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hari/GitHubDevelopment/iCKYC/CKYC Gateway/Plan_MC/1.4_ProjectMonitoring/"/>
    </mc:Choice>
  </mc:AlternateContent>
  <xr:revisionPtr revIDLastSave="0" documentId="13_ncr:1_{51B8D978-42C6-0443-BA7E-35713059A442}" xr6:coauthVersionLast="47" xr6:coauthVersionMax="47" xr10:uidLastSave="{00000000-0000-0000-0000-000000000000}"/>
  <bookViews>
    <workbookView xWindow="0" yWindow="500" windowWidth="28800" windowHeight="17500" activeTab="4" xr2:uid="{00000000-000D-0000-FFFF-FFFF00000000}"/>
  </bookViews>
  <sheets>
    <sheet name="Dashboard" sheetId="1" r:id="rId1"/>
    <sheet name="Team" sheetId="2" r:id="rId2"/>
    <sheet name="Deliverables" sheetId="3" r:id="rId3"/>
    <sheet name="Schedule" sheetId="4" r:id="rId4"/>
    <sheet name="Effort" sheetId="5" r:id="rId5"/>
    <sheet name="Data sheet" sheetId="6" r:id="rId6"/>
    <sheet name="EVM-Status" sheetId="7" r:id="rId7"/>
    <sheet name="Graph" sheetId="8" state="hidden" r:id="rId8"/>
    <sheet name="HC-Status" sheetId="9" state="hidden" r:id="rId9"/>
    <sheet name="SCM" sheetId="10" state="hidden" r:id="rId10"/>
    <sheet name="iPro-master" sheetId="11" state="hidden" r:id="rId11"/>
    <sheet name="iProweind" sheetId="12" state="hidden" r:id="rId12"/>
    <sheet name="iProweart" sheetId="13" state="hidden" r:id="rId13"/>
    <sheet name="iPro-individual" sheetId="14" state="hidden" r:id="rId14"/>
    <sheet name="Computation-EVM " sheetId="15" state="hidden" r:id="rId15"/>
    <sheet name="Progress" sheetId="16" r:id="rId16"/>
    <sheet name="Size" sheetId="17" state="hidden" r:id="rId17"/>
    <sheet name="Metrics" sheetId="18" r:id="rId18"/>
    <sheet name="Documents" sheetId="19" r:id="rId19"/>
    <sheet name="Coding &amp; UT" sheetId="20" r:id="rId20"/>
    <sheet name="IT" sheetId="21" state="hidden" r:id="rId21"/>
    <sheet name="ST" sheetId="22" state="hidden" r:id="rId22"/>
    <sheet name="Computation-HC" sheetId="23" r:id="rId23"/>
    <sheet name="Risks" sheetId="24" r:id="rId24"/>
    <sheet name="Input" sheetId="25" state="hidden" r:id="rId25"/>
  </sheets>
  <definedNames>
    <definedName name="_xlnm._FilterDatabase" localSheetId="22" hidden="1">'Computation-HC'!$B$4:$G$38</definedName>
    <definedName name="_FilterDatabase_1">Deliverables!$B$2:$J$36</definedName>
    <definedName name="_FilterDatabase_1_1">'iPro-master'!$A$3:$K$45</definedName>
    <definedName name="_FilterDatabase_2">iProweind!$A$2:$J$4</definedName>
    <definedName name="_FilterDatabase_3">iProweart!$B$2:$I$4</definedName>
    <definedName name="_FilterDatabase_4">'Computation-HC'!$B$4:$G$38</definedName>
    <definedName name="Activity" localSheetId="24">Input!$D:$D</definedName>
    <definedName name="Activity" localSheetId="13">Input!$D$1:$D$65536</definedName>
    <definedName name="Activity" localSheetId="10">NA()</definedName>
    <definedName name="Activity" localSheetId="12">NA()</definedName>
    <definedName name="Activity" localSheetId="11">NA()</definedName>
    <definedName name="Activity">NA()</definedName>
    <definedName name="Artefact" localSheetId="24">Input!$A:$A</definedName>
    <definedName name="Artefact" localSheetId="13">Input!$A$1:$A$65536</definedName>
    <definedName name="Artefact" localSheetId="10">NA()</definedName>
    <definedName name="Artefact" localSheetId="12">NA()</definedName>
    <definedName name="Artefact" localSheetId="11">NA()</definedName>
    <definedName name="Artefact">NA()</definedName>
    <definedName name="Employee_Name" localSheetId="24">Input!$C:$C</definedName>
    <definedName name="Employee_Name" localSheetId="13">Input!$C$1:$C$65536</definedName>
    <definedName name="Employee_Name" localSheetId="10">Input!$C:$C</definedName>
    <definedName name="Employee_Name" localSheetId="12">NA()</definedName>
    <definedName name="Employee_Name" localSheetId="11">NA()</definedName>
    <definedName name="Employee_Name">NA()</definedName>
    <definedName name="Excel_BuiltIn__FilterDatabase" localSheetId="2">Deliverables!$B$2:$J$36</definedName>
    <definedName name="Excel_BuiltIn__FilterDatabase" localSheetId="10">'iPro-master'!$A$3:$K$45</definedName>
    <definedName name="Excel_BuiltIn__FilterDatabase" localSheetId="12">iProweart!$B$2:$I$4</definedName>
    <definedName name="Excel_BuiltIn__FilterDatabase" localSheetId="11">iProweind!$A$2:$J$4</definedName>
    <definedName name="Status">NA()</definedName>
    <definedName name="Unit" localSheetId="24">Input!$B:$B</definedName>
    <definedName name="Unit" localSheetId="13">Input!$B$1:$B$65536</definedName>
    <definedName name="Unit" localSheetId="10">NA()</definedName>
    <definedName name="Unit" localSheetId="12">NA()</definedName>
    <definedName name="Unit" localSheetId="11">NA()</definedName>
    <definedName name="Unit">NA()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30" roundtripDataSignature="AMtx7mjiN7qnA9jY4gr3L3EQgUjh/bDZLA=="/>
    </ext>
  </extLst>
</workbook>
</file>

<file path=xl/calcChain.xml><?xml version="1.0" encoding="utf-8"?>
<calcChain xmlns="http://schemas.openxmlformats.org/spreadsheetml/2006/main">
  <c r="A32" i="25" l="1"/>
  <c r="A31" i="25"/>
  <c r="A30" i="25"/>
  <c r="A29" i="25"/>
  <c r="A28" i="25"/>
  <c r="A27" i="25"/>
  <c r="A26" i="25"/>
  <c r="A25" i="25"/>
  <c r="A24" i="25"/>
  <c r="A23" i="25"/>
  <c r="A22" i="25"/>
  <c r="A21" i="25"/>
  <c r="A20" i="25"/>
  <c r="A19" i="25"/>
  <c r="A18" i="25"/>
  <c r="A17" i="25"/>
  <c r="A16" i="25"/>
  <c r="A15" i="25"/>
  <c r="A14" i="25"/>
  <c r="A13" i="25"/>
  <c r="A12" i="25"/>
  <c r="A11" i="25"/>
  <c r="A10" i="25"/>
  <c r="C9" i="25"/>
  <c r="A9" i="25"/>
  <c r="C8" i="25"/>
  <c r="A8" i="25"/>
  <c r="C7" i="25"/>
  <c r="A7" i="25"/>
  <c r="C6" i="25"/>
  <c r="A6" i="25"/>
  <c r="C5" i="25"/>
  <c r="A5" i="25"/>
  <c r="C4" i="25"/>
  <c r="A4" i="25"/>
  <c r="C3" i="25"/>
  <c r="A3" i="25"/>
  <c r="C2" i="25"/>
  <c r="A2" i="25"/>
  <c r="C1" i="25"/>
  <c r="A1" i="25"/>
  <c r="C38" i="23"/>
  <c r="H38" i="23" s="1"/>
  <c r="C37" i="23"/>
  <c r="G37" i="23" s="1"/>
  <c r="C36" i="23"/>
  <c r="F36" i="23" s="1"/>
  <c r="C35" i="23"/>
  <c r="E35" i="23" s="1"/>
  <c r="H34" i="23"/>
  <c r="G34" i="23"/>
  <c r="C34" i="23"/>
  <c r="D34" i="23" s="1"/>
  <c r="H33" i="23"/>
  <c r="G33" i="23"/>
  <c r="F33" i="23"/>
  <c r="C33" i="23"/>
  <c r="E33" i="23" s="1"/>
  <c r="H32" i="23"/>
  <c r="G32" i="23"/>
  <c r="F32" i="23"/>
  <c r="E32" i="23"/>
  <c r="C32" i="23"/>
  <c r="D32" i="23" s="1"/>
  <c r="I32" i="23" s="1"/>
  <c r="H31" i="23"/>
  <c r="G31" i="23"/>
  <c r="F31" i="23"/>
  <c r="E31" i="23"/>
  <c r="D31" i="23"/>
  <c r="I31" i="23" s="1"/>
  <c r="C31" i="23"/>
  <c r="F30" i="23"/>
  <c r="D30" i="23"/>
  <c r="C30" i="23"/>
  <c r="H30" i="23" s="1"/>
  <c r="E29" i="23"/>
  <c r="C29" i="23"/>
  <c r="G29" i="23" s="1"/>
  <c r="D28" i="23"/>
  <c r="C28" i="23"/>
  <c r="F28" i="23" s="1"/>
  <c r="C27" i="23"/>
  <c r="E27" i="23" s="1"/>
  <c r="H26" i="23"/>
  <c r="G26" i="23"/>
  <c r="E26" i="23"/>
  <c r="D26" i="23"/>
  <c r="C26" i="23"/>
  <c r="F26" i="23" s="1"/>
  <c r="C25" i="23"/>
  <c r="H25" i="23" s="1"/>
  <c r="H24" i="23"/>
  <c r="F24" i="23"/>
  <c r="C24" i="23"/>
  <c r="G24" i="23" s="1"/>
  <c r="H23" i="23"/>
  <c r="G23" i="23"/>
  <c r="F23" i="23"/>
  <c r="E23" i="23"/>
  <c r="I23" i="23" s="1"/>
  <c r="D23" i="23"/>
  <c r="C23" i="23"/>
  <c r="H22" i="23"/>
  <c r="F22" i="23"/>
  <c r="D22" i="23"/>
  <c r="C22" i="23"/>
  <c r="G22" i="23" s="1"/>
  <c r="E21" i="23"/>
  <c r="C21" i="23"/>
  <c r="G21" i="23" s="1"/>
  <c r="L20" i="23"/>
  <c r="E20" i="23"/>
  <c r="C20" i="23"/>
  <c r="G20" i="23" s="1"/>
  <c r="L19" i="23"/>
  <c r="L16" i="23" s="1"/>
  <c r="B7" i="9" s="1"/>
  <c r="B24" i="1" s="1"/>
  <c r="E19" i="23"/>
  <c r="C19" i="23"/>
  <c r="G19" i="23" s="1"/>
  <c r="N18" i="23"/>
  <c r="F18" i="23"/>
  <c r="C18" i="23"/>
  <c r="N17" i="23"/>
  <c r="L18" i="23" s="1"/>
  <c r="L17" i="23"/>
  <c r="H17" i="23"/>
  <c r="G17" i="23"/>
  <c r="F17" i="23"/>
  <c r="E17" i="23"/>
  <c r="D17" i="23"/>
  <c r="I17" i="23" s="1"/>
  <c r="C17" i="23"/>
  <c r="H16" i="23"/>
  <c r="G16" i="23"/>
  <c r="F16" i="23"/>
  <c r="E16" i="23"/>
  <c r="D16" i="23"/>
  <c r="C16" i="23"/>
  <c r="C15" i="23"/>
  <c r="F15" i="23" s="1"/>
  <c r="H14" i="23"/>
  <c r="E14" i="23"/>
  <c r="C14" i="23"/>
  <c r="G14" i="23" s="1"/>
  <c r="G13" i="23"/>
  <c r="F13" i="23"/>
  <c r="D13" i="23"/>
  <c r="C13" i="23"/>
  <c r="E13" i="23" s="1"/>
  <c r="H12" i="23"/>
  <c r="C12" i="23"/>
  <c r="H11" i="23"/>
  <c r="G11" i="23"/>
  <c r="E11" i="23"/>
  <c r="D11" i="23"/>
  <c r="C11" i="23"/>
  <c r="F11" i="23" s="1"/>
  <c r="H10" i="23"/>
  <c r="G10" i="23"/>
  <c r="E10" i="23"/>
  <c r="D10" i="23"/>
  <c r="I10" i="23" s="1"/>
  <c r="C10" i="23"/>
  <c r="F10" i="23" s="1"/>
  <c r="H9" i="23"/>
  <c r="G9" i="23"/>
  <c r="E9" i="23"/>
  <c r="D9" i="23"/>
  <c r="C9" i="23"/>
  <c r="F9" i="23" s="1"/>
  <c r="H8" i="23"/>
  <c r="G8" i="23"/>
  <c r="E8" i="23"/>
  <c r="D8" i="23"/>
  <c r="I8" i="23" s="1"/>
  <c r="C8" i="23"/>
  <c r="F8" i="23" s="1"/>
  <c r="H7" i="23"/>
  <c r="G7" i="23"/>
  <c r="E7" i="23"/>
  <c r="D7" i="23"/>
  <c r="C7" i="23"/>
  <c r="F7" i="23" s="1"/>
  <c r="F6" i="23"/>
  <c r="D6" i="23"/>
  <c r="C6" i="23"/>
  <c r="H6" i="23" s="1"/>
  <c r="C5" i="23"/>
  <c r="J15" i="22"/>
  <c r="J14" i="22"/>
  <c r="J13" i="22"/>
  <c r="J12" i="22"/>
  <c r="J11" i="22"/>
  <c r="J10" i="22"/>
  <c r="J9" i="22"/>
  <c r="J5" i="22" s="1"/>
  <c r="J8" i="22"/>
  <c r="J7" i="22"/>
  <c r="J6" i="22"/>
  <c r="L5" i="22"/>
  <c r="I5" i="22"/>
  <c r="H5" i="22"/>
  <c r="G5" i="22"/>
  <c r="F5" i="22"/>
  <c r="J15" i="21"/>
  <c r="J14" i="21"/>
  <c r="J13" i="21"/>
  <c r="J12" i="21"/>
  <c r="J11" i="21"/>
  <c r="J10" i="21"/>
  <c r="J9" i="21"/>
  <c r="J5" i="21" s="1"/>
  <c r="J8" i="21"/>
  <c r="J7" i="21"/>
  <c r="J6" i="21"/>
  <c r="L5" i="21"/>
  <c r="I5" i="21"/>
  <c r="H5" i="21"/>
  <c r="G5" i="21"/>
  <c r="F5" i="21"/>
  <c r="AC105" i="20"/>
  <c r="AN104" i="20"/>
  <c r="AC104" i="20"/>
  <c r="O104" i="20"/>
  <c r="AN103" i="20"/>
  <c r="AC103" i="20"/>
  <c r="O103" i="20"/>
  <c r="AN102" i="20"/>
  <c r="AC102" i="20"/>
  <c r="O102" i="20"/>
  <c r="AN101" i="20"/>
  <c r="AC101" i="20"/>
  <c r="O101" i="20"/>
  <c r="AN100" i="20"/>
  <c r="AC100" i="20"/>
  <c r="O100" i="20"/>
  <c r="AN99" i="20"/>
  <c r="AC99" i="20"/>
  <c r="O99" i="20"/>
  <c r="AN98" i="20"/>
  <c r="AC98" i="20"/>
  <c r="O98" i="20"/>
  <c r="AN97" i="20"/>
  <c r="AC97" i="20"/>
  <c r="O97" i="20"/>
  <c r="AN96" i="20"/>
  <c r="AC96" i="20"/>
  <c r="O96" i="20"/>
  <c r="AN95" i="20"/>
  <c r="AC95" i="20"/>
  <c r="O95" i="20"/>
  <c r="AN94" i="20"/>
  <c r="AC94" i="20"/>
  <c r="O94" i="20"/>
  <c r="AN93" i="20"/>
  <c r="AC93" i="20"/>
  <c r="O93" i="20"/>
  <c r="AN92" i="20"/>
  <c r="AC92" i="20"/>
  <c r="O92" i="20"/>
  <c r="AN91" i="20"/>
  <c r="AC91" i="20"/>
  <c r="O91" i="20"/>
  <c r="AN90" i="20"/>
  <c r="AC90" i="20"/>
  <c r="O90" i="20"/>
  <c r="AN89" i="20"/>
  <c r="AC89" i="20"/>
  <c r="O89" i="20"/>
  <c r="AN88" i="20"/>
  <c r="AC88" i="20"/>
  <c r="O88" i="20"/>
  <c r="AN87" i="20"/>
  <c r="AC87" i="20"/>
  <c r="O87" i="20"/>
  <c r="AN86" i="20"/>
  <c r="AC86" i="20"/>
  <c r="O86" i="20"/>
  <c r="AN85" i="20"/>
  <c r="AC85" i="20"/>
  <c r="O85" i="20"/>
  <c r="AN84" i="20"/>
  <c r="AC84" i="20"/>
  <c r="O84" i="20"/>
  <c r="AN83" i="20"/>
  <c r="AC83" i="20"/>
  <c r="O83" i="20"/>
  <c r="AN82" i="20"/>
  <c r="AC82" i="20"/>
  <c r="O82" i="20"/>
  <c r="AN81" i="20"/>
  <c r="AC81" i="20"/>
  <c r="O81" i="20"/>
  <c r="AN80" i="20"/>
  <c r="AC80" i="20"/>
  <c r="O80" i="20"/>
  <c r="AN79" i="20"/>
  <c r="AC79" i="20"/>
  <c r="O79" i="20"/>
  <c r="AN78" i="20"/>
  <c r="AC78" i="20"/>
  <c r="O78" i="20"/>
  <c r="AN77" i="20"/>
  <c r="AC77" i="20"/>
  <c r="O77" i="20"/>
  <c r="AN76" i="20"/>
  <c r="AC76" i="20"/>
  <c r="O76" i="20"/>
  <c r="AN75" i="20"/>
  <c r="AC75" i="20"/>
  <c r="O75" i="20"/>
  <c r="AN74" i="20"/>
  <c r="AC74" i="20"/>
  <c r="O74" i="20"/>
  <c r="AN73" i="20"/>
  <c r="AC73" i="20"/>
  <c r="O73" i="20"/>
  <c r="AN72" i="20"/>
  <c r="AC72" i="20"/>
  <c r="O72" i="20"/>
  <c r="AN71" i="20"/>
  <c r="AC71" i="20"/>
  <c r="O71" i="20"/>
  <c r="AN70" i="20"/>
  <c r="AC70" i="20"/>
  <c r="O70" i="20"/>
  <c r="AN69" i="20"/>
  <c r="AC69" i="20"/>
  <c r="O69" i="20"/>
  <c r="AN68" i="20"/>
  <c r="AC68" i="20"/>
  <c r="O68" i="20"/>
  <c r="AN67" i="20"/>
  <c r="AC67" i="20"/>
  <c r="O67" i="20"/>
  <c r="AN66" i="20"/>
  <c r="AC66" i="20"/>
  <c r="O66" i="20"/>
  <c r="AN65" i="20"/>
  <c r="AC65" i="20"/>
  <c r="O65" i="20"/>
  <c r="AN64" i="20"/>
  <c r="AC64" i="20"/>
  <c r="O64" i="20"/>
  <c r="AN63" i="20"/>
  <c r="AC63" i="20"/>
  <c r="O63" i="20"/>
  <c r="AN62" i="20"/>
  <c r="AC62" i="20"/>
  <c r="O62" i="20"/>
  <c r="AN61" i="20"/>
  <c r="AC61" i="20"/>
  <c r="O61" i="20"/>
  <c r="AN60" i="20"/>
  <c r="AC60" i="20"/>
  <c r="O60" i="20"/>
  <c r="AN59" i="20"/>
  <c r="AC59" i="20"/>
  <c r="O59" i="20"/>
  <c r="AN58" i="20"/>
  <c r="AC58" i="20"/>
  <c r="O58" i="20"/>
  <c r="AN57" i="20"/>
  <c r="AC57" i="20"/>
  <c r="O57" i="20"/>
  <c r="AN56" i="20"/>
  <c r="AC56" i="20"/>
  <c r="O56" i="20"/>
  <c r="AN55" i="20"/>
  <c r="AC55" i="20"/>
  <c r="O55" i="20"/>
  <c r="AN54" i="20"/>
  <c r="AC54" i="20"/>
  <c r="O54" i="20"/>
  <c r="AN53" i="20"/>
  <c r="AC53" i="20"/>
  <c r="O53" i="20"/>
  <c r="AN52" i="20"/>
  <c r="AC52" i="20"/>
  <c r="O52" i="20"/>
  <c r="AN51" i="20"/>
  <c r="AC51" i="20"/>
  <c r="O51" i="20"/>
  <c r="AN50" i="20"/>
  <c r="AC50" i="20"/>
  <c r="O50" i="20"/>
  <c r="AN49" i="20"/>
  <c r="AC49" i="20"/>
  <c r="O49" i="20"/>
  <c r="AN48" i="20"/>
  <c r="AC48" i="20"/>
  <c r="O48" i="20"/>
  <c r="AN47" i="20"/>
  <c r="AC47" i="20"/>
  <c r="O47" i="20"/>
  <c r="AN46" i="20"/>
  <c r="AC46" i="20"/>
  <c r="O46" i="20"/>
  <c r="AN45" i="20"/>
  <c r="AC45" i="20"/>
  <c r="O45" i="20"/>
  <c r="AN44" i="20"/>
  <c r="AC44" i="20"/>
  <c r="O44" i="20"/>
  <c r="AN43" i="20"/>
  <c r="AC43" i="20"/>
  <c r="O43" i="20"/>
  <c r="AN42" i="20"/>
  <c r="AC42" i="20"/>
  <c r="O42" i="20"/>
  <c r="AN41" i="20"/>
  <c r="AC41" i="20"/>
  <c r="O41" i="20"/>
  <c r="AN40" i="20"/>
  <c r="AC40" i="20"/>
  <c r="O40" i="20"/>
  <c r="AN39" i="20"/>
  <c r="AC39" i="20"/>
  <c r="O39" i="20"/>
  <c r="AN38" i="20"/>
  <c r="AC38" i="20"/>
  <c r="O38" i="20"/>
  <c r="AN37" i="20"/>
  <c r="AC37" i="20"/>
  <c r="O37" i="20"/>
  <c r="AN36" i="20"/>
  <c r="AC36" i="20"/>
  <c r="O36" i="20"/>
  <c r="AN35" i="20"/>
  <c r="AC35" i="20"/>
  <c r="O35" i="20"/>
  <c r="AN34" i="20"/>
  <c r="AC34" i="20"/>
  <c r="O34" i="20"/>
  <c r="AN33" i="20"/>
  <c r="AC33" i="20"/>
  <c r="O33" i="20"/>
  <c r="AN32" i="20"/>
  <c r="AC32" i="20"/>
  <c r="O32" i="20"/>
  <c r="AN31" i="20"/>
  <c r="AC31" i="20"/>
  <c r="O31" i="20"/>
  <c r="AN30" i="20"/>
  <c r="AC30" i="20"/>
  <c r="O30" i="20"/>
  <c r="AN29" i="20"/>
  <c r="AC29" i="20"/>
  <c r="O29" i="20"/>
  <c r="AN28" i="20"/>
  <c r="AC28" i="20"/>
  <c r="O28" i="20"/>
  <c r="AN27" i="20"/>
  <c r="AC27" i="20"/>
  <c r="O27" i="20"/>
  <c r="AN26" i="20"/>
  <c r="AC26" i="20"/>
  <c r="O26" i="20"/>
  <c r="AN25" i="20"/>
  <c r="AC25" i="20"/>
  <c r="O25" i="20"/>
  <c r="AN24" i="20"/>
  <c r="AC24" i="20"/>
  <c r="O24" i="20"/>
  <c r="AN23" i="20"/>
  <c r="AC23" i="20"/>
  <c r="O23" i="20"/>
  <c r="AN22" i="20"/>
  <c r="AC22" i="20"/>
  <c r="O22" i="20"/>
  <c r="AN21" i="20"/>
  <c r="AC21" i="20"/>
  <c r="O21" i="20"/>
  <c r="AN20" i="20"/>
  <c r="AC20" i="20"/>
  <c r="O20" i="20"/>
  <c r="AN19" i="20"/>
  <c r="AC19" i="20"/>
  <c r="O19" i="20"/>
  <c r="AN18" i="20"/>
  <c r="AC18" i="20"/>
  <c r="O18" i="20"/>
  <c r="AN17" i="20"/>
  <c r="AC17" i="20"/>
  <c r="O17" i="20"/>
  <c r="AN16" i="20"/>
  <c r="AC16" i="20"/>
  <c r="O16" i="20"/>
  <c r="AN15" i="20"/>
  <c r="AC15" i="20"/>
  <c r="O15" i="20"/>
  <c r="AN14" i="20"/>
  <c r="AC14" i="20"/>
  <c r="O14" i="20"/>
  <c r="AN13" i="20"/>
  <c r="AC13" i="20"/>
  <c r="O13" i="20"/>
  <c r="AN12" i="20"/>
  <c r="AC12" i="20"/>
  <c r="O12" i="20"/>
  <c r="O5" i="20" s="1"/>
  <c r="AN11" i="20"/>
  <c r="AC11" i="20"/>
  <c r="O11" i="20"/>
  <c r="AN10" i="20"/>
  <c r="AC10" i="20"/>
  <c r="O10" i="20"/>
  <c r="AN9" i="20"/>
  <c r="AC9" i="20"/>
  <c r="O9" i="20"/>
  <c r="AN8" i="20"/>
  <c r="AC8" i="20"/>
  <c r="O8" i="20"/>
  <c r="AN7" i="20"/>
  <c r="AC7" i="20"/>
  <c r="O7" i="20"/>
  <c r="AC6" i="20"/>
  <c r="O6" i="20"/>
  <c r="O105" i="20" s="1"/>
  <c r="AP5" i="20"/>
  <c r="AM5" i="20"/>
  <c r="AL5" i="20"/>
  <c r="AK5" i="20"/>
  <c r="AJ5" i="20"/>
  <c r="AE5" i="20"/>
  <c r="AB5" i="20"/>
  <c r="AA5" i="20"/>
  <c r="Z5" i="20"/>
  <c r="Y5" i="20"/>
  <c r="V5" i="20"/>
  <c r="Q5" i="20"/>
  <c r="N5" i="20"/>
  <c r="M5" i="20"/>
  <c r="L5" i="20"/>
  <c r="K5" i="20"/>
  <c r="G5" i="20"/>
  <c r="O30" i="19"/>
  <c r="O21" i="19"/>
  <c r="O14" i="19"/>
  <c r="M14" i="18"/>
  <c r="M13" i="18"/>
  <c r="M12" i="18"/>
  <c r="M11" i="18"/>
  <c r="M10" i="18"/>
  <c r="M9" i="18"/>
  <c r="M8" i="18"/>
  <c r="M7" i="18"/>
  <c r="M6" i="18"/>
  <c r="M5" i="18"/>
  <c r="M4" i="18"/>
  <c r="J31" i="17"/>
  <c r="F31" i="17"/>
  <c r="E31" i="17"/>
  <c r="D31" i="17"/>
  <c r="H35" i="16"/>
  <c r="G35" i="16"/>
  <c r="F35" i="16"/>
  <c r="E35" i="16"/>
  <c r="D35" i="16"/>
  <c r="G34" i="16"/>
  <c r="F34" i="16"/>
  <c r="E34" i="16"/>
  <c r="D34" i="16"/>
  <c r="G33" i="16"/>
  <c r="F33" i="16"/>
  <c r="E33" i="16"/>
  <c r="D33" i="16"/>
  <c r="C33" i="16"/>
  <c r="H32" i="16"/>
  <c r="G32" i="16"/>
  <c r="F32" i="16"/>
  <c r="E32" i="16"/>
  <c r="D32" i="16"/>
  <c r="C32" i="16"/>
  <c r="H31" i="16"/>
  <c r="G31" i="16"/>
  <c r="F31" i="16"/>
  <c r="E31" i="16"/>
  <c r="D31" i="16"/>
  <c r="C31" i="16"/>
  <c r="G30" i="16"/>
  <c r="F30" i="16"/>
  <c r="E30" i="16"/>
  <c r="D30" i="16"/>
  <c r="C30" i="16"/>
  <c r="G29" i="16"/>
  <c r="F29" i="16"/>
  <c r="E29" i="16"/>
  <c r="D29" i="16"/>
  <c r="C29" i="16"/>
  <c r="G28" i="16"/>
  <c r="F28" i="16"/>
  <c r="E28" i="16"/>
  <c r="D28" i="16"/>
  <c r="C28" i="16"/>
  <c r="G27" i="16"/>
  <c r="F27" i="16"/>
  <c r="E27" i="16"/>
  <c r="D27" i="16"/>
  <c r="C27" i="16"/>
  <c r="G26" i="16"/>
  <c r="F26" i="16"/>
  <c r="E26" i="16"/>
  <c r="D26" i="16"/>
  <c r="C26" i="16"/>
  <c r="G25" i="16"/>
  <c r="F25" i="16"/>
  <c r="E25" i="16"/>
  <c r="D25" i="16"/>
  <c r="C25" i="16"/>
  <c r="G24" i="16"/>
  <c r="F24" i="16"/>
  <c r="E24" i="16"/>
  <c r="D24" i="16"/>
  <c r="C24" i="16"/>
  <c r="H23" i="16"/>
  <c r="G23" i="16"/>
  <c r="F23" i="16"/>
  <c r="E23" i="16"/>
  <c r="D23" i="16"/>
  <c r="C23" i="16"/>
  <c r="G22" i="16"/>
  <c r="F22" i="16"/>
  <c r="E22" i="16"/>
  <c r="D22" i="16"/>
  <c r="C22" i="16"/>
  <c r="G21" i="16"/>
  <c r="F21" i="16"/>
  <c r="E21" i="16"/>
  <c r="D21" i="16"/>
  <c r="C21" i="16"/>
  <c r="H20" i="16"/>
  <c r="G20" i="16"/>
  <c r="F20" i="16"/>
  <c r="E20" i="16"/>
  <c r="D20" i="16"/>
  <c r="C20" i="16"/>
  <c r="G19" i="16"/>
  <c r="F19" i="16"/>
  <c r="E19" i="16"/>
  <c r="D19" i="16"/>
  <c r="C19" i="16"/>
  <c r="G18" i="16"/>
  <c r="F18" i="16"/>
  <c r="E18" i="16"/>
  <c r="D18" i="16"/>
  <c r="C18" i="16"/>
  <c r="G17" i="16"/>
  <c r="F17" i="16"/>
  <c r="E17" i="16"/>
  <c r="D17" i="16"/>
  <c r="C17" i="16"/>
  <c r="G16" i="16"/>
  <c r="F16" i="16"/>
  <c r="E16" i="16"/>
  <c r="D16" i="16"/>
  <c r="C16" i="16"/>
  <c r="H15" i="16"/>
  <c r="G15" i="16"/>
  <c r="F15" i="16"/>
  <c r="E15" i="16"/>
  <c r="D15" i="16"/>
  <c r="C15" i="16"/>
  <c r="G14" i="16"/>
  <c r="F14" i="16"/>
  <c r="E14" i="16"/>
  <c r="D14" i="16"/>
  <c r="C14" i="16"/>
  <c r="G13" i="16"/>
  <c r="F13" i="16"/>
  <c r="E13" i="16"/>
  <c r="D13" i="16"/>
  <c r="C13" i="16"/>
  <c r="G12" i="16"/>
  <c r="F12" i="16"/>
  <c r="E12" i="16"/>
  <c r="D12" i="16"/>
  <c r="C12" i="16"/>
  <c r="G11" i="16"/>
  <c r="F11" i="16"/>
  <c r="E11" i="16"/>
  <c r="D11" i="16"/>
  <c r="C11" i="16"/>
  <c r="G10" i="16"/>
  <c r="F10" i="16"/>
  <c r="E10" i="16"/>
  <c r="D10" i="16"/>
  <c r="C10" i="16"/>
  <c r="G9" i="16"/>
  <c r="F9" i="16"/>
  <c r="E9" i="16"/>
  <c r="D9" i="16"/>
  <c r="C9" i="16"/>
  <c r="H8" i="16"/>
  <c r="G8" i="16"/>
  <c r="F8" i="16"/>
  <c r="E8" i="16"/>
  <c r="D8" i="16"/>
  <c r="C8" i="16"/>
  <c r="H7" i="16"/>
  <c r="G7" i="16"/>
  <c r="F7" i="16"/>
  <c r="E7" i="16"/>
  <c r="D7" i="16"/>
  <c r="C7" i="16"/>
  <c r="G6" i="16"/>
  <c r="F6" i="16"/>
  <c r="E6" i="16"/>
  <c r="D6" i="16"/>
  <c r="C6" i="16"/>
  <c r="B6" i="16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H5" i="16"/>
  <c r="G5" i="16"/>
  <c r="F5" i="16"/>
  <c r="E5" i="16"/>
  <c r="D5" i="16"/>
  <c r="C5" i="16"/>
  <c r="B5" i="16"/>
  <c r="G4" i="16"/>
  <c r="F4" i="16"/>
  <c r="E4" i="16"/>
  <c r="D4" i="16"/>
  <c r="C4" i="16"/>
  <c r="C17" i="15"/>
  <c r="G16" i="15"/>
  <c r="D8" i="15"/>
  <c r="C13" i="1" s="1"/>
  <c r="J2" i="11"/>
  <c r="E2" i="11"/>
  <c r="B2" i="11"/>
  <c r="E36" i="10"/>
  <c r="D36" i="10"/>
  <c r="C36" i="10"/>
  <c r="C76" i="23" s="1"/>
  <c r="B36" i="10"/>
  <c r="E35" i="10"/>
  <c r="D35" i="10"/>
  <c r="C35" i="10"/>
  <c r="C75" i="23" s="1"/>
  <c r="B35" i="10"/>
  <c r="E34" i="10"/>
  <c r="D34" i="10"/>
  <c r="C34" i="10"/>
  <c r="B34" i="10"/>
  <c r="E33" i="10"/>
  <c r="H34" i="16" s="1"/>
  <c r="D33" i="10"/>
  <c r="C33" i="10"/>
  <c r="B33" i="10"/>
  <c r="E32" i="10"/>
  <c r="H33" i="16" s="1"/>
  <c r="D32" i="10"/>
  <c r="C32" i="10"/>
  <c r="C72" i="23" s="1"/>
  <c r="B32" i="10"/>
  <c r="E31" i="10"/>
  <c r="D31" i="10"/>
  <c r="C31" i="10"/>
  <c r="C71" i="23" s="1"/>
  <c r="B31" i="10"/>
  <c r="E30" i="10"/>
  <c r="D30" i="10"/>
  <c r="C30" i="10"/>
  <c r="C70" i="23" s="1"/>
  <c r="B30" i="10"/>
  <c r="E29" i="10"/>
  <c r="H30" i="16" s="1"/>
  <c r="D29" i="10"/>
  <c r="C29" i="10"/>
  <c r="C69" i="23" s="1"/>
  <c r="B29" i="10"/>
  <c r="E28" i="10"/>
  <c r="H29" i="16" s="1"/>
  <c r="D28" i="10"/>
  <c r="C28" i="10"/>
  <c r="B28" i="10"/>
  <c r="E27" i="10"/>
  <c r="H28" i="16" s="1"/>
  <c r="D27" i="10"/>
  <c r="C27" i="10"/>
  <c r="B27" i="10"/>
  <c r="E26" i="10"/>
  <c r="H27" i="16" s="1"/>
  <c r="D26" i="10"/>
  <c r="C26" i="10"/>
  <c r="C66" i="23" s="1"/>
  <c r="B26" i="10"/>
  <c r="E25" i="10"/>
  <c r="H26" i="16" s="1"/>
  <c r="D25" i="10"/>
  <c r="C25" i="10"/>
  <c r="C65" i="23" s="1"/>
  <c r="B25" i="10"/>
  <c r="E24" i="10"/>
  <c r="H25" i="16" s="1"/>
  <c r="D24" i="10"/>
  <c r="C24" i="10"/>
  <c r="C64" i="23" s="1"/>
  <c r="B24" i="10"/>
  <c r="E23" i="10"/>
  <c r="H24" i="16" s="1"/>
  <c r="D23" i="10"/>
  <c r="C23" i="10"/>
  <c r="C63" i="23" s="1"/>
  <c r="B23" i="10"/>
  <c r="E22" i="10"/>
  <c r="D22" i="10"/>
  <c r="C22" i="10"/>
  <c r="C62" i="23" s="1"/>
  <c r="B22" i="10"/>
  <c r="E21" i="10"/>
  <c r="H22" i="16" s="1"/>
  <c r="D21" i="10"/>
  <c r="C21" i="10"/>
  <c r="C61" i="23" s="1"/>
  <c r="B21" i="10"/>
  <c r="E20" i="10"/>
  <c r="H21" i="16" s="1"/>
  <c r="D20" i="10"/>
  <c r="C20" i="10"/>
  <c r="B20" i="10"/>
  <c r="E19" i="10"/>
  <c r="D19" i="10"/>
  <c r="C19" i="10"/>
  <c r="B19" i="10"/>
  <c r="E18" i="10"/>
  <c r="H19" i="16" s="1"/>
  <c r="D18" i="10"/>
  <c r="C18" i="10"/>
  <c r="C58" i="23" s="1"/>
  <c r="B18" i="10"/>
  <c r="E17" i="10"/>
  <c r="H18" i="16" s="1"/>
  <c r="D17" i="10"/>
  <c r="C17" i="10"/>
  <c r="C57" i="23" s="1"/>
  <c r="B17" i="10"/>
  <c r="E16" i="10"/>
  <c r="H17" i="16" s="1"/>
  <c r="D16" i="10"/>
  <c r="C16" i="10"/>
  <c r="C56" i="23" s="1"/>
  <c r="B16" i="10"/>
  <c r="E15" i="10"/>
  <c r="H16" i="16" s="1"/>
  <c r="D15" i="10"/>
  <c r="C15" i="10"/>
  <c r="C55" i="23" s="1"/>
  <c r="B15" i="10"/>
  <c r="E14" i="10"/>
  <c r="D14" i="10"/>
  <c r="C14" i="10"/>
  <c r="C54" i="23" s="1"/>
  <c r="B14" i="10"/>
  <c r="E13" i="10"/>
  <c r="H14" i="16" s="1"/>
  <c r="D13" i="10"/>
  <c r="C13" i="10"/>
  <c r="C53" i="23" s="1"/>
  <c r="B13" i="10"/>
  <c r="E12" i="10"/>
  <c r="H13" i="16" s="1"/>
  <c r="D12" i="10"/>
  <c r="C12" i="10"/>
  <c r="C52" i="23" s="1"/>
  <c r="B12" i="10"/>
  <c r="E11" i="10"/>
  <c r="H12" i="16" s="1"/>
  <c r="D11" i="10"/>
  <c r="C11" i="10"/>
  <c r="B11" i="10"/>
  <c r="E10" i="10"/>
  <c r="H11" i="16" s="1"/>
  <c r="D10" i="10"/>
  <c r="C10" i="10"/>
  <c r="B10" i="10"/>
  <c r="E9" i="10"/>
  <c r="H10" i="16" s="1"/>
  <c r="D9" i="10"/>
  <c r="C9" i="10"/>
  <c r="B9" i="10"/>
  <c r="E8" i="10"/>
  <c r="H9" i="16" s="1"/>
  <c r="D8" i="10"/>
  <c r="C8" i="10"/>
  <c r="B8" i="10"/>
  <c r="E7" i="10"/>
  <c r="D7" i="10"/>
  <c r="C7" i="10"/>
  <c r="C47" i="23" s="1"/>
  <c r="B7" i="10"/>
  <c r="E6" i="10"/>
  <c r="D6" i="10"/>
  <c r="C6" i="10"/>
  <c r="C46" i="23" s="1"/>
  <c r="B6" i="10"/>
  <c r="A6" i="10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E5" i="10"/>
  <c r="H6" i="16" s="1"/>
  <c r="D5" i="10"/>
  <c r="C5" i="10"/>
  <c r="C45" i="23" s="1"/>
  <c r="B5" i="10"/>
  <c r="A5" i="10"/>
  <c r="E4" i="10"/>
  <c r="D4" i="10"/>
  <c r="C4" i="10"/>
  <c r="C44" i="23" s="1"/>
  <c r="B4" i="10"/>
  <c r="A4" i="10"/>
  <c r="E3" i="10"/>
  <c r="H4" i="16" s="1"/>
  <c r="D3" i="10"/>
  <c r="C3" i="10"/>
  <c r="C43" i="23" s="1"/>
  <c r="B3" i="10"/>
  <c r="B6" i="9"/>
  <c r="B5" i="9"/>
  <c r="B22" i="1" s="1"/>
  <c r="B4" i="9"/>
  <c r="B3" i="9"/>
  <c r="B2" i="9"/>
  <c r="J2" i="8"/>
  <c r="C12" i="7"/>
  <c r="B5" i="7"/>
  <c r="E4" i="7"/>
  <c r="B4" i="7"/>
  <c r="C3" i="7"/>
  <c r="C2" i="7"/>
  <c r="A2" i="7"/>
  <c r="J36" i="6"/>
  <c r="E36" i="6"/>
  <c r="J35" i="6"/>
  <c r="G35" i="6"/>
  <c r="E35" i="6"/>
  <c r="D35" i="6"/>
  <c r="C35" i="6"/>
  <c r="B35" i="6"/>
  <c r="A35" i="6"/>
  <c r="G34" i="6"/>
  <c r="E34" i="6"/>
  <c r="J34" i="6" s="1"/>
  <c r="D34" i="6"/>
  <c r="C34" i="6"/>
  <c r="B34" i="6"/>
  <c r="A34" i="6"/>
  <c r="J33" i="6"/>
  <c r="G33" i="6"/>
  <c r="E33" i="6"/>
  <c r="D33" i="6"/>
  <c r="C33" i="6"/>
  <c r="B33" i="6"/>
  <c r="A33" i="6"/>
  <c r="J32" i="6"/>
  <c r="G32" i="6"/>
  <c r="E32" i="6"/>
  <c r="D32" i="6"/>
  <c r="C32" i="6"/>
  <c r="B32" i="6"/>
  <c r="A32" i="6"/>
  <c r="E31" i="6"/>
  <c r="D31" i="6"/>
  <c r="C31" i="6"/>
  <c r="B31" i="6"/>
  <c r="A31" i="6"/>
  <c r="G30" i="6"/>
  <c r="E30" i="6"/>
  <c r="J30" i="6" s="1"/>
  <c r="D30" i="6"/>
  <c r="C30" i="6"/>
  <c r="B30" i="6"/>
  <c r="A30" i="6"/>
  <c r="G29" i="6"/>
  <c r="E29" i="6"/>
  <c r="J29" i="6" s="1"/>
  <c r="D29" i="6"/>
  <c r="C29" i="6"/>
  <c r="B29" i="6"/>
  <c r="A29" i="6"/>
  <c r="J28" i="6"/>
  <c r="E28" i="6"/>
  <c r="D28" i="6"/>
  <c r="C28" i="6"/>
  <c r="B28" i="6"/>
  <c r="A28" i="6"/>
  <c r="J27" i="6"/>
  <c r="G27" i="6"/>
  <c r="E27" i="6"/>
  <c r="D27" i="6"/>
  <c r="C27" i="6"/>
  <c r="B27" i="6"/>
  <c r="A27" i="6"/>
  <c r="J26" i="6"/>
  <c r="G26" i="6"/>
  <c r="E26" i="6"/>
  <c r="D26" i="6"/>
  <c r="C26" i="6"/>
  <c r="B26" i="6"/>
  <c r="A26" i="6"/>
  <c r="G25" i="6"/>
  <c r="E25" i="6"/>
  <c r="J25" i="6" s="1"/>
  <c r="D25" i="6"/>
  <c r="C25" i="6"/>
  <c r="B25" i="6"/>
  <c r="A25" i="6"/>
  <c r="G24" i="6"/>
  <c r="E24" i="6"/>
  <c r="J24" i="6" s="1"/>
  <c r="D24" i="6"/>
  <c r="C24" i="6"/>
  <c r="B24" i="6"/>
  <c r="A24" i="6"/>
  <c r="G23" i="6"/>
  <c r="E23" i="6"/>
  <c r="J23" i="6" s="1"/>
  <c r="D23" i="6"/>
  <c r="C23" i="6"/>
  <c r="B23" i="6"/>
  <c r="A23" i="6"/>
  <c r="J22" i="6"/>
  <c r="E22" i="6"/>
  <c r="D22" i="6"/>
  <c r="C22" i="6"/>
  <c r="B22" i="6"/>
  <c r="A22" i="6"/>
  <c r="J21" i="6"/>
  <c r="E21" i="6"/>
  <c r="D21" i="6"/>
  <c r="C21" i="6"/>
  <c r="B21" i="6"/>
  <c r="A21" i="6"/>
  <c r="J20" i="6"/>
  <c r="E20" i="6"/>
  <c r="D20" i="6"/>
  <c r="C20" i="6"/>
  <c r="B20" i="6"/>
  <c r="A20" i="6"/>
  <c r="J19" i="6"/>
  <c r="G19" i="6"/>
  <c r="E19" i="6"/>
  <c r="D19" i="6"/>
  <c r="C19" i="6"/>
  <c r="B19" i="6"/>
  <c r="A19" i="6"/>
  <c r="G18" i="6"/>
  <c r="E18" i="6"/>
  <c r="J18" i="6" s="1"/>
  <c r="D18" i="6"/>
  <c r="C18" i="6"/>
  <c r="B18" i="6"/>
  <c r="A18" i="6"/>
  <c r="G17" i="6"/>
  <c r="E17" i="6"/>
  <c r="J17" i="6" s="1"/>
  <c r="D17" i="6"/>
  <c r="C17" i="6"/>
  <c r="B17" i="6"/>
  <c r="A17" i="6"/>
  <c r="J16" i="6"/>
  <c r="G16" i="6"/>
  <c r="E16" i="6"/>
  <c r="D16" i="6"/>
  <c r="C16" i="6"/>
  <c r="B16" i="6"/>
  <c r="A16" i="6"/>
  <c r="J15" i="6"/>
  <c r="G15" i="6"/>
  <c r="E15" i="6"/>
  <c r="D15" i="6"/>
  <c r="C15" i="6"/>
  <c r="B15" i="6"/>
  <c r="A15" i="6"/>
  <c r="E14" i="6"/>
  <c r="J14" i="6" s="1"/>
  <c r="D14" i="6"/>
  <c r="C14" i="6"/>
  <c r="B14" i="6"/>
  <c r="A14" i="6"/>
  <c r="E13" i="6"/>
  <c r="J13" i="6" s="1"/>
  <c r="D13" i="6"/>
  <c r="C13" i="6"/>
  <c r="B13" i="6"/>
  <c r="A13" i="6"/>
  <c r="G12" i="6"/>
  <c r="E12" i="6"/>
  <c r="J12" i="6" s="1"/>
  <c r="D12" i="6"/>
  <c r="C12" i="6"/>
  <c r="B12" i="6"/>
  <c r="A12" i="6"/>
  <c r="J11" i="6"/>
  <c r="G11" i="6"/>
  <c r="E11" i="6"/>
  <c r="D11" i="6"/>
  <c r="C11" i="6"/>
  <c r="B11" i="6"/>
  <c r="A11" i="6"/>
  <c r="G10" i="6"/>
  <c r="E10" i="6"/>
  <c r="J10" i="6" s="1"/>
  <c r="D10" i="6"/>
  <c r="C10" i="6"/>
  <c r="B10" i="6"/>
  <c r="A10" i="6"/>
  <c r="G9" i="6"/>
  <c r="E9" i="6"/>
  <c r="J9" i="6" s="1"/>
  <c r="D9" i="6"/>
  <c r="C9" i="6"/>
  <c r="B9" i="6"/>
  <c r="A9" i="6"/>
  <c r="G8" i="6"/>
  <c r="H8" i="6" s="1"/>
  <c r="H9" i="6" s="1"/>
  <c r="E8" i="6"/>
  <c r="J8" i="6" s="1"/>
  <c r="D8" i="6"/>
  <c r="C8" i="6"/>
  <c r="B8" i="6"/>
  <c r="A8" i="6"/>
  <c r="J7" i="6"/>
  <c r="G7" i="6"/>
  <c r="E7" i="6"/>
  <c r="D7" i="6"/>
  <c r="C7" i="6"/>
  <c r="B7" i="6"/>
  <c r="A7" i="6"/>
  <c r="N6" i="6"/>
  <c r="G6" i="6"/>
  <c r="H6" i="6" s="1"/>
  <c r="H7" i="6" s="1"/>
  <c r="E6" i="6"/>
  <c r="J6" i="6" s="1"/>
  <c r="D6" i="6"/>
  <c r="C6" i="6"/>
  <c r="B6" i="6"/>
  <c r="A6" i="6"/>
  <c r="E5" i="6"/>
  <c r="J5" i="6" s="1"/>
  <c r="D5" i="6"/>
  <c r="C5" i="6"/>
  <c r="B5" i="6"/>
  <c r="A5" i="6"/>
  <c r="J4" i="6"/>
  <c r="E4" i="6"/>
  <c r="D4" i="6"/>
  <c r="C4" i="6"/>
  <c r="B4" i="6"/>
  <c r="A4" i="6"/>
  <c r="E3" i="6"/>
  <c r="J3" i="6" s="1"/>
  <c r="D3" i="6"/>
  <c r="C3" i="6"/>
  <c r="B3" i="6"/>
  <c r="A3" i="6"/>
  <c r="G2" i="6"/>
  <c r="H2" i="6" s="1"/>
  <c r="H3" i="6" s="1"/>
  <c r="H4" i="6" s="1"/>
  <c r="H5" i="6" s="1"/>
  <c r="E2" i="6"/>
  <c r="J2" i="6" s="1"/>
  <c r="K2" i="6" s="1"/>
  <c r="K3" i="6" s="1"/>
  <c r="K4" i="6" s="1"/>
  <c r="K5" i="6" s="1"/>
  <c r="K6" i="6" s="1"/>
  <c r="K7" i="6" s="1"/>
  <c r="D2" i="6"/>
  <c r="C2" i="6"/>
  <c r="B2" i="6"/>
  <c r="A2" i="6"/>
  <c r="H39" i="5"/>
  <c r="D37" i="5"/>
  <c r="C37" i="5"/>
  <c r="B37" i="5"/>
  <c r="D36" i="5"/>
  <c r="C36" i="5"/>
  <c r="B36" i="5"/>
  <c r="D35" i="5"/>
  <c r="C35" i="5"/>
  <c r="B35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C18" i="5"/>
  <c r="B18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A8" i="5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D7" i="5"/>
  <c r="C7" i="5"/>
  <c r="B7" i="5"/>
  <c r="A7" i="5"/>
  <c r="D6" i="5"/>
  <c r="C6" i="5"/>
  <c r="B6" i="5"/>
  <c r="L5" i="5"/>
  <c r="D5" i="5"/>
  <c r="C5" i="5"/>
  <c r="B5" i="5"/>
  <c r="L4" i="5"/>
  <c r="H2" i="11" s="1"/>
  <c r="D4" i="5"/>
  <c r="C4" i="5"/>
  <c r="B4" i="5"/>
  <c r="H2" i="5"/>
  <c r="D2" i="5"/>
  <c r="P37" i="4"/>
  <c r="D37" i="4"/>
  <c r="C37" i="4"/>
  <c r="B37" i="4"/>
  <c r="P36" i="4"/>
  <c r="D36" i="4"/>
  <c r="C36" i="4"/>
  <c r="B36" i="4"/>
  <c r="P35" i="4"/>
  <c r="C35" i="4"/>
  <c r="B35" i="4"/>
  <c r="P34" i="4"/>
  <c r="C34" i="4"/>
  <c r="B34" i="4"/>
  <c r="P33" i="4"/>
  <c r="D33" i="4"/>
  <c r="C33" i="4"/>
  <c r="B33" i="4"/>
  <c r="P32" i="4"/>
  <c r="D32" i="4"/>
  <c r="C32" i="4"/>
  <c r="B32" i="4"/>
  <c r="P31" i="4"/>
  <c r="D31" i="4"/>
  <c r="C31" i="4"/>
  <c r="B31" i="4"/>
  <c r="P30" i="4"/>
  <c r="D30" i="4"/>
  <c r="C30" i="4"/>
  <c r="B30" i="4"/>
  <c r="P29" i="4"/>
  <c r="D29" i="4"/>
  <c r="C29" i="4"/>
  <c r="B29" i="4"/>
  <c r="P28" i="4"/>
  <c r="D28" i="4"/>
  <c r="C28" i="4"/>
  <c r="B28" i="4"/>
  <c r="P27" i="4"/>
  <c r="D27" i="4"/>
  <c r="C27" i="4"/>
  <c r="B27" i="4"/>
  <c r="P26" i="4"/>
  <c r="D26" i="4"/>
  <c r="C26" i="4"/>
  <c r="B26" i="4"/>
  <c r="P25" i="4"/>
  <c r="C25" i="4"/>
  <c r="B25" i="4"/>
  <c r="P24" i="4"/>
  <c r="D24" i="4"/>
  <c r="C24" i="4"/>
  <c r="B24" i="4"/>
  <c r="P23" i="4"/>
  <c r="D23" i="4"/>
  <c r="C23" i="4"/>
  <c r="B23" i="4"/>
  <c r="P22" i="4"/>
  <c r="D22" i="4"/>
  <c r="C22" i="4"/>
  <c r="B22" i="4"/>
  <c r="P21" i="4"/>
  <c r="D21" i="4"/>
  <c r="C21" i="4"/>
  <c r="B21" i="4"/>
  <c r="P20" i="4"/>
  <c r="D20" i="4"/>
  <c r="C20" i="4"/>
  <c r="B20" i="4"/>
  <c r="P19" i="4"/>
  <c r="D19" i="4"/>
  <c r="C19" i="4"/>
  <c r="B19" i="4"/>
  <c r="P18" i="4"/>
  <c r="C18" i="4"/>
  <c r="B18" i="4"/>
  <c r="P17" i="4"/>
  <c r="C17" i="4"/>
  <c r="B17" i="4"/>
  <c r="P16" i="4"/>
  <c r="D16" i="4"/>
  <c r="C16" i="4"/>
  <c r="B16" i="4"/>
  <c r="P15" i="4"/>
  <c r="D15" i="4"/>
  <c r="C15" i="4"/>
  <c r="B15" i="4"/>
  <c r="P14" i="4"/>
  <c r="D14" i="4"/>
  <c r="C14" i="4"/>
  <c r="B14" i="4"/>
  <c r="P13" i="4"/>
  <c r="D13" i="4"/>
  <c r="C13" i="4"/>
  <c r="B13" i="4"/>
  <c r="P12" i="4"/>
  <c r="D12" i="4"/>
  <c r="C12" i="4"/>
  <c r="B12" i="4"/>
  <c r="P11" i="4"/>
  <c r="D11" i="4"/>
  <c r="C11" i="4"/>
  <c r="B11" i="4"/>
  <c r="P10" i="4"/>
  <c r="D10" i="4"/>
  <c r="C10" i="4"/>
  <c r="B10" i="4"/>
  <c r="P9" i="4"/>
  <c r="D9" i="4"/>
  <c r="C9" i="4"/>
  <c r="B9" i="4"/>
  <c r="P8" i="4"/>
  <c r="D8" i="4"/>
  <c r="C8" i="4"/>
  <c r="B8" i="4"/>
  <c r="P7" i="4"/>
  <c r="D7" i="4"/>
  <c r="C7" i="4"/>
  <c r="B7" i="4"/>
  <c r="P6" i="4"/>
  <c r="D6" i="4"/>
  <c r="C6" i="4"/>
  <c r="B6" i="4"/>
  <c r="P5" i="4"/>
  <c r="D5" i="4"/>
  <c r="C5" i="4"/>
  <c r="B5" i="4"/>
  <c r="P4" i="4"/>
  <c r="D4" i="4"/>
  <c r="C4" i="4"/>
  <c r="B4" i="4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J23" i="1"/>
  <c r="I23" i="1"/>
  <c r="E23" i="1"/>
  <c r="D23" i="1"/>
  <c r="B23" i="1"/>
  <c r="J22" i="1"/>
  <c r="I22" i="1"/>
  <c r="E22" i="1"/>
  <c r="D22" i="1"/>
  <c r="J21" i="1"/>
  <c r="I21" i="1"/>
  <c r="E21" i="1"/>
  <c r="D21" i="1"/>
  <c r="B21" i="1"/>
  <c r="J20" i="1"/>
  <c r="I20" i="1"/>
  <c r="E20" i="1"/>
  <c r="D20" i="1"/>
  <c r="B20" i="1"/>
  <c r="J19" i="1"/>
  <c r="I19" i="1"/>
  <c r="E19" i="1"/>
  <c r="D19" i="1"/>
  <c r="B19" i="1"/>
  <c r="B6" i="1"/>
  <c r="E5" i="1"/>
  <c r="B5" i="1"/>
  <c r="C4" i="1"/>
  <c r="C3" i="1"/>
  <c r="A3" i="1"/>
  <c r="A36" i="5" l="1"/>
  <c r="A38" i="5" s="1"/>
  <c r="A37" i="5"/>
  <c r="H12" i="6"/>
  <c r="H13" i="6" s="1"/>
  <c r="H14" i="6" s="1"/>
  <c r="H15" i="6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N3" i="6" s="1"/>
  <c r="G17" i="15" s="1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N4" i="6" s="1"/>
  <c r="G18" i="15" s="1"/>
  <c r="H10" i="6"/>
  <c r="H11" i="6" s="1"/>
  <c r="C49" i="23"/>
  <c r="C59" i="23"/>
  <c r="F72" i="23"/>
  <c r="E72" i="23"/>
  <c r="D72" i="23"/>
  <c r="I72" i="23"/>
  <c r="H72" i="23"/>
  <c r="G72" i="23"/>
  <c r="G5" i="23"/>
  <c r="F5" i="23"/>
  <c r="D5" i="23"/>
  <c r="I7" i="23"/>
  <c r="I11" i="23"/>
  <c r="I52" i="23"/>
  <c r="H52" i="23"/>
  <c r="G52" i="23"/>
  <c r="F52" i="23"/>
  <c r="E52" i="23"/>
  <c r="D52" i="23"/>
  <c r="I44" i="23"/>
  <c r="H44" i="23"/>
  <c r="G44" i="23"/>
  <c r="F44" i="23"/>
  <c r="E44" i="23"/>
  <c r="D44" i="23"/>
  <c r="D62" i="23"/>
  <c r="I62" i="23"/>
  <c r="H62" i="23"/>
  <c r="G62" i="23"/>
  <c r="F62" i="23"/>
  <c r="E62" i="23"/>
  <c r="H15" i="23"/>
  <c r="G15" i="23"/>
  <c r="E15" i="23"/>
  <c r="D15" i="23"/>
  <c r="I15" i="23" s="1"/>
  <c r="D54" i="23"/>
  <c r="I54" i="23"/>
  <c r="H54" i="23"/>
  <c r="G54" i="23"/>
  <c r="F54" i="23"/>
  <c r="E54" i="23"/>
  <c r="F2" i="6"/>
  <c r="F3" i="6" s="1"/>
  <c r="F4" i="6" s="1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N5" i="6" s="1"/>
  <c r="G19" i="15" s="1"/>
  <c r="D46" i="23"/>
  <c r="I46" i="23"/>
  <c r="H46" i="23"/>
  <c r="G46" i="23"/>
  <c r="F46" i="23"/>
  <c r="E46" i="23"/>
  <c r="C51" i="23"/>
  <c r="F64" i="23"/>
  <c r="E64" i="23"/>
  <c r="D64" i="23"/>
  <c r="I64" i="23"/>
  <c r="H64" i="23"/>
  <c r="G64" i="23"/>
  <c r="I69" i="23"/>
  <c r="H69" i="23"/>
  <c r="G69" i="23"/>
  <c r="F69" i="23"/>
  <c r="E69" i="23"/>
  <c r="D69" i="23"/>
  <c r="C74" i="23"/>
  <c r="E5" i="23"/>
  <c r="H18" i="23"/>
  <c r="G18" i="23"/>
  <c r="E18" i="23"/>
  <c r="D18" i="23"/>
  <c r="F56" i="23"/>
  <c r="E56" i="23"/>
  <c r="D56" i="23"/>
  <c r="I56" i="23"/>
  <c r="H56" i="23"/>
  <c r="G56" i="23"/>
  <c r="I61" i="23"/>
  <c r="H61" i="23"/>
  <c r="G61" i="23"/>
  <c r="F61" i="23"/>
  <c r="E61" i="23"/>
  <c r="D61" i="23"/>
  <c r="H66" i="23"/>
  <c r="G66" i="23"/>
  <c r="F66" i="23"/>
  <c r="E66" i="23"/>
  <c r="D66" i="23"/>
  <c r="I66" i="23"/>
  <c r="AN105" i="20"/>
  <c r="AN5" i="20" s="1"/>
  <c r="H5" i="23"/>
  <c r="C48" i="23"/>
  <c r="I53" i="23"/>
  <c r="H53" i="23"/>
  <c r="G53" i="23"/>
  <c r="F53" i="23"/>
  <c r="E53" i="23"/>
  <c r="D53" i="23"/>
  <c r="H58" i="23"/>
  <c r="G58" i="23"/>
  <c r="F58" i="23"/>
  <c r="E58" i="23"/>
  <c r="D58" i="23"/>
  <c r="I58" i="23"/>
  <c r="E71" i="23"/>
  <c r="D71" i="23"/>
  <c r="I71" i="23"/>
  <c r="H71" i="23"/>
  <c r="G71" i="23"/>
  <c r="F71" i="23"/>
  <c r="I76" i="23"/>
  <c r="H76" i="23"/>
  <c r="G76" i="23"/>
  <c r="F76" i="23"/>
  <c r="E76" i="23"/>
  <c r="D76" i="23"/>
  <c r="I16" i="23"/>
  <c r="I26" i="23"/>
  <c r="E47" i="23"/>
  <c r="D47" i="23"/>
  <c r="I47" i="23"/>
  <c r="H47" i="23"/>
  <c r="G47" i="23"/>
  <c r="F47" i="23"/>
  <c r="G65" i="23"/>
  <c r="F65" i="23"/>
  <c r="E65" i="23"/>
  <c r="D65" i="23"/>
  <c r="I65" i="23"/>
  <c r="H65" i="23"/>
  <c r="D70" i="23"/>
  <c r="I70" i="23"/>
  <c r="H70" i="23"/>
  <c r="G70" i="23"/>
  <c r="F70" i="23"/>
  <c r="E70" i="23"/>
  <c r="G57" i="23"/>
  <c r="F57" i="23"/>
  <c r="E57" i="23"/>
  <c r="D57" i="23"/>
  <c r="I57" i="23"/>
  <c r="H57" i="23"/>
  <c r="C67" i="23"/>
  <c r="AC5" i="20"/>
  <c r="I43" i="23"/>
  <c r="H43" i="23"/>
  <c r="G43" i="23"/>
  <c r="F43" i="23"/>
  <c r="E43" i="23"/>
  <c r="D43" i="23"/>
  <c r="I45" i="23"/>
  <c r="H45" i="23"/>
  <c r="G45" i="23"/>
  <c r="F45" i="23"/>
  <c r="E45" i="23"/>
  <c r="D45" i="23"/>
  <c r="C50" i="23"/>
  <c r="E63" i="23"/>
  <c r="D63" i="23"/>
  <c r="I63" i="23"/>
  <c r="H63" i="23"/>
  <c r="G63" i="23"/>
  <c r="F63" i="23"/>
  <c r="C68" i="23"/>
  <c r="I9" i="23"/>
  <c r="E12" i="23"/>
  <c r="D12" i="23"/>
  <c r="G12" i="23"/>
  <c r="I75" i="23"/>
  <c r="H75" i="23"/>
  <c r="G75" i="23"/>
  <c r="F75" i="23"/>
  <c r="E75" i="23"/>
  <c r="D75" i="23"/>
  <c r="E55" i="23"/>
  <c r="D55" i="23"/>
  <c r="I55" i="23"/>
  <c r="H55" i="23"/>
  <c r="G55" i="23"/>
  <c r="F55" i="23"/>
  <c r="C60" i="23"/>
  <c r="C73" i="23"/>
  <c r="F12" i="23"/>
  <c r="I22" i="23"/>
  <c r="H19" i="23"/>
  <c r="H20" i="23"/>
  <c r="H21" i="23"/>
  <c r="D25" i="23"/>
  <c r="F27" i="23"/>
  <c r="G28" i="23"/>
  <c r="H29" i="23"/>
  <c r="D33" i="23"/>
  <c r="I33" i="23" s="1"/>
  <c r="E34" i="23"/>
  <c r="I34" i="23" s="1"/>
  <c r="F35" i="23"/>
  <c r="G36" i="23"/>
  <c r="H37" i="23"/>
  <c r="E6" i="23"/>
  <c r="I6" i="23" s="1"/>
  <c r="H13" i="23"/>
  <c r="I13" i="23" s="1"/>
  <c r="D24" i="23"/>
  <c r="I24" i="23" s="1"/>
  <c r="E25" i="23"/>
  <c r="G27" i="23"/>
  <c r="H28" i="23"/>
  <c r="F34" i="23"/>
  <c r="G35" i="23"/>
  <c r="H36" i="23"/>
  <c r="E24" i="23"/>
  <c r="F25" i="23"/>
  <c r="H27" i="23"/>
  <c r="H35" i="23"/>
  <c r="G6" i="23"/>
  <c r="G25" i="23"/>
  <c r="D38" i="23"/>
  <c r="D14" i="23"/>
  <c r="I14" i="23" s="1"/>
  <c r="D19" i="23"/>
  <c r="I19" i="23" s="1"/>
  <c r="D20" i="23"/>
  <c r="I20" i="23" s="1"/>
  <c r="D21" i="23"/>
  <c r="E22" i="23"/>
  <c r="D29" i="23"/>
  <c r="E30" i="23"/>
  <c r="I30" i="23" s="1"/>
  <c r="D37" i="23"/>
  <c r="E38" i="23"/>
  <c r="D36" i="23"/>
  <c r="I36" i="23" s="1"/>
  <c r="E37" i="23"/>
  <c r="F38" i="23"/>
  <c r="F14" i="23"/>
  <c r="F19" i="23"/>
  <c r="F20" i="23"/>
  <c r="F21" i="23"/>
  <c r="D27" i="23"/>
  <c r="I27" i="23" s="1"/>
  <c r="E28" i="23"/>
  <c r="I28" i="23" s="1"/>
  <c r="F29" i="23"/>
  <c r="G30" i="23"/>
  <c r="D35" i="23"/>
  <c r="E36" i="23"/>
  <c r="F37" i="23"/>
  <c r="G38" i="23"/>
  <c r="C11" i="15" l="1"/>
  <c r="C12" i="15" s="1"/>
  <c r="G22" i="15"/>
  <c r="I37" i="23"/>
  <c r="I38" i="23"/>
  <c r="I25" i="23"/>
  <c r="I60" i="23"/>
  <c r="H60" i="23"/>
  <c r="G60" i="23"/>
  <c r="F60" i="23"/>
  <c r="E60" i="23"/>
  <c r="D60" i="23"/>
  <c r="H50" i="23"/>
  <c r="G50" i="23"/>
  <c r="F50" i="23"/>
  <c r="E50" i="23"/>
  <c r="D50" i="23"/>
  <c r="I50" i="23"/>
  <c r="I18" i="23"/>
  <c r="G3" i="23"/>
  <c r="I5" i="23"/>
  <c r="F3" i="23"/>
  <c r="H74" i="23"/>
  <c r="G74" i="23"/>
  <c r="F74" i="23"/>
  <c r="E74" i="23"/>
  <c r="D74" i="23"/>
  <c r="I74" i="23"/>
  <c r="C7" i="15"/>
  <c r="C4" i="15"/>
  <c r="I59" i="23"/>
  <c r="H59" i="23"/>
  <c r="G59" i="23"/>
  <c r="F59" i="23"/>
  <c r="E59" i="23"/>
  <c r="D59" i="23"/>
  <c r="I67" i="23"/>
  <c r="H67" i="23"/>
  <c r="G67" i="23"/>
  <c r="F67" i="23"/>
  <c r="E67" i="23"/>
  <c r="D67" i="23"/>
  <c r="I68" i="23"/>
  <c r="H68" i="23"/>
  <c r="G68" i="23"/>
  <c r="F68" i="23"/>
  <c r="E68" i="23"/>
  <c r="D68" i="23"/>
  <c r="I29" i="23"/>
  <c r="I51" i="23"/>
  <c r="H51" i="23"/>
  <c r="G51" i="23"/>
  <c r="F51" i="23"/>
  <c r="E51" i="23"/>
  <c r="D51" i="23"/>
  <c r="G49" i="23"/>
  <c r="F49" i="23"/>
  <c r="E49" i="23"/>
  <c r="D49" i="23"/>
  <c r="I49" i="23"/>
  <c r="H49" i="23"/>
  <c r="B3" i="15"/>
  <c r="C3" i="15" s="1"/>
  <c r="B6" i="15"/>
  <c r="C6" i="15" s="1"/>
  <c r="B2" i="15"/>
  <c r="C2" i="15" s="1"/>
  <c r="G23" i="15"/>
  <c r="H23" i="15" s="1"/>
  <c r="B5" i="15"/>
  <c r="C5" i="15" s="1"/>
  <c r="G73" i="23"/>
  <c r="F73" i="23"/>
  <c r="E73" i="23"/>
  <c r="D73" i="23"/>
  <c r="L7" i="23" s="1"/>
  <c r="I73" i="23"/>
  <c r="H73" i="23"/>
  <c r="I12" i="23"/>
  <c r="F48" i="23"/>
  <c r="E48" i="23"/>
  <c r="D48" i="23"/>
  <c r="I48" i="23"/>
  <c r="H48" i="23"/>
  <c r="G48" i="23"/>
  <c r="I35" i="23"/>
  <c r="I21" i="23"/>
  <c r="C10" i="15" l="1"/>
  <c r="B9" i="15" s="1"/>
  <c r="C9" i="15" s="1"/>
  <c r="G2" i="23"/>
  <c r="B8" i="9" s="1"/>
  <c r="B25" i="1" s="1"/>
  <c r="L8" i="23"/>
  <c r="L10" i="23" s="1"/>
  <c r="B11" i="9" s="1"/>
  <c r="B28" i="1" s="1"/>
  <c r="C21" i="15"/>
  <c r="D4" i="15" s="1"/>
  <c r="B9" i="1"/>
  <c r="B8" i="7"/>
  <c r="B11" i="7"/>
  <c r="B12" i="1"/>
  <c r="C26" i="15"/>
  <c r="D10" i="15" s="1"/>
  <c r="L2" i="23"/>
  <c r="B9" i="9" s="1"/>
  <c r="B26" i="1" s="1"/>
  <c r="B6" i="7"/>
  <c r="D2" i="15"/>
  <c r="B7" i="1"/>
  <c r="C8" i="15"/>
  <c r="C24" i="15"/>
  <c r="B14" i="1"/>
  <c r="B13" i="7"/>
  <c r="C27" i="15"/>
  <c r="D6" i="15" s="1"/>
  <c r="B10" i="7"/>
  <c r="B11" i="1"/>
  <c r="B15" i="7"/>
  <c r="H22" i="15"/>
  <c r="I22" i="15" s="1"/>
  <c r="B16" i="1"/>
  <c r="C29" i="15"/>
  <c r="B10" i="1"/>
  <c r="B9" i="7"/>
  <c r="D5" i="15"/>
  <c r="D3" i="15"/>
  <c r="B8" i="1"/>
  <c r="B7" i="7"/>
  <c r="C18" i="15"/>
  <c r="B14" i="7"/>
  <c r="B15" i="1"/>
  <c r="D9" i="15" l="1"/>
  <c r="L9" i="23"/>
  <c r="B10" i="9" s="1"/>
  <c r="B27" i="1" s="1"/>
  <c r="C10" i="7"/>
  <c r="C11" i="1"/>
  <c r="C11" i="7"/>
  <c r="C12" i="1"/>
  <c r="D29" i="15"/>
  <c r="D12" i="15"/>
  <c r="C15" i="7"/>
  <c r="C16" i="1"/>
  <c r="B12" i="7"/>
  <c r="B13" i="1"/>
  <c r="C14" i="1"/>
  <c r="C13" i="7"/>
  <c r="C7" i="7"/>
  <c r="C8" i="1"/>
  <c r="C6" i="7"/>
  <c r="C7" i="1"/>
  <c r="C9" i="1"/>
  <c r="C8" i="7"/>
  <c r="C14" i="7" l="1"/>
  <c r="C15" i="1"/>
  <c r="C10" i="1"/>
  <c r="C9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200-000001000000}">
      <text>
        <r>
          <rPr>
            <sz val="10"/>
            <color rgb="FF000000"/>
            <rFont val="Arial"/>
            <scheme val="minor"/>
          </rPr>
          <t>======
ID#AAAAoxV_4E8
Bhaskar Jyoti Phukan    (2023-01-20 14:37:16)
Please do not remove any item from  the list.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g57sbRbExFzXyiCDMUI72NaiUz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C00-000001000000}">
      <text>
        <r>
          <rPr>
            <sz val="10"/>
            <color rgb="FF000000"/>
            <rFont val="Arial"/>
            <scheme val="minor"/>
          </rPr>
          <t>======
ID#AAAAoxV_4FA
Bhaskar    (2023-01-20 14:37:16)
Please do not remove any item from the list below.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RMea81iVYACjUdObBvGgdOwFfTw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3" authorId="0" shapeId="0" xr:uid="{00000000-0006-0000-1000-000001000000}">
      <text>
        <r>
          <rPr>
            <sz val="10"/>
            <color rgb="FF000000"/>
            <rFont val="Arial"/>
            <scheme val="minor"/>
          </rPr>
          <t>======
ID#AAAAoxV_4E0
Bhaskar Jyoti Phukan    (2023-01-20 14:37:16)
Please fill this part only if code base is supplied by the customer.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ZSGcLduw/xvPL6cr9sNvzWCMQx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100-000002000000}">
      <text>
        <r>
          <rPr>
            <sz val="10"/>
            <color rgb="FF000000"/>
            <rFont val="Arial"/>
            <scheme val="minor"/>
          </rPr>
          <t>======
ID#AAAAoxV_4Ew
Bhaskar Jyoti Phukan    (2023-01-20 14:37:16)
URS</t>
        </r>
      </text>
    </comment>
    <comment ref="D3" authorId="0" shapeId="0" xr:uid="{00000000-0006-0000-1100-000001000000}">
      <text>
        <r>
          <rPr>
            <sz val="10"/>
            <color rgb="FF000000"/>
            <rFont val="Arial"/>
            <scheme val="minor"/>
          </rPr>
          <t>======
ID#AAAAoxV_4E4
Bhaskar Jyoti Phukan    (2023-01-20 14:37:16)
SRS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aSSU89ihbqVCASzY09tzzG3HvEA=="/>
    </ext>
  </extLst>
</comments>
</file>

<file path=xl/sharedStrings.xml><?xml version="1.0" encoding="utf-8"?>
<sst xmlns="http://schemas.openxmlformats.org/spreadsheetml/2006/main" count="788" uniqueCount="372">
  <si>
    <t>Project Dashboard</t>
  </si>
  <si>
    <t>Project Name</t>
  </si>
  <si>
    <t>Planned estimates</t>
  </si>
  <si>
    <t>Schedule</t>
  </si>
  <si>
    <t>Weeks</t>
  </si>
  <si>
    <t>PV, EV, AC Graph</t>
  </si>
  <si>
    <t>Effort</t>
  </si>
  <si>
    <t>Person days</t>
  </si>
  <si>
    <t>Project start date</t>
  </si>
  <si>
    <t>Project end date</t>
  </si>
  <si>
    <t xml:space="preserve">Status of the project on </t>
  </si>
  <si>
    <t>What does it mean?</t>
  </si>
  <si>
    <t>Are we ahead or behind schedule?</t>
  </si>
  <si>
    <t>How efficiently are we using our time?</t>
  </si>
  <si>
    <t>When is the project likely to complete?</t>
  </si>
  <si>
    <t>Are we under or over budget?</t>
  </si>
  <si>
    <t>How efficiently are we using our resources?</t>
  </si>
  <si>
    <t>What is the remaining work likely to cost?</t>
  </si>
  <si>
    <t>What is the entire project likely to cost?</t>
  </si>
  <si>
    <r>
      <rPr>
        <b/>
        <sz val="8"/>
        <color theme="1"/>
        <rFont val="Arial"/>
      </rPr>
      <t xml:space="preserve">How much will we be under or over budget?
</t>
    </r>
    <r>
      <rPr>
        <i/>
        <sz val="8"/>
        <color theme="1"/>
        <rFont val="Arial"/>
      </rPr>
      <t>(Assuming the current trend to continue)</t>
    </r>
  </si>
  <si>
    <r>
      <rPr>
        <b/>
        <sz val="8"/>
        <color theme="1"/>
        <rFont val="Arial"/>
      </rPr>
      <t xml:space="preserve">How much will we be under or over budget?
</t>
    </r>
    <r>
      <rPr>
        <i/>
        <sz val="8"/>
        <color theme="1"/>
        <rFont val="Arial"/>
      </rPr>
      <t>(Assuming the current trend will not continue)</t>
    </r>
  </si>
  <si>
    <t>How much of the total effort have been used till date?</t>
  </si>
  <si>
    <t>Health check summary report</t>
  </si>
  <si>
    <t>Top five issues in the project</t>
  </si>
  <si>
    <t>Top five risks</t>
  </si>
  <si>
    <t>Date of report</t>
  </si>
  <si>
    <t>Project ID</t>
  </si>
  <si>
    <t>Project Manager</t>
  </si>
  <si>
    <t>PQA</t>
  </si>
  <si>
    <t>Number of team members</t>
  </si>
  <si>
    <t>Process Compliance</t>
  </si>
  <si>
    <t>Process non-compliance</t>
  </si>
  <si>
    <t>SCM Compliance</t>
  </si>
  <si>
    <t>SCM Non-compliance</t>
  </si>
  <si>
    <t>Integra CKYC Gateway</t>
  </si>
  <si>
    <t>IMSICGD1</t>
  </si>
  <si>
    <t>Starte date</t>
  </si>
  <si>
    <t>End date</t>
  </si>
  <si>
    <t>Planned schedule (weekS)</t>
  </si>
  <si>
    <t>Estimated effort (pd)</t>
  </si>
  <si>
    <t>Customer Name</t>
  </si>
  <si>
    <t>INTEGRA</t>
  </si>
  <si>
    <t>CPC</t>
  </si>
  <si>
    <t>Internal</t>
  </si>
  <si>
    <t>PM</t>
  </si>
  <si>
    <t>Harikrishna E</t>
  </si>
  <si>
    <t>SA</t>
  </si>
  <si>
    <t>Shailesh Ajmera</t>
  </si>
  <si>
    <t>PL</t>
  </si>
  <si>
    <t>Satyanarayana</t>
  </si>
  <si>
    <t>Sl No</t>
  </si>
  <si>
    <t>Project Team</t>
  </si>
  <si>
    <t>Role</t>
  </si>
  <si>
    <t>Date of joining the project</t>
  </si>
  <si>
    <t>Date of leaving the project</t>
  </si>
  <si>
    <t>Pulok Barik</t>
  </si>
  <si>
    <t>Developer</t>
  </si>
  <si>
    <t>Vaishnavi</t>
  </si>
  <si>
    <t>Nafeesa NS</t>
  </si>
  <si>
    <t>Suma Devi</t>
  </si>
  <si>
    <t>Monika</t>
  </si>
  <si>
    <t>Tester</t>
  </si>
  <si>
    <t>Lavanya</t>
  </si>
  <si>
    <t>Test Lead</t>
  </si>
  <si>
    <t>List of deliverables of the project</t>
  </si>
  <si>
    <t>Select the current phase</t>
  </si>
  <si>
    <t>Testing</t>
  </si>
  <si>
    <t>Sl No.</t>
  </si>
  <si>
    <t>Name of the artefact</t>
  </si>
  <si>
    <t>Internal Deliverable</t>
  </si>
  <si>
    <t>Customer Deliverable</t>
  </si>
  <si>
    <t>Phase</t>
  </si>
  <si>
    <t>Completed</t>
  </si>
  <si>
    <t>Review</t>
  </si>
  <si>
    <t>Review Record</t>
  </si>
  <si>
    <t>Review Checklist</t>
  </si>
  <si>
    <t>SVN</t>
  </si>
  <si>
    <t>Total</t>
  </si>
  <si>
    <t>Document of Understanding</t>
  </si>
  <si>
    <t>N</t>
  </si>
  <si>
    <t>Pre sales</t>
  </si>
  <si>
    <t>Architecture Document</t>
  </si>
  <si>
    <t>Proposal</t>
  </si>
  <si>
    <t>Contract</t>
  </si>
  <si>
    <t>Estimation</t>
  </si>
  <si>
    <t>Y</t>
  </si>
  <si>
    <t>Requirement</t>
  </si>
  <si>
    <t>PMP</t>
  </si>
  <si>
    <t>QAP</t>
  </si>
  <si>
    <t>CMP</t>
  </si>
  <si>
    <t>RMP</t>
  </si>
  <si>
    <t>SRS</t>
  </si>
  <si>
    <t>Requirement Traceability Matrix</t>
  </si>
  <si>
    <t>Prototype/POC</t>
  </si>
  <si>
    <t>Analysis</t>
  </si>
  <si>
    <t>Re-estimation-1</t>
  </si>
  <si>
    <t>Acceptance Test Plan</t>
  </si>
  <si>
    <t>Acceptance Test Specification</t>
  </si>
  <si>
    <t>HLD</t>
  </si>
  <si>
    <t>Design</t>
  </si>
  <si>
    <t>System Test Plan</t>
  </si>
  <si>
    <t>System Test Specification</t>
  </si>
  <si>
    <t>LLD</t>
  </si>
  <si>
    <t>Integration Test Plan</t>
  </si>
  <si>
    <t>Integration Test Specification</t>
  </si>
  <si>
    <t>Re-estimation-2</t>
  </si>
  <si>
    <t>Unit Test Plan</t>
  </si>
  <si>
    <t>Development</t>
  </si>
  <si>
    <t>Unit Test Specification</t>
  </si>
  <si>
    <t>Source Code</t>
  </si>
  <si>
    <t>Unit Test Report</t>
  </si>
  <si>
    <t>Integration Test Report</t>
  </si>
  <si>
    <t>System Test Report</t>
  </si>
  <si>
    <t>User Manual</t>
  </si>
  <si>
    <t>Online Help</t>
  </si>
  <si>
    <t>Installation Guide</t>
  </si>
  <si>
    <t>Release readiness check</t>
  </si>
  <si>
    <t>Delivery</t>
  </si>
  <si>
    <t>Delivery note</t>
  </si>
  <si>
    <t>Release note</t>
  </si>
  <si>
    <t>Analysis (SRS)</t>
  </si>
  <si>
    <t>Over all schedule of the project. All data relating to schedule should be entered in this page only!</t>
  </si>
  <si>
    <t>Major work product</t>
  </si>
  <si>
    <t>Del</t>
  </si>
  <si>
    <t>Planned</t>
  </si>
  <si>
    <t>No of days</t>
  </si>
  <si>
    <t>Revised1</t>
  </si>
  <si>
    <t>Revised2</t>
  </si>
  <si>
    <t>Actual</t>
  </si>
  <si>
    <t>Start date</t>
  </si>
  <si>
    <t>Effort distribution in the project</t>
  </si>
  <si>
    <t>Planned effort for the project (pd)</t>
  </si>
  <si>
    <t>Distributed so far</t>
  </si>
  <si>
    <t>Planned 
Effort (pd)</t>
  </si>
  <si>
    <t>Revised-1  
Effort (pd)</t>
  </si>
  <si>
    <t>Revised-2  
Effort (pd)</t>
  </si>
  <si>
    <t>Actual  
Effort (pd)</t>
  </si>
  <si>
    <t>Revised effort</t>
  </si>
  <si>
    <t>pd</t>
  </si>
  <si>
    <t>First revision</t>
  </si>
  <si>
    <t>Second revision</t>
  </si>
  <si>
    <t>Project Management</t>
  </si>
  <si>
    <t>Work Item</t>
  </si>
  <si>
    <t>Planned End Date</t>
  </si>
  <si>
    <t xml:space="preserve"> End Date</t>
  </si>
  <si>
    <t>Estimated Effort pd</t>
  </si>
  <si>
    <t>Cumulative Effort</t>
  </si>
  <si>
    <t>Actual Effort pd</t>
  </si>
  <si>
    <t>Cumulative AE</t>
  </si>
  <si>
    <t>PC of completion</t>
  </si>
  <si>
    <t>EV</t>
  </si>
  <si>
    <t>Cumulative EV</t>
  </si>
  <si>
    <t xml:space="preserve">Status on </t>
  </si>
  <si>
    <t>PV</t>
  </si>
  <si>
    <t>AC</t>
  </si>
  <si>
    <t>BAC</t>
  </si>
  <si>
    <t>Project management</t>
  </si>
  <si>
    <t>Estimated</t>
  </si>
  <si>
    <r>
      <rPr>
        <b/>
        <sz val="10"/>
        <color theme="1"/>
        <rFont val="Arial"/>
      </rPr>
      <t xml:space="preserve">How much will we be under or over budget?
</t>
    </r>
    <r>
      <rPr>
        <i/>
        <sz val="8"/>
        <color theme="1"/>
        <rFont val="Arial"/>
      </rPr>
      <t>(Assuming the current trend to continue)</t>
    </r>
  </si>
  <si>
    <r>
      <rPr>
        <b/>
        <sz val="10"/>
        <color theme="1"/>
        <rFont val="Arial"/>
      </rPr>
      <t xml:space="preserve">How much will we be under or over budget?
</t>
    </r>
    <r>
      <rPr>
        <i/>
        <sz val="8"/>
        <color theme="1"/>
        <rFont val="Arial"/>
      </rPr>
      <t>(Assuming the current trend will not continue)</t>
    </r>
  </si>
  <si>
    <t xml:space="preserve">Project performance status on </t>
  </si>
  <si>
    <t>(Do not need to enter any data in this sheet.)</t>
  </si>
  <si>
    <t>This is a proprietary tool and should not be used without permission from Integra.</t>
  </si>
  <si>
    <t>Configuration Library</t>
  </si>
  <si>
    <t>Name of the item/document</t>
  </si>
  <si>
    <t>To be developed</t>
  </si>
  <si>
    <t>Planned date</t>
  </si>
  <si>
    <t>Date completed</t>
  </si>
  <si>
    <t>Version No.</t>
  </si>
  <si>
    <t>Approved</t>
  </si>
  <si>
    <t>Development lib.</t>
  </si>
  <si>
    <t>Test lib.</t>
  </si>
  <si>
    <t>Baseline lib.</t>
  </si>
  <si>
    <t>Baseline record</t>
  </si>
  <si>
    <t>Project folder</t>
  </si>
  <si>
    <t>Arch. Lib.</t>
  </si>
  <si>
    <t>iProdata-master</t>
  </si>
  <si>
    <t>Project id</t>
  </si>
  <si>
    <t>Planned effort (pd)</t>
  </si>
  <si>
    <t>Schedule in weeks</t>
  </si>
  <si>
    <t>Employee name</t>
  </si>
  <si>
    <t>Artefact name</t>
  </si>
  <si>
    <t>Status</t>
  </si>
  <si>
    <t>Size</t>
  </si>
  <si>
    <t>Unit</t>
  </si>
  <si>
    <t>Activity</t>
  </si>
  <si>
    <t>Actual effort in hr</t>
  </si>
  <si>
    <t>Iteration</t>
  </si>
  <si>
    <t>Defects</t>
  </si>
  <si>
    <t>Murthy A N</t>
  </si>
  <si>
    <t>DOU</t>
  </si>
  <si>
    <t>Work in progress</t>
  </si>
  <si>
    <t>Pages</t>
  </si>
  <si>
    <t>Preparation of document</t>
  </si>
  <si>
    <t>Rishabh Jain</t>
  </si>
  <si>
    <t>Project Management Plan</t>
  </si>
  <si>
    <t>Review of document</t>
  </si>
  <si>
    <t>Shiranthi Vaz</t>
  </si>
  <si>
    <t>Phani Prasad N</t>
  </si>
  <si>
    <t>Software Requirement Specification</t>
  </si>
  <si>
    <t>Rajesh Kumar J</t>
  </si>
  <si>
    <t>Asish Mohapatra</t>
  </si>
  <si>
    <t>Kishor Kumar Sahu</t>
  </si>
  <si>
    <t>Abhishek</t>
  </si>
  <si>
    <t>On hold</t>
  </si>
  <si>
    <t>iProweind</t>
  </si>
  <si>
    <t>Sanjay S R</t>
  </si>
  <si>
    <t xml:space="preserve">Ramanamurthy </t>
  </si>
  <si>
    <t>iProweart</t>
  </si>
  <si>
    <t>iProdata</t>
  </si>
  <si>
    <t>Date</t>
  </si>
  <si>
    <t>Effort in hours</t>
  </si>
  <si>
    <t>Schedule in days</t>
  </si>
  <si>
    <t xml:space="preserve">Planned </t>
  </si>
  <si>
    <t>Revised</t>
  </si>
  <si>
    <t>Defect</t>
  </si>
  <si>
    <t>Guidelines for filling the data sheet:</t>
  </si>
  <si>
    <t>1. Artefact name: Please select the appropriate artefact from the list given. In case the particular item is not available please intimate to the PQA about it. 
2. Size: The size should be entered as number only and then select the unit from the next colu</t>
  </si>
  <si>
    <t>All data entry points are highlighted in tan</t>
  </si>
  <si>
    <t xml:space="preserve">Schedule Variation (SV) </t>
  </si>
  <si>
    <t>Schedule Performance Index (SPI)</t>
  </si>
  <si>
    <r>
      <rPr>
        <b/>
        <sz val="10"/>
        <color theme="1"/>
        <rFont val="Arial"/>
      </rPr>
      <t>Time Estimate At Completion (EAC</t>
    </r>
    <r>
      <rPr>
        <b/>
        <sz val="6"/>
        <color theme="1"/>
        <rFont val="Arial"/>
      </rPr>
      <t>t</t>
    </r>
    <r>
      <rPr>
        <b/>
        <sz val="10"/>
        <color theme="1"/>
        <rFont val="Arial"/>
      </rPr>
      <t>)</t>
    </r>
  </si>
  <si>
    <t>Cost Variance (CV)</t>
  </si>
  <si>
    <t>Cost Performance Index (CPI)</t>
  </si>
  <si>
    <t>To Complete Performance Index (TCPI)</t>
  </si>
  <si>
    <t>Estimate At Completion (EAC)</t>
  </si>
  <si>
    <t>Variance at Completion (VAC)</t>
  </si>
  <si>
    <t>Estimate To Complete (ETC)</t>
  </si>
  <si>
    <t>EAC</t>
  </si>
  <si>
    <t>AC +BAC-EV</t>
  </si>
  <si>
    <t>current variance will not occur in the future</t>
  </si>
  <si>
    <t>The project is running on time</t>
  </si>
  <si>
    <t>AC +((BAC-EV)/CPI)</t>
  </si>
  <si>
    <t>current variance = future variance</t>
  </si>
  <si>
    <t>The project is running behind schedule</t>
  </si>
  <si>
    <t>The project is running ahead of schedule</t>
  </si>
  <si>
    <t xml:space="preserve"> if corrective actions are taken to remove the causes of variance as on date</t>
  </si>
  <si>
    <t xml:space="preserve"> percent under budget</t>
  </si>
  <si>
    <t xml:space="preserve"> percent over budget</t>
  </si>
  <si>
    <t xml:space="preserve"> if current trend continues</t>
  </si>
  <si>
    <t xml:space="preserve">As on date, project will take </t>
  </si>
  <si>
    <t xml:space="preserve"> additional person days to complete than estimated</t>
  </si>
  <si>
    <t>PC of effort used up</t>
  </si>
  <si>
    <t xml:space="preserve"> weeks to complete</t>
  </si>
  <si>
    <t>Work realised</t>
  </si>
  <si>
    <t xml:space="preserve">On completion, the project will be </t>
  </si>
  <si>
    <t xml:space="preserve"> person days to complete</t>
  </si>
  <si>
    <t xml:space="preserve">For each dollar spent, </t>
  </si>
  <si>
    <t xml:space="preserve"> cents are recovered</t>
  </si>
  <si>
    <t xml:space="preserve">The project is </t>
  </si>
  <si>
    <t xml:space="preserve">Project is running at </t>
  </si>
  <si>
    <t xml:space="preserve"> percent efficiency</t>
  </si>
  <si>
    <t xml:space="preserve">As on date, </t>
  </si>
  <si>
    <t xml:space="preserve"> percent of effort have been used yielding </t>
  </si>
  <si>
    <t xml:space="preserve"> percentage of work product.</t>
  </si>
  <si>
    <t>Project Kick off date</t>
  </si>
  <si>
    <t>No data entry required on this page!</t>
  </si>
  <si>
    <t>Project Closure date</t>
  </si>
  <si>
    <t>Sl.No</t>
  </si>
  <si>
    <t>Deliverables (as per contract)</t>
  </si>
  <si>
    <t>Planned Start date</t>
  </si>
  <si>
    <t>Planned Del date</t>
  </si>
  <si>
    <t>Rev (1) Del date</t>
  </si>
  <si>
    <t>Rev (2) Del date</t>
  </si>
  <si>
    <t>Actual Del date</t>
  </si>
  <si>
    <t xml:space="preserve">Acceptance </t>
  </si>
  <si>
    <t xml:space="preserve">Warranty </t>
  </si>
  <si>
    <t>Estimated Size (LOC)</t>
  </si>
  <si>
    <t>Revised Size (LOC)</t>
  </si>
  <si>
    <t>Actual  Size (LOC)</t>
  </si>
  <si>
    <t>Customer supplied code</t>
  </si>
  <si>
    <t>New Modules</t>
  </si>
  <si>
    <t>Module</t>
  </si>
  <si>
    <t>Received (LOC)</t>
  </si>
  <si>
    <t>Modified, Added (LOC)</t>
  </si>
  <si>
    <t>Deleted (LOC)</t>
  </si>
  <si>
    <t>LOC</t>
  </si>
  <si>
    <t>Total (LOC)</t>
  </si>
  <si>
    <t>Project Metric</t>
  </si>
  <si>
    <t>Computation</t>
  </si>
  <si>
    <t>Code</t>
  </si>
  <si>
    <t>Code Review</t>
  </si>
  <si>
    <t>Unit Test</t>
  </si>
  <si>
    <t>Integration Test</t>
  </si>
  <si>
    <t>System Test</t>
  </si>
  <si>
    <t>Release Readiness</t>
  </si>
  <si>
    <t>Acceptance</t>
  </si>
  <si>
    <t>Overall</t>
  </si>
  <si>
    <t>Schedule Variation</t>
  </si>
  <si>
    <t>Effort variation</t>
  </si>
  <si>
    <t>Defect Rate</t>
  </si>
  <si>
    <t>Defect Removal Effectiveness</t>
  </si>
  <si>
    <t>Defect Injection Rate</t>
  </si>
  <si>
    <t>Customer Satisfaction Index</t>
  </si>
  <si>
    <t>On time Delivery Index</t>
  </si>
  <si>
    <t>Cost of Poor Quality</t>
  </si>
  <si>
    <t>Size Variation</t>
  </si>
  <si>
    <t>Requirement Stability Index</t>
  </si>
  <si>
    <t>Productivity</t>
  </si>
  <si>
    <t>Version No</t>
  </si>
  <si>
    <t>Size (P.Nos,     Req.Tags)</t>
  </si>
  <si>
    <t>Author</t>
  </si>
  <si>
    <t xml:space="preserve">Date of Preparation </t>
  </si>
  <si>
    <t>Preparation effort (person hrs)</t>
  </si>
  <si>
    <t>Reviewer</t>
  </si>
  <si>
    <t>Date of Review</t>
  </si>
  <si>
    <t>Review effort (in min)</t>
  </si>
  <si>
    <t>Review defects</t>
  </si>
  <si>
    <t>Defect rate</t>
  </si>
  <si>
    <t>Issues Fixed on</t>
  </si>
  <si>
    <t>Rework effort (person hrs)</t>
  </si>
  <si>
    <t>Verified</t>
  </si>
  <si>
    <t>Fatal</t>
  </si>
  <si>
    <t>Major</t>
  </si>
  <si>
    <t>Minor</t>
  </si>
  <si>
    <t>SPMP</t>
  </si>
  <si>
    <t>STP</t>
  </si>
  <si>
    <t>STS</t>
  </si>
  <si>
    <t>ITS</t>
  </si>
  <si>
    <t>UTS</t>
  </si>
  <si>
    <t>Online help</t>
  </si>
  <si>
    <t>Others if any</t>
  </si>
  <si>
    <t>CODING</t>
  </si>
  <si>
    <t>CODE REVIEW</t>
  </si>
  <si>
    <t>UTS- Preparation</t>
  </si>
  <si>
    <t>UNIT TESTING</t>
  </si>
  <si>
    <t>Module Name</t>
  </si>
  <si>
    <t xml:space="preserve">Size (LOC) </t>
  </si>
  <si>
    <t>Code Review defects</t>
  </si>
  <si>
    <t>Prepared by</t>
  </si>
  <si>
    <t>Reviewed by</t>
  </si>
  <si>
    <t>Review date</t>
  </si>
  <si>
    <t>Review effort (person hrs)</t>
  </si>
  <si>
    <t>UTS - Review defects</t>
  </si>
  <si>
    <t>Done by</t>
  </si>
  <si>
    <t>Done on</t>
  </si>
  <si>
    <t>Testing effort (person hrs)</t>
  </si>
  <si>
    <t>Unit Test defects</t>
  </si>
  <si>
    <t>Please do not modify any data in this row</t>
  </si>
  <si>
    <t>Please insert new row above this row.</t>
  </si>
  <si>
    <t>INTEGRATION TESTING</t>
  </si>
  <si>
    <t>Internal release version</t>
  </si>
  <si>
    <t>ITS Version ref</t>
  </si>
  <si>
    <t>System  Test defects</t>
  </si>
  <si>
    <t>Verified by</t>
  </si>
  <si>
    <t>Please do not modify any cell value in this row</t>
  </si>
  <si>
    <t>SYSTEM TESTING</t>
  </si>
  <si>
    <t>STS version  ref</t>
  </si>
  <si>
    <t>Please do not modify any cell value in this row.</t>
  </si>
  <si>
    <t>Please do not change any value in this sheet!</t>
  </si>
  <si>
    <t>Process</t>
  </si>
  <si>
    <t>Process compliance</t>
  </si>
  <si>
    <t>Item name</t>
  </si>
  <si>
    <t>Available</t>
  </si>
  <si>
    <t>CVS</t>
  </si>
  <si>
    <t>SCM compliance</t>
  </si>
  <si>
    <t>Yes</t>
  </si>
  <si>
    <t>No's</t>
  </si>
  <si>
    <t>Compliance</t>
  </si>
  <si>
    <t>Non-comp</t>
  </si>
  <si>
    <t>Team size</t>
  </si>
  <si>
    <t>Arch</t>
  </si>
  <si>
    <t>TM</t>
  </si>
  <si>
    <t>Identified risks in the project</t>
  </si>
  <si>
    <t>Issues in the project</t>
  </si>
  <si>
    <t>Acquiring knowledge</t>
  </si>
  <si>
    <t>Hours</t>
  </si>
  <si>
    <t>Days</t>
  </si>
  <si>
    <t>Review of code</t>
  </si>
  <si>
    <t>Rework</t>
  </si>
  <si>
    <t>NOTC</t>
  </si>
  <si>
    <t>Attend Training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</si>
</sst>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"/>
  </numFmts>
  <fonts count="34" x14ac:knownFonts="1">
    <font>
      <sz val="10"/>
      <color rgb="FF000000"/>
      <name val="Arial"/>
      <scheme val="minor"/>
    </font>
    <font>
      <sz val="14"/>
      <color rgb="FFFFFFFF"/>
      <name val="Arial"/>
    </font>
    <font>
      <sz val="10"/>
      <name val="Arial"/>
    </font>
    <font>
      <sz val="10"/>
      <color theme="1"/>
      <name val="Arial"/>
    </font>
    <font>
      <b/>
      <sz val="10"/>
      <color theme="1"/>
      <name val="Arial"/>
    </font>
    <font>
      <b/>
      <sz val="11"/>
      <color theme="1"/>
      <name val="Arial"/>
    </font>
    <font>
      <b/>
      <sz val="9"/>
      <color theme="1"/>
      <name val="Arial"/>
    </font>
    <font>
      <b/>
      <sz val="12"/>
      <color theme="1"/>
      <name val="Arial"/>
    </font>
    <font>
      <b/>
      <sz val="8"/>
      <color theme="1"/>
      <name val="Arial"/>
    </font>
    <font>
      <b/>
      <sz val="12"/>
      <color rgb="FFFFFFFF"/>
      <name val="Arial"/>
    </font>
    <font>
      <b/>
      <sz val="10"/>
      <color rgb="FFFFFFFF"/>
      <name val="Arial"/>
    </font>
    <font>
      <b/>
      <sz val="9"/>
      <color rgb="FFFFFFFF"/>
      <name val="Arial"/>
    </font>
    <font>
      <sz val="8"/>
      <color theme="1"/>
      <name val="Arial"/>
    </font>
    <font>
      <b/>
      <sz val="10"/>
      <color rgb="FFFF0000"/>
      <name val="Arial"/>
    </font>
    <font>
      <sz val="11"/>
      <color theme="1"/>
      <name val="Arial"/>
    </font>
    <font>
      <b/>
      <sz val="8"/>
      <color rgb="FFFF0000"/>
      <name val="Arial"/>
    </font>
    <font>
      <b/>
      <sz val="14"/>
      <color theme="1"/>
      <name val="Arial"/>
    </font>
    <font>
      <sz val="16"/>
      <color rgb="FF0000FF"/>
      <name val="Arial"/>
    </font>
    <font>
      <b/>
      <i/>
      <sz val="10"/>
      <color rgb="FFFF0000"/>
      <name val="Arial"/>
    </font>
    <font>
      <b/>
      <sz val="14"/>
      <color rgb="FFFFFFFF"/>
      <name val="Arial"/>
    </font>
    <font>
      <sz val="10"/>
      <color rgb="FFFF0000"/>
      <name val="Arial"/>
    </font>
    <font>
      <b/>
      <i/>
      <sz val="14"/>
      <color rgb="FFFFFFFF"/>
      <name val="Arial"/>
    </font>
    <font>
      <b/>
      <i/>
      <sz val="10"/>
      <color theme="1"/>
      <name val="Arial"/>
    </font>
    <font>
      <b/>
      <i/>
      <sz val="10"/>
      <color rgb="FFFFFFFF"/>
      <name val="Arial"/>
    </font>
    <font>
      <b/>
      <sz val="8"/>
      <color rgb="FFFFFFFF"/>
      <name val="Arial"/>
    </font>
    <font>
      <b/>
      <i/>
      <sz val="8"/>
      <color rgb="FFFFFFFF"/>
      <name val="Arial"/>
    </font>
    <font>
      <b/>
      <i/>
      <sz val="12"/>
      <color rgb="FFFFFFFF"/>
      <name val="Arial"/>
    </font>
    <font>
      <sz val="8"/>
      <color rgb="FFFFFFFF"/>
      <name val="Arial"/>
    </font>
    <font>
      <sz val="14"/>
      <color rgb="FFFF0000"/>
      <name val="Arial"/>
    </font>
    <font>
      <sz val="10"/>
      <color rgb="FFFFFFFF"/>
      <name val="Arial"/>
    </font>
    <font>
      <sz val="10"/>
      <color rgb="FF000080"/>
      <name val="Arial"/>
    </font>
    <font>
      <sz val="10"/>
      <color rgb="FF003366"/>
      <name val="Arial"/>
    </font>
    <font>
      <i/>
      <sz val="8"/>
      <color theme="1"/>
      <name val="Arial"/>
    </font>
    <font>
      <b/>
      <sz val="6"/>
      <color theme="1"/>
      <name val="Arial"/>
    </font>
  </fonts>
  <fills count="19">
    <fill>
      <patternFill patternType="none"/>
    </fill>
    <fill>
      <patternFill patternType="gray125"/>
    </fill>
    <fill>
      <patternFill patternType="solid">
        <fgColor rgb="FF000080"/>
        <bgColor rgb="FF000080"/>
      </patternFill>
    </fill>
    <fill>
      <patternFill patternType="solid">
        <fgColor rgb="FF99CCFF"/>
        <bgColor rgb="FF99CCFF"/>
      </patternFill>
    </fill>
    <fill>
      <patternFill patternType="solid">
        <fgColor rgb="FFFFFFFF"/>
        <bgColor rgb="FFFFFFFF"/>
      </patternFill>
    </fill>
    <fill>
      <patternFill patternType="solid">
        <fgColor rgb="FFFFCC99"/>
        <bgColor rgb="FFFFCC99"/>
      </patternFill>
    </fill>
    <fill>
      <patternFill patternType="solid">
        <fgColor rgb="FFCCFFCC"/>
        <bgColor rgb="FFCCFFCC"/>
      </patternFill>
    </fill>
    <fill>
      <patternFill patternType="solid">
        <fgColor rgb="FFC0C0C0"/>
        <bgColor rgb="FFC0C0C0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333399"/>
        <bgColor rgb="FF333399"/>
      </patternFill>
    </fill>
    <fill>
      <patternFill patternType="solid">
        <fgColor rgb="FF008000"/>
        <bgColor rgb="FF008000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rgb="FF000000"/>
        <bgColor rgb="FF000000"/>
      </patternFill>
    </fill>
    <fill>
      <patternFill patternType="solid">
        <fgColor rgb="FF800000"/>
        <bgColor rgb="FF800000"/>
      </patternFill>
    </fill>
  </fills>
  <borders count="6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380">
    <xf numFmtId="0" fontId="0" fillId="0" borderId="0" xfId="0"/>
    <xf numFmtId="0" fontId="3" fillId="2" borderId="3" xfId="0" applyFont="1" applyFill="1" applyBorder="1"/>
    <xf numFmtId="0" fontId="3" fillId="0" borderId="0" xfId="0" applyFont="1"/>
    <xf numFmtId="0" fontId="4" fillId="3" borderId="4" xfId="0" applyFont="1" applyFill="1" applyBorder="1" applyAlignment="1">
      <alignment horizontal="center"/>
    </xf>
    <xf numFmtId="0" fontId="3" fillId="3" borderId="4" xfId="0" applyFont="1" applyFill="1" applyBorder="1"/>
    <xf numFmtId="0" fontId="3" fillId="4" borderId="8" xfId="0" applyFont="1" applyFill="1" applyBorder="1"/>
    <xf numFmtId="0" fontId="3" fillId="4" borderId="9" xfId="0" applyFont="1" applyFill="1" applyBorder="1"/>
    <xf numFmtId="0" fontId="3" fillId="4" borderId="10" xfId="0" applyFont="1" applyFill="1" applyBorder="1"/>
    <xf numFmtId="0" fontId="6" fillId="6" borderId="12" xfId="0" applyFont="1" applyFill="1" applyBorder="1" applyAlignment="1">
      <alignment vertical="center"/>
    </xf>
    <xf numFmtId="0" fontId="6" fillId="5" borderId="12" xfId="0" applyFont="1" applyFill="1" applyBorder="1" applyAlignment="1">
      <alignment horizontal="center" vertical="center"/>
    </xf>
    <xf numFmtId="0" fontId="6" fillId="6" borderId="13" xfId="0" applyFont="1" applyFill="1" applyBorder="1" applyAlignment="1">
      <alignment vertical="center"/>
    </xf>
    <xf numFmtId="0" fontId="6" fillId="6" borderId="14" xfId="0" applyFont="1" applyFill="1" applyBorder="1" applyAlignment="1">
      <alignment vertical="center"/>
    </xf>
    <xf numFmtId="0" fontId="3" fillId="4" borderId="13" xfId="0" applyFont="1" applyFill="1" applyBorder="1"/>
    <xf numFmtId="0" fontId="3" fillId="4" borderId="3" xfId="0" applyFont="1" applyFill="1" applyBorder="1"/>
    <xf numFmtId="0" fontId="4" fillId="4" borderId="3" xfId="0" applyFont="1" applyFill="1" applyBorder="1"/>
    <xf numFmtId="0" fontId="3" fillId="4" borderId="14" xfId="0" applyFont="1" applyFill="1" applyBorder="1"/>
    <xf numFmtId="0" fontId="6" fillId="6" borderId="16" xfId="0" applyFont="1" applyFill="1" applyBorder="1" applyAlignment="1">
      <alignment vertical="center"/>
    </xf>
    <xf numFmtId="0" fontId="6" fillId="5" borderId="16" xfId="0" applyFont="1" applyFill="1" applyBorder="1" applyAlignment="1">
      <alignment horizontal="center" vertical="center"/>
    </xf>
    <xf numFmtId="0" fontId="6" fillId="6" borderId="17" xfId="0" applyFont="1" applyFill="1" applyBorder="1" applyAlignment="1">
      <alignment vertical="center"/>
    </xf>
    <xf numFmtId="0" fontId="6" fillId="6" borderId="18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164" fontId="5" fillId="5" borderId="4" xfId="0" applyNumberFormat="1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15" fontId="4" fillId="7" borderId="4" xfId="0" applyNumberFormat="1" applyFont="1" applyFill="1" applyBorder="1" applyAlignment="1">
      <alignment horizontal="center" vertical="center"/>
    </xf>
    <xf numFmtId="0" fontId="8" fillId="6" borderId="4" xfId="0" applyFont="1" applyFill="1" applyBorder="1" applyAlignment="1">
      <alignment vertical="center" wrapText="1"/>
    </xf>
    <xf numFmtId="9" fontId="8" fillId="8" borderId="4" xfId="0" applyNumberFormat="1" applyFont="1" applyFill="1" applyBorder="1" applyAlignment="1">
      <alignment horizontal="center" vertical="center"/>
    </xf>
    <xf numFmtId="1" fontId="8" fillId="8" borderId="4" xfId="0" applyNumberFormat="1" applyFont="1" applyFill="1" applyBorder="1" applyAlignment="1">
      <alignment horizontal="center" vertical="center"/>
    </xf>
    <xf numFmtId="0" fontId="3" fillId="4" borderId="17" xfId="0" applyFont="1" applyFill="1" applyBorder="1"/>
    <xf numFmtId="0" fontId="3" fillId="4" borderId="19" xfId="0" applyFont="1" applyFill="1" applyBorder="1"/>
    <xf numFmtId="0" fontId="3" fillId="4" borderId="18" xfId="0" applyFont="1" applyFill="1" applyBorder="1"/>
    <xf numFmtId="0" fontId="4" fillId="3" borderId="8" xfId="0" applyFont="1" applyFill="1" applyBorder="1" applyAlignment="1">
      <alignment vertical="center"/>
    </xf>
    <xf numFmtId="0" fontId="6" fillId="4" borderId="13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left"/>
    </xf>
    <xf numFmtId="0" fontId="10" fillId="12" borderId="13" xfId="0" applyFont="1" applyFill="1" applyBorder="1" applyAlignment="1">
      <alignment horizontal="center"/>
    </xf>
    <xf numFmtId="0" fontId="11" fillId="12" borderId="3" xfId="0" applyFont="1" applyFill="1" applyBorder="1"/>
    <xf numFmtId="0" fontId="3" fillId="12" borderId="3" xfId="0" applyFont="1" applyFill="1" applyBorder="1"/>
    <xf numFmtId="0" fontId="3" fillId="12" borderId="14" xfId="0" applyFont="1" applyFill="1" applyBorder="1"/>
    <xf numFmtId="0" fontId="4" fillId="3" borderId="13" xfId="0" applyFont="1" applyFill="1" applyBorder="1" applyAlignment="1">
      <alignment vertical="center"/>
    </xf>
    <xf numFmtId="0" fontId="3" fillId="12" borderId="13" xfId="0" applyFont="1" applyFill="1" applyBorder="1"/>
    <xf numFmtId="0" fontId="4" fillId="3" borderId="17" xfId="0" applyFont="1" applyFill="1" applyBorder="1" applyAlignment="1">
      <alignment vertical="center"/>
    </xf>
    <xf numFmtId="0" fontId="3" fillId="12" borderId="17" xfId="0" applyFont="1" applyFill="1" applyBorder="1"/>
    <xf numFmtId="0" fontId="3" fillId="12" borderId="19" xfId="0" applyFont="1" applyFill="1" applyBorder="1"/>
    <xf numFmtId="0" fontId="3" fillId="12" borderId="18" xfId="0" applyFont="1" applyFill="1" applyBorder="1"/>
    <xf numFmtId="0" fontId="8" fillId="0" borderId="0" xfId="0" applyFont="1"/>
    <xf numFmtId="0" fontId="7" fillId="6" borderId="4" xfId="0" applyFont="1" applyFill="1" applyBorder="1"/>
    <xf numFmtId="0" fontId="7" fillId="9" borderId="4" xfId="0" applyFont="1" applyFill="1" applyBorder="1" applyAlignment="1">
      <alignment horizontal="center" wrapText="1"/>
    </xf>
    <xf numFmtId="0" fontId="7" fillId="9" borderId="4" xfId="0" applyFont="1" applyFill="1" applyBorder="1" applyAlignment="1">
      <alignment horizontal="center"/>
    </xf>
    <xf numFmtId="164" fontId="7" fillId="9" borderId="4" xfId="0" applyNumberFormat="1" applyFont="1" applyFill="1" applyBorder="1" applyAlignment="1">
      <alignment horizontal="center"/>
    </xf>
    <xf numFmtId="0" fontId="7" fillId="9" borderId="4" xfId="0" applyFont="1" applyFill="1" applyBorder="1"/>
    <xf numFmtId="0" fontId="8" fillId="3" borderId="4" xfId="0" applyFont="1" applyFill="1" applyBorder="1"/>
    <xf numFmtId="0" fontId="8" fillId="13" borderId="4" xfId="0" applyFont="1" applyFill="1" applyBorder="1"/>
    <xf numFmtId="0" fontId="8" fillId="9" borderId="4" xfId="0" applyFont="1" applyFill="1" applyBorder="1"/>
    <xf numFmtId="15" fontId="8" fillId="9" borderId="4" xfId="0" applyNumberFormat="1" applyFont="1" applyFill="1" applyBorder="1"/>
    <xf numFmtId="0" fontId="8" fillId="9" borderId="3" xfId="0" applyFont="1" applyFill="1" applyBorder="1"/>
    <xf numFmtId="0" fontId="12" fillId="0" borderId="0" xfId="0" applyFont="1"/>
    <xf numFmtId="0" fontId="4" fillId="9" borderId="27" xfId="0" applyFont="1" applyFill="1" applyBorder="1" applyAlignment="1">
      <alignment horizontal="center"/>
    </xf>
    <xf numFmtId="10" fontId="4" fillId="2" borderId="27" xfId="0" applyNumberFormat="1" applyFont="1" applyFill="1" applyBorder="1" applyAlignment="1">
      <alignment horizontal="left"/>
    </xf>
    <xf numFmtId="0" fontId="4" fillId="2" borderId="28" xfId="0" applyFont="1" applyFill="1" applyBorder="1" applyAlignment="1">
      <alignment horizontal="left"/>
    </xf>
    <xf numFmtId="0" fontId="4" fillId="2" borderId="28" xfId="0" applyFont="1" applyFill="1" applyBorder="1"/>
    <xf numFmtId="10" fontId="13" fillId="2" borderId="29" xfId="0" applyNumberFormat="1" applyFont="1" applyFill="1" applyBorder="1" applyAlignment="1">
      <alignment horizontal="left"/>
    </xf>
    <xf numFmtId="0" fontId="6" fillId="3" borderId="4" xfId="0" applyFont="1" applyFill="1" applyBorder="1" applyAlignment="1">
      <alignment vertical="center" wrapText="1"/>
    </xf>
    <xf numFmtId="1" fontId="6" fillId="6" borderId="4" xfId="0" applyNumberFormat="1" applyFont="1" applyFill="1" applyBorder="1" applyAlignment="1">
      <alignment horizontal="center" vertical="center"/>
    </xf>
    <xf numFmtId="1" fontId="6" fillId="6" borderId="4" xfId="0" applyNumberFormat="1" applyFont="1" applyFill="1" applyBorder="1" applyAlignment="1">
      <alignment horizontal="left" vertical="center"/>
    </xf>
    <xf numFmtId="1" fontId="6" fillId="9" borderId="4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8" fillId="3" borderId="4" xfId="0" applyFont="1" applyFill="1" applyBorder="1" applyAlignment="1">
      <alignment horizontal="center" vertical="center" wrapText="1"/>
    </xf>
    <xf numFmtId="1" fontId="6" fillId="6" borderId="4" xfId="0" applyNumberFormat="1" applyFont="1" applyFill="1" applyBorder="1" applyAlignment="1">
      <alignment horizontal="left" vertical="center" wrapText="1"/>
    </xf>
    <xf numFmtId="164" fontId="6" fillId="9" borderId="4" xfId="0" applyNumberFormat="1" applyFont="1" applyFill="1" applyBorder="1" applyAlignment="1">
      <alignment horizontal="left" vertical="center" wrapText="1"/>
    </xf>
    <xf numFmtId="1" fontId="6" fillId="9" borderId="4" xfId="0" applyNumberFormat="1" applyFont="1" applyFill="1" applyBorder="1" applyAlignment="1">
      <alignment horizontal="left" vertical="center" wrapText="1"/>
    </xf>
    <xf numFmtId="164" fontId="6" fillId="6" borderId="4" xfId="0" applyNumberFormat="1" applyFont="1" applyFill="1" applyBorder="1" applyAlignment="1">
      <alignment horizontal="left" vertical="center" wrapText="1"/>
    </xf>
    <xf numFmtId="164" fontId="12" fillId="0" borderId="0" xfId="0" applyNumberFormat="1" applyFont="1" applyAlignment="1">
      <alignment horizontal="left" vertical="center" wrapText="1"/>
    </xf>
    <xf numFmtId="16" fontId="12" fillId="0" borderId="0" xfId="0" applyNumberFormat="1" applyFont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15" fontId="12" fillId="0" borderId="0" xfId="0" applyNumberFormat="1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16" fontId="8" fillId="0" borderId="0" xfId="0" applyNumberFormat="1" applyFont="1" applyAlignment="1">
      <alignment horizontal="left" vertical="center" wrapText="1"/>
    </xf>
    <xf numFmtId="16" fontId="8" fillId="0" borderId="0" xfId="0" applyNumberFormat="1" applyFont="1" applyAlignment="1">
      <alignment horizontal="center" vertical="center" wrapText="1"/>
    </xf>
    <xf numFmtId="0" fontId="12" fillId="0" borderId="0" xfId="0" applyFont="1" applyAlignment="1">
      <alignment horizontal="right" vertical="center" wrapText="1"/>
    </xf>
    <xf numFmtId="0" fontId="8" fillId="0" borderId="0" xfId="0" applyFont="1" applyAlignment="1">
      <alignment horizontal="right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6" fillId="3" borderId="4" xfId="0" applyFont="1" applyFill="1" applyBorder="1" applyAlignment="1">
      <alignment horizontal="left" vertical="center" wrapText="1"/>
    </xf>
    <xf numFmtId="0" fontId="8" fillId="6" borderId="12" xfId="0" applyFont="1" applyFill="1" applyBorder="1" applyAlignment="1">
      <alignment horizontal="center" vertical="center" wrapText="1"/>
    </xf>
    <xf numFmtId="1" fontId="8" fillId="6" borderId="12" xfId="0" applyNumberFormat="1" applyFont="1" applyFill="1" applyBorder="1" applyAlignment="1">
      <alignment horizontal="center" vertical="center" wrapText="1"/>
    </xf>
    <xf numFmtId="0" fontId="8" fillId="9" borderId="12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left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4" fillId="14" borderId="4" xfId="0" applyFont="1" applyFill="1" applyBorder="1" applyAlignment="1">
      <alignment horizontal="center" vertical="center" wrapText="1"/>
    </xf>
    <xf numFmtId="15" fontId="4" fillId="5" borderId="4" xfId="0" applyNumberFormat="1" applyFont="1" applyFill="1" applyBorder="1" applyAlignment="1">
      <alignment horizontal="center" vertical="center" wrapText="1"/>
    </xf>
    <xf numFmtId="1" fontId="8" fillId="6" borderId="4" xfId="0" applyNumberFormat="1" applyFont="1" applyFill="1" applyBorder="1" applyAlignment="1">
      <alignment horizontal="left"/>
    </xf>
    <xf numFmtId="1" fontId="8" fillId="6" borderId="4" xfId="0" applyNumberFormat="1" applyFont="1" applyFill="1" applyBorder="1" applyAlignment="1">
      <alignment horizontal="center"/>
    </xf>
    <xf numFmtId="164" fontId="8" fillId="6" borderId="4" xfId="0" applyNumberFormat="1" applyFont="1" applyFill="1" applyBorder="1" applyAlignment="1">
      <alignment horizontal="right"/>
    </xf>
    <xf numFmtId="1" fontId="8" fillId="9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1" fontId="8" fillId="13" borderId="4" xfId="0" applyNumberFormat="1" applyFont="1" applyFill="1" applyBorder="1" applyAlignment="1">
      <alignment horizontal="center"/>
    </xf>
    <xf numFmtId="0" fontId="15" fillId="3" borderId="4" xfId="0" applyFont="1" applyFill="1" applyBorder="1"/>
    <xf numFmtId="0" fontId="15" fillId="3" borderId="4" xfId="0" applyFont="1" applyFill="1" applyBorder="1" applyAlignment="1">
      <alignment horizontal="center"/>
    </xf>
    <xf numFmtId="0" fontId="8" fillId="0" borderId="0" xfId="0" applyFont="1" applyAlignment="1">
      <alignment vertical="center" wrapText="1"/>
    </xf>
    <xf numFmtId="15" fontId="12" fillId="0" borderId="0" xfId="0" applyNumberFormat="1" applyFont="1"/>
    <xf numFmtId="0" fontId="8" fillId="3" borderId="4" xfId="0" applyFont="1" applyFill="1" applyBorder="1" applyAlignment="1">
      <alignment horizontal="left"/>
    </xf>
    <xf numFmtId="164" fontId="8" fillId="3" borderId="4" xfId="0" applyNumberFormat="1" applyFont="1" applyFill="1" applyBorder="1" applyAlignment="1">
      <alignment horizontal="right" vertical="top"/>
    </xf>
    <xf numFmtId="0" fontId="8" fillId="3" borderId="4" xfId="0" applyFont="1" applyFill="1" applyBorder="1" applyAlignment="1">
      <alignment horizontal="center" vertical="top"/>
    </xf>
    <xf numFmtId="1" fontId="8" fillId="3" borderId="4" xfId="0" applyNumberFormat="1" applyFont="1" applyFill="1" applyBorder="1" applyAlignment="1">
      <alignment horizontal="center" vertical="top"/>
    </xf>
    <xf numFmtId="0" fontId="4" fillId="3" borderId="4" xfId="0" applyFont="1" applyFill="1" applyBorder="1"/>
    <xf numFmtId="0" fontId="4" fillId="6" borderId="12" xfId="0" applyFont="1" applyFill="1" applyBorder="1" applyAlignment="1">
      <alignment vertical="center"/>
    </xf>
    <xf numFmtId="0" fontId="4" fillId="5" borderId="12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vertical="center"/>
    </xf>
    <xf numFmtId="0" fontId="4" fillId="6" borderId="16" xfId="0" applyFont="1" applyFill="1" applyBorder="1" applyAlignment="1">
      <alignment vertical="center"/>
    </xf>
    <xf numFmtId="0" fontId="4" fillId="5" borderId="16" xfId="0" applyFont="1" applyFill="1" applyBorder="1" applyAlignment="1">
      <alignment horizontal="center" vertical="center"/>
    </xf>
    <xf numFmtId="164" fontId="7" fillId="5" borderId="4" xfId="0" applyNumberFormat="1" applyFont="1" applyFill="1" applyBorder="1" applyAlignment="1">
      <alignment vertical="center"/>
    </xf>
    <xf numFmtId="0" fontId="3" fillId="0" borderId="0" xfId="0" applyFont="1" applyAlignment="1">
      <alignment vertical="center"/>
    </xf>
    <xf numFmtId="9" fontId="4" fillId="8" borderId="4" xfId="0" applyNumberFormat="1" applyFont="1" applyFill="1" applyBorder="1" applyAlignment="1">
      <alignment horizontal="center" vertical="center"/>
    </xf>
    <xf numFmtId="1" fontId="4" fillId="8" borderId="4" xfId="0" applyNumberFormat="1" applyFont="1" applyFill="1" applyBorder="1" applyAlignment="1">
      <alignment horizontal="center" vertical="center"/>
    </xf>
    <xf numFmtId="0" fontId="4" fillId="6" borderId="4" xfId="0" applyFont="1" applyFill="1" applyBorder="1" applyAlignment="1">
      <alignment vertical="center" wrapText="1"/>
    </xf>
    <xf numFmtId="0" fontId="17" fillId="4" borderId="3" xfId="0" applyFont="1" applyFill="1" applyBorder="1" applyAlignment="1">
      <alignment horizontal="center"/>
    </xf>
    <xf numFmtId="15" fontId="17" fillId="4" borderId="3" xfId="0" applyNumberFormat="1" applyFont="1" applyFill="1" applyBorder="1" applyAlignment="1">
      <alignment horizontal="center"/>
    </xf>
    <xf numFmtId="0" fontId="18" fillId="4" borderId="3" xfId="0" applyFont="1" applyFill="1" applyBorder="1"/>
    <xf numFmtId="0" fontId="7" fillId="3" borderId="8" xfId="0" applyFont="1" applyFill="1" applyBorder="1" applyAlignment="1">
      <alignment vertical="center"/>
    </xf>
    <xf numFmtId="164" fontId="7" fillId="6" borderId="10" xfId="0" applyNumberFormat="1" applyFont="1" applyFill="1" applyBorder="1" applyAlignment="1">
      <alignment horizontal="left" vertical="center"/>
    </xf>
    <xf numFmtId="0" fontId="7" fillId="3" borderId="13" xfId="0" applyFont="1" applyFill="1" applyBorder="1" applyAlignment="1">
      <alignment vertical="center"/>
    </xf>
    <xf numFmtId="0" fontId="7" fillId="6" borderId="14" xfId="0" applyFont="1" applyFill="1" applyBorder="1" applyAlignment="1">
      <alignment vertical="center"/>
    </xf>
    <xf numFmtId="0" fontId="7" fillId="6" borderId="14" xfId="0" applyFont="1" applyFill="1" applyBorder="1" applyAlignment="1">
      <alignment horizontal="left"/>
    </xf>
    <xf numFmtId="10" fontId="7" fillId="6" borderId="14" xfId="0" applyNumberFormat="1" applyFont="1" applyFill="1" applyBorder="1" applyAlignment="1">
      <alignment horizontal="left" vertical="center"/>
    </xf>
    <xf numFmtId="0" fontId="7" fillId="3" borderId="17" xfId="0" applyFont="1" applyFill="1" applyBorder="1" applyAlignment="1">
      <alignment vertical="center"/>
    </xf>
    <xf numFmtId="10" fontId="7" fillId="6" borderId="18" xfId="0" applyNumberFormat="1" applyFont="1" applyFill="1" applyBorder="1" applyAlignment="1">
      <alignment horizontal="left" vertical="center"/>
    </xf>
    <xf numFmtId="0" fontId="4" fillId="5" borderId="27" xfId="0" applyFont="1" applyFill="1" applyBorder="1"/>
    <xf numFmtId="0" fontId="3" fillId="5" borderId="28" xfId="0" applyFont="1" applyFill="1" applyBorder="1"/>
    <xf numFmtId="0" fontId="3" fillId="5" borderId="29" xfId="0" applyFont="1" applyFill="1" applyBorder="1"/>
    <xf numFmtId="0" fontId="3" fillId="5" borderId="4" xfId="0" applyFont="1" applyFill="1" applyBorder="1"/>
    <xf numFmtId="0" fontId="8" fillId="6" borderId="4" xfId="0" applyFont="1" applyFill="1" applyBorder="1" applyAlignment="1">
      <alignment horizontal="center" vertical="center" wrapText="1"/>
    </xf>
    <xf numFmtId="1" fontId="8" fillId="6" borderId="4" xfId="0" applyNumberFormat="1" applyFont="1" applyFill="1" applyBorder="1" applyAlignment="1">
      <alignment vertical="center" wrapText="1"/>
    </xf>
    <xf numFmtId="1" fontId="8" fillId="6" borderId="4" xfId="0" applyNumberFormat="1" applyFont="1" applyFill="1" applyBorder="1" applyAlignment="1">
      <alignment horizontal="center" vertical="center" wrapText="1"/>
    </xf>
    <xf numFmtId="164" fontId="8" fillId="6" borderId="4" xfId="0" applyNumberFormat="1" applyFont="1" applyFill="1" applyBorder="1" applyAlignment="1">
      <alignment horizontal="center" vertical="center" wrapText="1"/>
    </xf>
    <xf numFmtId="1" fontId="8" fillId="9" borderId="4" xfId="0" applyNumberFormat="1" applyFont="1" applyFill="1" applyBorder="1" applyAlignment="1">
      <alignment horizontal="center" vertical="center" wrapText="1"/>
    </xf>
    <xf numFmtId="0" fontId="20" fillId="0" borderId="0" xfId="0" applyFont="1"/>
    <xf numFmtId="0" fontId="3" fillId="9" borderId="4" xfId="0" applyFont="1" applyFill="1" applyBorder="1"/>
    <xf numFmtId="0" fontId="4" fillId="3" borderId="19" xfId="0" applyFont="1" applyFill="1" applyBorder="1" applyAlignment="1">
      <alignment vertical="center"/>
    </xf>
    <xf numFmtId="0" fontId="4" fillId="5" borderId="18" xfId="0" applyFont="1" applyFill="1" applyBorder="1" applyAlignment="1">
      <alignment horizontal="center" vertical="center"/>
    </xf>
    <xf numFmtId="0" fontId="4" fillId="5" borderId="27" xfId="0" applyFont="1" applyFill="1" applyBorder="1" applyAlignment="1">
      <alignment horizontal="center" vertical="center"/>
    </xf>
    <xf numFmtId="0" fontId="4" fillId="3" borderId="27" xfId="0" applyFont="1" applyFill="1" applyBorder="1" applyAlignment="1">
      <alignment horizontal="center" vertical="center"/>
    </xf>
    <xf numFmtId="0" fontId="4" fillId="5" borderId="28" xfId="0" applyFont="1" applyFill="1" applyBorder="1" applyAlignment="1">
      <alignment horizontal="center" vertical="center"/>
    </xf>
    <xf numFmtId="0" fontId="3" fillId="3" borderId="28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8" fillId="9" borderId="27" xfId="0" applyFont="1" applyFill="1" applyBorder="1" applyAlignment="1">
      <alignment vertical="center"/>
    </xf>
    <xf numFmtId="164" fontId="8" fillId="9" borderId="27" xfId="0" applyNumberFormat="1" applyFont="1" applyFill="1" applyBorder="1" applyAlignment="1">
      <alignment vertical="center"/>
    </xf>
    <xf numFmtId="0" fontId="8" fillId="9" borderId="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8" fillId="6" borderId="27" xfId="0" applyFont="1" applyFill="1" applyBorder="1" applyAlignment="1">
      <alignment vertical="center"/>
    </xf>
    <xf numFmtId="164" fontId="8" fillId="6" borderId="27" xfId="0" applyNumberFormat="1" applyFont="1" applyFill="1" applyBorder="1" applyAlignment="1">
      <alignment vertical="center"/>
    </xf>
    <xf numFmtId="0" fontId="8" fillId="6" borderId="4" xfId="0" applyFont="1" applyFill="1" applyBorder="1"/>
    <xf numFmtId="0" fontId="8" fillId="6" borderId="4" xfId="0" applyFont="1" applyFill="1" applyBorder="1" applyAlignment="1">
      <alignment horizontal="center"/>
    </xf>
    <xf numFmtId="0" fontId="21" fillId="2" borderId="3" xfId="0" applyFont="1" applyFill="1" applyBorder="1" applyAlignment="1">
      <alignment vertical="center"/>
    </xf>
    <xf numFmtId="164" fontId="8" fillId="3" borderId="27" xfId="0" applyNumberFormat="1" applyFont="1" applyFill="1" applyBorder="1" applyAlignment="1">
      <alignment vertical="center"/>
    </xf>
    <xf numFmtId="0" fontId="8" fillId="3" borderId="4" xfId="0" applyFont="1" applyFill="1" applyBorder="1" applyAlignment="1">
      <alignment horizontal="center"/>
    </xf>
    <xf numFmtId="0" fontId="4" fillId="5" borderId="4" xfId="0" applyFont="1" applyFill="1" applyBorder="1"/>
    <xf numFmtId="0" fontId="4" fillId="6" borderId="4" xfId="0" applyFont="1" applyFill="1" applyBorder="1"/>
    <xf numFmtId="0" fontId="4" fillId="3" borderId="27" xfId="0" applyFont="1" applyFill="1" applyBorder="1"/>
    <xf numFmtId="0" fontId="3" fillId="3" borderId="28" xfId="0" applyFont="1" applyFill="1" applyBorder="1"/>
    <xf numFmtId="0" fontId="3" fillId="3" borderId="29" xfId="0" applyFont="1" applyFill="1" applyBorder="1"/>
    <xf numFmtId="0" fontId="4" fillId="5" borderId="28" xfId="0" applyFont="1" applyFill="1" applyBorder="1"/>
    <xf numFmtId="0" fontId="4" fillId="0" borderId="4" xfId="0" applyFont="1" applyBorder="1"/>
    <xf numFmtId="1" fontId="4" fillId="9" borderId="4" xfId="0" applyNumberFormat="1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3" fillId="15" borderId="3" xfId="0" applyFont="1" applyFill="1" applyBorder="1"/>
    <xf numFmtId="2" fontId="4" fillId="9" borderId="4" xfId="0" applyNumberFormat="1" applyFont="1" applyFill="1" applyBorder="1" applyAlignment="1">
      <alignment horizontal="center"/>
    </xf>
    <xf numFmtId="2" fontId="4" fillId="5" borderId="4" xfId="0" applyNumberFormat="1" applyFont="1" applyFill="1" applyBorder="1" applyAlignment="1">
      <alignment horizontal="center"/>
    </xf>
    <xf numFmtId="0" fontId="4" fillId="9" borderId="4" xfId="0" applyFont="1" applyFill="1" applyBorder="1" applyAlignment="1">
      <alignment horizontal="center"/>
    </xf>
    <xf numFmtId="1" fontId="4" fillId="5" borderId="4" xfId="0" applyNumberFormat="1" applyFont="1" applyFill="1" applyBorder="1" applyAlignment="1">
      <alignment horizontal="center"/>
    </xf>
    <xf numFmtId="0" fontId="3" fillId="9" borderId="3" xfId="0" applyFont="1" applyFill="1" applyBorder="1"/>
    <xf numFmtId="0" fontId="4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4" fillId="7" borderId="8" xfId="0" applyFont="1" applyFill="1" applyBorder="1"/>
    <xf numFmtId="0" fontId="4" fillId="7" borderId="9" xfId="0" applyFont="1" applyFill="1" applyBorder="1" applyAlignment="1">
      <alignment horizontal="center"/>
    </xf>
    <xf numFmtId="0" fontId="3" fillId="7" borderId="10" xfId="0" applyFont="1" applyFill="1" applyBorder="1"/>
    <xf numFmtId="0" fontId="3" fillId="7" borderId="16" xfId="0" applyFont="1" applyFill="1" applyBorder="1"/>
    <xf numFmtId="0" fontId="4" fillId="7" borderId="3" xfId="0" applyFont="1" applyFill="1" applyBorder="1" applyAlignment="1">
      <alignment horizontal="center"/>
    </xf>
    <xf numFmtId="0" fontId="3" fillId="7" borderId="14" xfId="0" applyFont="1" applyFill="1" applyBorder="1"/>
    <xf numFmtId="0" fontId="3" fillId="7" borderId="37" xfId="0" applyFont="1" applyFill="1" applyBorder="1"/>
    <xf numFmtId="0" fontId="3" fillId="7" borderId="12" xfId="0" applyFont="1" applyFill="1" applyBorder="1"/>
    <xf numFmtId="0" fontId="4" fillId="7" borderId="3" xfId="0" applyFont="1" applyFill="1" applyBorder="1"/>
    <xf numFmtId="0" fontId="3" fillId="16" borderId="3" xfId="0" applyFont="1" applyFill="1" applyBorder="1"/>
    <xf numFmtId="0" fontId="3" fillId="7" borderId="13" xfId="0" applyFont="1" applyFill="1" applyBorder="1"/>
    <xf numFmtId="1" fontId="3" fillId="16" borderId="3" xfId="0" applyNumberFormat="1" applyFont="1" applyFill="1" applyBorder="1"/>
    <xf numFmtId="0" fontId="3" fillId="7" borderId="3" xfId="0" applyFont="1" applyFill="1" applyBorder="1"/>
    <xf numFmtId="9" fontId="3" fillId="7" borderId="3" xfId="0" applyNumberFormat="1" applyFont="1" applyFill="1" applyBorder="1"/>
    <xf numFmtId="0" fontId="3" fillId="7" borderId="17" xfId="0" applyFont="1" applyFill="1" applyBorder="1"/>
    <xf numFmtId="0" fontId="3" fillId="7" borderId="19" xfId="0" applyFont="1" applyFill="1" applyBorder="1"/>
    <xf numFmtId="0" fontId="3" fillId="7" borderId="18" xfId="0" applyFont="1" applyFill="1" applyBorder="1"/>
    <xf numFmtId="0" fontId="12" fillId="0" borderId="0" xfId="0" applyFont="1" applyAlignment="1">
      <alignment vertical="center"/>
    </xf>
    <xf numFmtId="0" fontId="8" fillId="13" borderId="38" xfId="0" applyFont="1" applyFill="1" applyBorder="1" applyAlignment="1">
      <alignment vertical="center"/>
    </xf>
    <xf numFmtId="16" fontId="12" fillId="9" borderId="39" xfId="0" applyNumberFormat="1" applyFont="1" applyFill="1" applyBorder="1" applyAlignment="1">
      <alignment vertical="center"/>
    </xf>
    <xf numFmtId="0" fontId="8" fillId="13" borderId="41" xfId="0" applyFont="1" applyFill="1" applyBorder="1" applyAlignment="1">
      <alignment vertical="center"/>
    </xf>
    <xf numFmtId="16" fontId="12" fillId="9" borderId="42" xfId="0" applyNumberFormat="1" applyFont="1" applyFill="1" applyBorder="1" applyAlignment="1">
      <alignment vertical="center"/>
    </xf>
    <xf numFmtId="0" fontId="8" fillId="3" borderId="4" xfId="0" applyFont="1" applyFill="1" applyBorder="1" applyAlignment="1">
      <alignment vertical="center" wrapText="1"/>
    </xf>
    <xf numFmtId="164" fontId="8" fillId="6" borderId="29" xfId="0" applyNumberFormat="1" applyFont="1" applyFill="1" applyBorder="1" applyAlignment="1">
      <alignment horizontal="center" vertical="center" wrapText="1"/>
    </xf>
    <xf numFmtId="164" fontId="8" fillId="6" borderId="4" xfId="0" applyNumberFormat="1" applyFont="1" applyFill="1" applyBorder="1" applyAlignment="1">
      <alignment horizontal="left" vertical="center" wrapText="1"/>
    </xf>
    <xf numFmtId="0" fontId="4" fillId="5" borderId="44" xfId="0" applyFont="1" applyFill="1" applyBorder="1"/>
    <xf numFmtId="0" fontId="4" fillId="5" borderId="45" xfId="0" applyFont="1" applyFill="1" applyBorder="1"/>
    <xf numFmtId="0" fontId="3" fillId="5" borderId="27" xfId="0" applyFont="1" applyFill="1" applyBorder="1"/>
    <xf numFmtId="0" fontId="4" fillId="9" borderId="27" xfId="0" applyFont="1" applyFill="1" applyBorder="1"/>
    <xf numFmtId="0" fontId="3" fillId="9" borderId="28" xfId="0" applyFont="1" applyFill="1" applyBorder="1"/>
    <xf numFmtId="0" fontId="3" fillId="9" borderId="29" xfId="0" applyFont="1" applyFill="1" applyBorder="1"/>
    <xf numFmtId="0" fontId="8" fillId="5" borderId="4" xfId="0" applyFont="1" applyFill="1" applyBorder="1" applyAlignment="1">
      <alignment horizontal="center" wrapText="1"/>
    </xf>
    <xf numFmtId="0" fontId="8" fillId="0" borderId="0" xfId="0" applyFont="1" applyAlignment="1">
      <alignment horizontal="center" wrapText="1"/>
    </xf>
    <xf numFmtId="0" fontId="8" fillId="3" borderId="4" xfId="0" applyFont="1" applyFill="1" applyBorder="1" applyAlignment="1">
      <alignment horizontal="center" wrapText="1"/>
    </xf>
    <xf numFmtId="0" fontId="3" fillId="0" borderId="4" xfId="0" applyFont="1" applyBorder="1" applyAlignment="1">
      <alignment wrapText="1"/>
    </xf>
    <xf numFmtId="0" fontId="3" fillId="0" borderId="4" xfId="0" applyFont="1" applyBorder="1"/>
    <xf numFmtId="0" fontId="3" fillId="3" borderId="4" xfId="0" applyFont="1" applyFill="1" applyBorder="1" applyAlignment="1">
      <alignment wrapText="1"/>
    </xf>
    <xf numFmtId="0" fontId="4" fillId="3" borderId="4" xfId="0" applyFont="1" applyFill="1" applyBorder="1" applyAlignment="1">
      <alignment wrapText="1"/>
    </xf>
    <xf numFmtId="0" fontId="4" fillId="0" borderId="4" xfId="0" applyFont="1" applyBorder="1" applyAlignment="1">
      <alignment wrapText="1"/>
    </xf>
    <xf numFmtId="0" fontId="8" fillId="7" borderId="4" xfId="0" applyFont="1" applyFill="1" applyBorder="1" applyAlignment="1">
      <alignment vertical="center" wrapText="1"/>
    </xf>
    <xf numFmtId="0" fontId="3" fillId="6" borderId="4" xfId="0" applyFont="1" applyFill="1" applyBorder="1"/>
    <xf numFmtId="0" fontId="12" fillId="0" borderId="0" xfId="0" applyFont="1" applyAlignment="1">
      <alignment wrapText="1"/>
    </xf>
    <xf numFmtId="0" fontId="8" fillId="3" borderId="10" xfId="0" applyFont="1" applyFill="1" applyBorder="1" applyAlignment="1">
      <alignment horizontal="center" vertical="top"/>
    </xf>
    <xf numFmtId="0" fontId="8" fillId="3" borderId="4" xfId="0" applyFont="1" applyFill="1" applyBorder="1" applyAlignment="1">
      <alignment vertical="top" wrapText="1"/>
    </xf>
    <xf numFmtId="0" fontId="8" fillId="3" borderId="12" xfId="0" applyFont="1" applyFill="1" applyBorder="1" applyAlignment="1">
      <alignment vertical="top" wrapText="1"/>
    </xf>
    <xf numFmtId="0" fontId="12" fillId="0" borderId="4" xfId="0" applyFont="1" applyBorder="1" applyAlignment="1">
      <alignment wrapText="1"/>
    </xf>
    <xf numFmtId="0" fontId="12" fillId="0" borderId="30" xfId="0" applyFont="1" applyBorder="1" applyAlignment="1">
      <alignment horizontal="right" wrapText="1"/>
    </xf>
    <xf numFmtId="1" fontId="8" fillId="0" borderId="30" xfId="0" applyNumberFormat="1" applyFont="1" applyBorder="1" applyAlignment="1">
      <alignment horizontal="right" wrapText="1"/>
    </xf>
    <xf numFmtId="0" fontId="12" fillId="0" borderId="30" xfId="0" applyFont="1" applyBorder="1" applyAlignment="1">
      <alignment horizontal="center" wrapText="1"/>
    </xf>
    <xf numFmtId="15" fontId="12" fillId="0" borderId="4" xfId="0" applyNumberFormat="1" applyFont="1" applyBorder="1" applyAlignment="1">
      <alignment wrapText="1"/>
    </xf>
    <xf numFmtId="2" fontId="12" fillId="0" borderId="4" xfId="0" applyNumberFormat="1" applyFont="1" applyBorder="1" applyAlignment="1">
      <alignment wrapText="1"/>
    </xf>
    <xf numFmtId="0" fontId="12" fillId="0" borderId="4" xfId="0" applyFont="1" applyBorder="1"/>
    <xf numFmtId="15" fontId="12" fillId="0" borderId="4" xfId="0" applyNumberFormat="1" applyFont="1" applyBorder="1"/>
    <xf numFmtId="0" fontId="8" fillId="0" borderId="4" xfId="0" applyFont="1" applyBorder="1" applyAlignment="1">
      <alignment wrapText="1"/>
    </xf>
    <xf numFmtId="2" fontId="12" fillId="0" borderId="4" xfId="0" applyNumberFormat="1" applyFont="1" applyBorder="1" applyAlignment="1">
      <alignment horizontal="right" wrapText="1"/>
    </xf>
    <xf numFmtId="1" fontId="8" fillId="0" borderId="4" xfId="0" applyNumberFormat="1" applyFont="1" applyBorder="1" applyAlignment="1">
      <alignment horizontal="right" wrapText="1"/>
    </xf>
    <xf numFmtId="1" fontId="12" fillId="0" borderId="4" xfId="0" applyNumberFormat="1" applyFont="1" applyBorder="1" applyAlignment="1">
      <alignment horizontal="right" wrapText="1"/>
    </xf>
    <xf numFmtId="0" fontId="12" fillId="7" borderId="4" xfId="0" applyFont="1" applyFill="1" applyBorder="1" applyAlignment="1">
      <alignment wrapText="1"/>
    </xf>
    <xf numFmtId="2" fontId="12" fillId="7" borderId="4" xfId="0" applyNumberFormat="1" applyFont="1" applyFill="1" applyBorder="1" applyAlignment="1">
      <alignment wrapText="1"/>
    </xf>
    <xf numFmtId="1" fontId="8" fillId="9" borderId="4" xfId="0" applyNumberFormat="1" applyFont="1" applyFill="1" applyBorder="1" applyAlignment="1">
      <alignment wrapText="1"/>
    </xf>
    <xf numFmtId="2" fontId="12" fillId="9" borderId="4" xfId="0" applyNumberFormat="1" applyFont="1" applyFill="1" applyBorder="1" applyAlignment="1">
      <alignment wrapText="1"/>
    </xf>
    <xf numFmtId="0" fontId="12" fillId="7" borderId="4" xfId="0" applyFont="1" applyFill="1" applyBorder="1"/>
    <xf numFmtId="0" fontId="8" fillId="9" borderId="4" xfId="0" applyFont="1" applyFill="1" applyBorder="1" applyAlignment="1">
      <alignment wrapText="1"/>
    </xf>
    <xf numFmtId="16" fontId="12" fillId="0" borderId="0" xfId="0" applyNumberFormat="1" applyFont="1"/>
    <xf numFmtId="16" fontId="12" fillId="0" borderId="4" xfId="0" applyNumberFormat="1" applyFont="1" applyBorder="1" applyAlignment="1">
      <alignment wrapText="1"/>
    </xf>
    <xf numFmtId="15" fontId="12" fillId="7" borderId="4" xfId="0" applyNumberFormat="1" applyFont="1" applyFill="1" applyBorder="1" applyAlignment="1">
      <alignment wrapText="1"/>
    </xf>
    <xf numFmtId="0" fontId="8" fillId="7" borderId="4" xfId="0" applyFont="1" applyFill="1" applyBorder="1" applyAlignment="1">
      <alignment wrapText="1"/>
    </xf>
    <xf numFmtId="0" fontId="8" fillId="7" borderId="3" xfId="0" applyFont="1" applyFill="1" applyBorder="1"/>
    <xf numFmtId="0" fontId="8" fillId="7" borderId="4" xfId="0" applyFont="1" applyFill="1" applyBorder="1"/>
    <xf numFmtId="0" fontId="8" fillId="8" borderId="47" xfId="0" applyFont="1" applyFill="1" applyBorder="1" applyAlignment="1">
      <alignment vertical="center" wrapText="1"/>
    </xf>
    <xf numFmtId="0" fontId="4" fillId="8" borderId="51" xfId="0" applyFont="1" applyFill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 wrapText="1"/>
    </xf>
    <xf numFmtId="0" fontId="8" fillId="9" borderId="51" xfId="0" applyFont="1" applyFill="1" applyBorder="1" applyAlignment="1">
      <alignment horizontal="center" vertical="center" wrapText="1"/>
    </xf>
    <xf numFmtId="0" fontId="8" fillId="8" borderId="37" xfId="0" applyFont="1" applyFill="1" applyBorder="1" applyAlignment="1">
      <alignment horizontal="center" vertical="top" wrapText="1"/>
    </xf>
    <xf numFmtId="0" fontId="8" fillId="5" borderId="37" xfId="0" applyFont="1" applyFill="1" applyBorder="1" applyAlignment="1">
      <alignment horizontal="center" vertical="top" wrapText="1"/>
    </xf>
    <xf numFmtId="0" fontId="8" fillId="9" borderId="37" xfId="0" applyFont="1" applyFill="1" applyBorder="1" applyAlignment="1">
      <alignment horizontal="center" vertical="top" wrapText="1"/>
    </xf>
    <xf numFmtId="0" fontId="8" fillId="8" borderId="12" xfId="0" applyFont="1" applyFill="1" applyBorder="1" applyAlignment="1">
      <alignment horizontal="center" vertical="top" wrapText="1"/>
    </xf>
    <xf numFmtId="0" fontId="8" fillId="5" borderId="12" xfId="0" applyFont="1" applyFill="1" applyBorder="1" applyAlignment="1">
      <alignment horizontal="center" vertical="top" wrapText="1"/>
    </xf>
    <xf numFmtId="0" fontId="8" fillId="9" borderId="12" xfId="0" applyFont="1" applyFill="1" applyBorder="1" applyAlignment="1">
      <alignment horizontal="center" vertical="top" wrapText="1"/>
    </xf>
    <xf numFmtId="0" fontId="24" fillId="17" borderId="12" xfId="0" applyFont="1" applyFill="1" applyBorder="1" applyAlignment="1">
      <alignment horizontal="center" vertical="top" wrapText="1"/>
    </xf>
    <xf numFmtId="15" fontId="24" fillId="17" borderId="12" xfId="0" applyNumberFormat="1" applyFont="1" applyFill="1" applyBorder="1" applyAlignment="1">
      <alignment horizontal="center" vertical="top" wrapText="1"/>
    </xf>
    <xf numFmtId="2" fontId="24" fillId="17" borderId="12" xfId="0" applyNumberFormat="1" applyFont="1" applyFill="1" applyBorder="1" applyAlignment="1">
      <alignment horizontal="center" vertical="top" wrapText="1"/>
    </xf>
    <xf numFmtId="0" fontId="12" fillId="0" borderId="4" xfId="0" applyFont="1" applyBorder="1" applyAlignment="1">
      <alignment vertical="top" wrapText="1"/>
    </xf>
    <xf numFmtId="0" fontId="12" fillId="8" borderId="4" xfId="0" applyFont="1" applyFill="1" applyBorder="1" applyAlignment="1">
      <alignment wrapText="1"/>
    </xf>
    <xf numFmtId="0" fontId="12" fillId="5" borderId="4" xfId="0" applyFont="1" applyFill="1" applyBorder="1" applyAlignment="1">
      <alignment wrapText="1"/>
    </xf>
    <xf numFmtId="0" fontId="12" fillId="9" borderId="4" xfId="0" applyFont="1" applyFill="1" applyBorder="1"/>
    <xf numFmtId="15" fontId="12" fillId="8" borderId="4" xfId="0" applyNumberFormat="1" applyFont="1" applyFill="1" applyBorder="1" applyAlignment="1">
      <alignment wrapText="1"/>
    </xf>
    <xf numFmtId="0" fontId="12" fillId="9" borderId="4" xfId="0" applyFont="1" applyFill="1" applyBorder="1" applyAlignment="1">
      <alignment wrapText="1"/>
    </xf>
    <xf numFmtId="0" fontId="12" fillId="8" borderId="4" xfId="0" applyFont="1" applyFill="1" applyBorder="1"/>
    <xf numFmtId="0" fontId="12" fillId="5" borderId="4" xfId="0" applyFont="1" applyFill="1" applyBorder="1"/>
    <xf numFmtId="2" fontId="8" fillId="0" borderId="4" xfId="0" applyNumberFormat="1" applyFont="1" applyBorder="1"/>
    <xf numFmtId="0" fontId="8" fillId="0" borderId="4" xfId="0" applyFont="1" applyBorder="1"/>
    <xf numFmtId="0" fontId="24" fillId="17" borderId="4" xfId="0" applyFont="1" applyFill="1" applyBorder="1" applyAlignment="1">
      <alignment horizontal="center"/>
    </xf>
    <xf numFmtId="0" fontId="27" fillId="17" borderId="61" xfId="0" applyFont="1" applyFill="1" applyBorder="1"/>
    <xf numFmtId="0" fontId="12" fillId="0" borderId="62" xfId="0" applyFont="1" applyBorder="1" applyAlignment="1">
      <alignment wrapText="1"/>
    </xf>
    <xf numFmtId="0" fontId="12" fillId="0" borderId="61" xfId="0" applyFont="1" applyBorder="1"/>
    <xf numFmtId="0" fontId="12" fillId="0" borderId="41" xfId="0" applyFont="1" applyBorder="1" applyAlignment="1">
      <alignment wrapText="1"/>
    </xf>
    <xf numFmtId="0" fontId="12" fillId="0" borderId="63" xfId="0" applyFont="1" applyBorder="1"/>
    <xf numFmtId="0" fontId="12" fillId="0" borderId="64" xfId="0" applyFont="1" applyBorder="1"/>
    <xf numFmtId="0" fontId="27" fillId="17" borderId="4" xfId="0" applyFont="1" applyFill="1" applyBorder="1"/>
    <xf numFmtId="0" fontId="3" fillId="6" borderId="3" xfId="0" applyFont="1" applyFill="1" applyBorder="1"/>
    <xf numFmtId="0" fontId="4" fillId="6" borderId="3" xfId="0" applyFont="1" applyFill="1" applyBorder="1"/>
    <xf numFmtId="10" fontId="4" fillId="5" borderId="29" xfId="0" applyNumberFormat="1" applyFont="1" applyFill="1" applyBorder="1" applyAlignment="1">
      <alignment horizontal="left"/>
    </xf>
    <xf numFmtId="0" fontId="4" fillId="5" borderId="28" xfId="0" applyFont="1" applyFill="1" applyBorder="1" applyAlignment="1">
      <alignment horizontal="left"/>
    </xf>
    <xf numFmtId="0" fontId="9" fillId="2" borderId="3" xfId="0" applyFont="1" applyFill="1" applyBorder="1"/>
    <xf numFmtId="0" fontId="29" fillId="2" borderId="3" xfId="0" applyFont="1" applyFill="1" applyBorder="1"/>
    <xf numFmtId="0" fontId="30" fillId="2" borderId="3" xfId="0" applyFont="1" applyFill="1" applyBorder="1"/>
    <xf numFmtId="0" fontId="4" fillId="3" borderId="4" xfId="0" applyFont="1" applyFill="1" applyBorder="1" applyAlignment="1">
      <alignment vertical="center" wrapText="1"/>
    </xf>
    <xf numFmtId="0" fontId="4" fillId="4" borderId="4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left"/>
    </xf>
    <xf numFmtId="1" fontId="4" fillId="4" borderId="4" xfId="0" applyNumberFormat="1" applyFont="1" applyFill="1" applyBorder="1" applyAlignment="1">
      <alignment horizontal="center"/>
    </xf>
    <xf numFmtId="0" fontId="3" fillId="14" borderId="3" xfId="0" applyFont="1" applyFill="1" applyBorder="1"/>
    <xf numFmtId="1" fontId="6" fillId="0" borderId="0" xfId="0" applyNumberFormat="1" applyFont="1" applyAlignment="1">
      <alignment horizontal="left" vertical="center"/>
    </xf>
    <xf numFmtId="1" fontId="4" fillId="4" borderId="4" xfId="0" applyNumberFormat="1" applyFont="1" applyFill="1" applyBorder="1" applyAlignment="1">
      <alignment horizontal="left"/>
    </xf>
    <xf numFmtId="10" fontId="3" fillId="14" borderId="3" xfId="0" applyNumberFormat="1" applyFont="1" applyFill="1" applyBorder="1"/>
    <xf numFmtId="0" fontId="3" fillId="14" borderId="8" xfId="0" applyFont="1" applyFill="1" applyBorder="1"/>
    <xf numFmtId="0" fontId="3" fillId="14" borderId="9" xfId="0" applyFont="1" applyFill="1" applyBorder="1"/>
    <xf numFmtId="1" fontId="6" fillId="14" borderId="10" xfId="0" applyNumberFormat="1" applyFont="1" applyFill="1" applyBorder="1" applyAlignment="1">
      <alignment horizontal="left" vertical="center"/>
    </xf>
    <xf numFmtId="0" fontId="3" fillId="14" borderId="13" xfId="0" applyFont="1" applyFill="1" applyBorder="1"/>
    <xf numFmtId="1" fontId="6" fillId="14" borderId="14" xfId="0" applyNumberFormat="1" applyFont="1" applyFill="1" applyBorder="1" applyAlignment="1">
      <alignment horizontal="left" vertical="center"/>
    </xf>
    <xf numFmtId="0" fontId="3" fillId="14" borderId="17" xfId="0" applyFont="1" applyFill="1" applyBorder="1"/>
    <xf numFmtId="0" fontId="3" fillId="14" borderId="19" xfId="0" applyFont="1" applyFill="1" applyBorder="1"/>
    <xf numFmtId="1" fontId="6" fillId="14" borderId="18" xfId="0" applyNumberFormat="1" applyFont="1" applyFill="1" applyBorder="1" applyAlignment="1">
      <alignment horizontal="left" vertical="center"/>
    </xf>
    <xf numFmtId="0" fontId="3" fillId="17" borderId="3" xfId="0" applyFont="1" applyFill="1" applyBorder="1"/>
    <xf numFmtId="0" fontId="4" fillId="17" borderId="3" xfId="0" applyFont="1" applyFill="1" applyBorder="1" applyAlignment="1">
      <alignment horizontal="left"/>
    </xf>
    <xf numFmtId="0" fontId="8" fillId="3" borderId="4" xfId="0" applyFont="1" applyFill="1" applyBorder="1" applyAlignment="1">
      <alignment wrapText="1"/>
    </xf>
    <xf numFmtId="0" fontId="8" fillId="0" borderId="0" xfId="0" applyFont="1" applyAlignment="1">
      <alignment wrapText="1"/>
    </xf>
    <xf numFmtId="1" fontId="4" fillId="0" borderId="4" xfId="0" applyNumberFormat="1" applyFont="1" applyBorder="1"/>
    <xf numFmtId="0" fontId="31" fillId="0" borderId="4" xfId="0" applyFont="1" applyBorder="1" applyAlignment="1">
      <alignment horizontal="left"/>
    </xf>
    <xf numFmtId="1" fontId="3" fillId="0" borderId="0" xfId="0" applyNumberFormat="1" applyFont="1"/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4" fillId="3" borderId="5" xfId="0" applyFont="1" applyFill="1" applyBorder="1" applyAlignment="1">
      <alignment horizontal="center" vertical="center"/>
    </xf>
    <xf numFmtId="0" fontId="2" fillId="0" borderId="6" xfId="0" applyFont="1" applyBorder="1"/>
    <xf numFmtId="0" fontId="2" fillId="0" borderId="7" xfId="0" applyFont="1" applyBorder="1"/>
    <xf numFmtId="0" fontId="5" fillId="5" borderId="11" xfId="0" applyFont="1" applyFill="1" applyBorder="1" applyAlignment="1">
      <alignment horizontal="center" vertical="center"/>
    </xf>
    <xf numFmtId="0" fontId="2" fillId="0" borderId="15" xfId="0" applyFont="1" applyBorder="1"/>
    <xf numFmtId="0" fontId="7" fillId="3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0" fontId="2" fillId="0" borderId="24" xfId="0" applyFont="1" applyBorder="1"/>
    <xf numFmtId="0" fontId="4" fillId="6" borderId="1" xfId="0" applyFont="1" applyFill="1" applyBorder="1" applyAlignment="1">
      <alignment horizontal="center"/>
    </xf>
    <xf numFmtId="10" fontId="4" fillId="6" borderId="1" xfId="0" applyNumberFormat="1" applyFont="1" applyFill="1" applyBorder="1" applyAlignment="1">
      <alignment horizontal="center" vertical="center"/>
    </xf>
    <xf numFmtId="10" fontId="4" fillId="6" borderId="25" xfId="0" applyNumberFormat="1" applyFont="1" applyFill="1" applyBorder="1" applyAlignment="1">
      <alignment horizontal="center" vertical="center"/>
    </xf>
    <xf numFmtId="0" fontId="2" fillId="0" borderId="26" xfId="0" applyFont="1" applyBorder="1"/>
    <xf numFmtId="0" fontId="9" fillId="10" borderId="5" xfId="0" applyFont="1" applyFill="1" applyBorder="1" applyAlignment="1">
      <alignment horizontal="center" vertical="center"/>
    </xf>
    <xf numFmtId="0" fontId="9" fillId="11" borderId="20" xfId="0" applyFont="1" applyFill="1" applyBorder="1" applyAlignment="1">
      <alignment horizontal="center"/>
    </xf>
    <xf numFmtId="0" fontId="2" fillId="0" borderId="21" xfId="0" applyFont="1" applyBorder="1"/>
    <xf numFmtId="0" fontId="2" fillId="0" borderId="22" xfId="0" applyFont="1" applyBorder="1"/>
    <xf numFmtId="164" fontId="4" fillId="6" borderId="23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/>
    </xf>
    <xf numFmtId="0" fontId="4" fillId="6" borderId="25" xfId="0" applyFont="1" applyFill="1" applyBorder="1" applyAlignment="1">
      <alignment horizontal="center"/>
    </xf>
    <xf numFmtId="0" fontId="8" fillId="3" borderId="5" xfId="0" applyFont="1" applyFill="1" applyBorder="1" applyAlignment="1">
      <alignment horizontal="center" vertical="center" wrapText="1"/>
    </xf>
    <xf numFmtId="0" fontId="8" fillId="3" borderId="11" xfId="0" applyFont="1" applyFill="1" applyBorder="1" applyAlignment="1">
      <alignment horizontal="center" vertical="center" wrapText="1"/>
    </xf>
    <xf numFmtId="0" fontId="2" fillId="0" borderId="30" xfId="0" applyFont="1" applyBorder="1"/>
    <xf numFmtId="0" fontId="8" fillId="0" borderId="0" xfId="0" applyFont="1" applyAlignment="1">
      <alignment horizontal="center" vertical="center" wrapText="1"/>
    </xf>
    <xf numFmtId="0" fontId="0" fillId="0" borderId="0" xfId="0"/>
    <xf numFmtId="0" fontId="9" fillId="10" borderId="5" xfId="0" applyFont="1" applyFill="1" applyBorder="1" applyAlignment="1">
      <alignment horizontal="center" vertical="center" wrapText="1"/>
    </xf>
    <xf numFmtId="0" fontId="9" fillId="10" borderId="25" xfId="0" applyFont="1" applyFill="1" applyBorder="1" applyAlignment="1">
      <alignment horizontal="center" vertical="center" wrapText="1"/>
    </xf>
    <xf numFmtId="0" fontId="2" fillId="0" borderId="31" xfId="0" applyFont="1" applyBorder="1"/>
    <xf numFmtId="0" fontId="5" fillId="3" borderId="5" xfId="0" applyFont="1" applyFill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4" fillId="9" borderId="5" xfId="0" applyFont="1" applyFill="1" applyBorder="1" applyAlignment="1">
      <alignment horizontal="center" vertical="center" wrapText="1"/>
    </xf>
    <xf numFmtId="0" fontId="16" fillId="5" borderId="11" xfId="0" applyFont="1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/>
    </xf>
    <xf numFmtId="0" fontId="19" fillId="10" borderId="1" xfId="0" applyFont="1" applyFill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2" fillId="0" borderId="33" xfId="0" applyFont="1" applyBorder="1"/>
    <xf numFmtId="0" fontId="2" fillId="0" borderId="34" xfId="0" applyFont="1" applyBorder="1"/>
    <xf numFmtId="0" fontId="2" fillId="0" borderId="35" xfId="0" applyFont="1" applyBorder="1"/>
    <xf numFmtId="0" fontId="21" fillId="2" borderId="1" xfId="0" applyFont="1" applyFill="1" applyBorder="1" applyAlignment="1">
      <alignment horizontal="center" vertical="center"/>
    </xf>
    <xf numFmtId="0" fontId="4" fillId="5" borderId="36" xfId="0" applyFont="1" applyFill="1" applyBorder="1" applyAlignment="1">
      <alignment horizontal="center" vertical="center"/>
    </xf>
    <xf numFmtId="0" fontId="4" fillId="3" borderId="36" xfId="0" applyFont="1" applyFill="1" applyBorder="1" applyAlignment="1">
      <alignment horizontal="center" vertical="center"/>
    </xf>
    <xf numFmtId="0" fontId="21" fillId="2" borderId="25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/>
    </xf>
    <xf numFmtId="0" fontId="21" fillId="2" borderId="5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22" fillId="9" borderId="5" xfId="0" applyFont="1" applyFill="1" applyBorder="1" applyAlignment="1">
      <alignment horizontal="left" vertical="top" wrapText="1"/>
    </xf>
    <xf numFmtId="0" fontId="9" fillId="2" borderId="32" xfId="0" applyFont="1" applyFill="1" applyBorder="1" applyAlignment="1">
      <alignment horizontal="center" vertical="center"/>
    </xf>
    <xf numFmtId="0" fontId="2" fillId="0" borderId="40" xfId="0" applyFont="1" applyBorder="1"/>
    <xf numFmtId="0" fontId="2" fillId="0" borderId="43" xfId="0" applyFont="1" applyBorder="1"/>
    <xf numFmtId="0" fontId="9" fillId="2" borderId="5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 vertical="top" wrapText="1"/>
    </xf>
    <xf numFmtId="0" fontId="8" fillId="3" borderId="5" xfId="0" applyFont="1" applyFill="1" applyBorder="1" applyAlignment="1">
      <alignment horizontal="center" vertical="top"/>
    </xf>
    <xf numFmtId="0" fontId="8" fillId="3" borderId="46" xfId="0" applyFont="1" applyFill="1" applyBorder="1" applyAlignment="1">
      <alignment horizontal="center" vertical="top" wrapText="1"/>
    </xf>
    <xf numFmtId="0" fontId="8" fillId="3" borderId="52" xfId="0" applyFont="1" applyFill="1" applyBorder="1" applyAlignment="1">
      <alignment horizontal="center" vertical="top" wrapText="1"/>
    </xf>
    <xf numFmtId="0" fontId="8" fillId="3" borderId="36" xfId="0" applyFont="1" applyFill="1" applyBorder="1" applyAlignment="1">
      <alignment horizontal="center" vertical="top"/>
    </xf>
    <xf numFmtId="0" fontId="8" fillId="3" borderId="53" xfId="0" applyFont="1" applyFill="1" applyBorder="1" applyAlignment="1">
      <alignment horizontal="center" vertical="top" wrapText="1"/>
    </xf>
    <xf numFmtId="0" fontId="2" fillId="0" borderId="54" xfId="0" applyFont="1" applyBorder="1"/>
    <xf numFmtId="0" fontId="2" fillId="0" borderId="55" xfId="0" applyFont="1" applyBorder="1"/>
    <xf numFmtId="0" fontId="8" fillId="8" borderId="48" xfId="0" applyFont="1" applyFill="1" applyBorder="1" applyAlignment="1">
      <alignment horizontal="center" vertical="center"/>
    </xf>
    <xf numFmtId="0" fontId="2" fillId="0" borderId="49" xfId="0" applyFont="1" applyBorder="1"/>
    <xf numFmtId="0" fontId="2" fillId="0" borderId="50" xfId="0" applyFont="1" applyBorder="1"/>
    <xf numFmtId="0" fontId="8" fillId="5" borderId="48" xfId="0" applyFont="1" applyFill="1" applyBorder="1" applyAlignment="1">
      <alignment horizontal="center" vertical="center" wrapText="1"/>
    </xf>
    <xf numFmtId="0" fontId="8" fillId="9" borderId="48" xfId="0" applyFont="1" applyFill="1" applyBorder="1" applyAlignment="1">
      <alignment horizontal="center" vertical="center" wrapText="1"/>
    </xf>
    <xf numFmtId="0" fontId="8" fillId="6" borderId="48" xfId="0" applyFont="1" applyFill="1" applyBorder="1" applyAlignment="1">
      <alignment horizontal="center" vertical="center" wrapText="1"/>
    </xf>
    <xf numFmtId="0" fontId="23" fillId="17" borderId="5" xfId="0" applyFont="1" applyFill="1" applyBorder="1" applyAlignment="1">
      <alignment horizontal="center" vertical="top" wrapText="1"/>
    </xf>
    <xf numFmtId="0" fontId="25" fillId="18" borderId="5" xfId="0" applyFont="1" applyFill="1" applyBorder="1" applyAlignment="1">
      <alignment horizontal="center"/>
    </xf>
    <xf numFmtId="0" fontId="8" fillId="3" borderId="57" xfId="0" applyFont="1" applyFill="1" applyBorder="1" applyAlignment="1">
      <alignment horizontal="center" vertical="top" wrapText="1"/>
    </xf>
    <xf numFmtId="0" fontId="2" fillId="0" borderId="59" xfId="0" applyFont="1" applyBorder="1"/>
    <xf numFmtId="0" fontId="8" fillId="3" borderId="56" xfId="0" applyFont="1" applyFill="1" applyBorder="1" applyAlignment="1">
      <alignment horizontal="center" vertical="top" wrapText="1"/>
    </xf>
    <xf numFmtId="0" fontId="2" fillId="0" borderId="58" xfId="0" applyFont="1" applyBorder="1"/>
    <xf numFmtId="0" fontId="26" fillId="17" borderId="60" xfId="0" applyFont="1" applyFill="1" applyBorder="1" applyAlignment="1">
      <alignment horizontal="center" wrapText="1"/>
    </xf>
    <xf numFmtId="0" fontId="26" fillId="17" borderId="5" xfId="0" applyFont="1" applyFill="1" applyBorder="1" applyAlignment="1">
      <alignment horizontal="center" wrapText="1"/>
    </xf>
    <xf numFmtId="0" fontId="28" fillId="0" borderId="0" xfId="0" applyFont="1" applyAlignment="1">
      <alignment horizontal="center"/>
    </xf>
  </cellXfs>
  <cellStyles count="1">
    <cellStyle name="Normal" xfId="0" builtinId="0"/>
  </cellStyles>
  <dxfs count="224"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ont>
        <color rgb="FFFF00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30" Type="http://customschemas.google.com/relationships/workbookmetadata" Target="metadata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10375"/>
          <c:y val="0.10125000000000001"/>
          <c:w val="0.74450000000000005"/>
          <c:h val="0.69374999999999998"/>
        </c:manualLayout>
      </c:layout>
      <c:lineChart>
        <c:grouping val="standard"/>
        <c:varyColors val="1"/>
        <c:ser>
          <c:idx val="0"/>
          <c:order val="0"/>
          <c:spPr>
            <a:ln w="9525" cmpd="sng">
              <a:solidFill>
                <a:srgbClr val="000080">
                  <a:alpha val="100000"/>
                </a:srgbClr>
              </a:solidFill>
              <a:prstDash val="solid"/>
            </a:ln>
          </c:spPr>
          <c:marker>
            <c:symbol val="none"/>
          </c:marker>
          <c:cat>
            <c:strRef>
              <c:f>'Data sheet'!$C$2:$C$36</c:f>
              <c:strCache>
                <c:ptCount val="34"/>
                <c:pt idx="4">
                  <c:v>3-Oct-22</c:v>
                </c:pt>
                <c:pt idx="5">
                  <c:v>10-Oct-22</c:v>
                </c:pt>
                <c:pt idx="6">
                  <c:v>4-Oct-22</c:v>
                </c:pt>
                <c:pt idx="7">
                  <c:v>6-Oct-22</c:v>
                </c:pt>
                <c:pt idx="8">
                  <c:v>7-Oct-22</c:v>
                </c:pt>
                <c:pt idx="9">
                  <c:v>12-Oct-22</c:v>
                </c:pt>
                <c:pt idx="10">
                  <c:v>13-Oct-22</c:v>
                </c:pt>
                <c:pt idx="15">
                  <c:v>25-Oct-22</c:v>
                </c:pt>
                <c:pt idx="16">
                  <c:v>21-Oct-22</c:v>
                </c:pt>
                <c:pt idx="17">
                  <c:v>24-Nov-22</c:v>
                </c:pt>
                <c:pt idx="23">
                  <c:v>4-Nov-22</c:v>
                </c:pt>
                <c:pt idx="24">
                  <c:v>14-Dec-22</c:v>
                </c:pt>
                <c:pt idx="25">
                  <c:v>2-Jan-23</c:v>
                </c:pt>
                <c:pt idx="27">
                  <c:v>7-Feb-23</c:v>
                </c:pt>
                <c:pt idx="28">
                  <c:v>20-Feb-23</c:v>
                </c:pt>
                <c:pt idx="31">
                  <c:v>27-Feb-23</c:v>
                </c:pt>
                <c:pt idx="32">
                  <c:v>1-Mar-23</c:v>
                </c:pt>
                <c:pt idx="33">
                  <c:v>1-Mar-23</c:v>
                </c:pt>
              </c:strCache>
            </c:strRef>
          </c:cat>
          <c:val>
            <c:numRef>
              <c:f>'Data sheet'!$F$2:$F$36</c:f>
              <c:numCache>
                <c:formatCode>0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22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45</c:v>
                </c:pt>
                <c:pt idx="16">
                  <c:v>53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88</c:v>
                </c:pt>
                <c:pt idx="24">
                  <c:v>123</c:v>
                </c:pt>
                <c:pt idx="25">
                  <c:v>143</c:v>
                </c:pt>
                <c:pt idx="26">
                  <c:v>143</c:v>
                </c:pt>
                <c:pt idx="27">
                  <c:v>173</c:v>
                </c:pt>
                <c:pt idx="28">
                  <c:v>181</c:v>
                </c:pt>
                <c:pt idx="29">
                  <c:v>181</c:v>
                </c:pt>
                <c:pt idx="30">
                  <c:v>181</c:v>
                </c:pt>
                <c:pt idx="31">
                  <c:v>182</c:v>
                </c:pt>
                <c:pt idx="32">
                  <c:v>183</c:v>
                </c:pt>
                <c:pt idx="33">
                  <c:v>210</c:v>
                </c:pt>
                <c:pt idx="34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9-F647-A452-B85FC1D7468D}"/>
            </c:ext>
          </c:extLst>
        </c:ser>
        <c:ser>
          <c:idx val="1"/>
          <c:order val="1"/>
          <c:spPr>
            <a:ln w="9525" cmpd="sng">
              <a:solidFill>
                <a:srgbClr val="FF00FF">
                  <a:alpha val="100000"/>
                </a:srgbClr>
              </a:solidFill>
              <a:prstDash val="solid"/>
            </a:ln>
          </c:spPr>
          <c:marker>
            <c:symbol val="none"/>
          </c:marker>
          <c:cat>
            <c:strRef>
              <c:f>'Data sheet'!$C$2:$C$36</c:f>
              <c:strCache>
                <c:ptCount val="34"/>
                <c:pt idx="4">
                  <c:v>3-Oct-22</c:v>
                </c:pt>
                <c:pt idx="5">
                  <c:v>10-Oct-22</c:v>
                </c:pt>
                <c:pt idx="6">
                  <c:v>4-Oct-22</c:v>
                </c:pt>
                <c:pt idx="7">
                  <c:v>6-Oct-22</c:v>
                </c:pt>
                <c:pt idx="8">
                  <c:v>7-Oct-22</c:v>
                </c:pt>
                <c:pt idx="9">
                  <c:v>12-Oct-22</c:v>
                </c:pt>
                <c:pt idx="10">
                  <c:v>13-Oct-22</c:v>
                </c:pt>
                <c:pt idx="15">
                  <c:v>25-Oct-22</c:v>
                </c:pt>
                <c:pt idx="16">
                  <c:v>21-Oct-22</c:v>
                </c:pt>
                <c:pt idx="17">
                  <c:v>24-Nov-22</c:v>
                </c:pt>
                <c:pt idx="23">
                  <c:v>4-Nov-22</c:v>
                </c:pt>
                <c:pt idx="24">
                  <c:v>14-Dec-22</c:v>
                </c:pt>
                <c:pt idx="25">
                  <c:v>2-Jan-23</c:v>
                </c:pt>
                <c:pt idx="27">
                  <c:v>7-Feb-23</c:v>
                </c:pt>
                <c:pt idx="28">
                  <c:v>20-Feb-23</c:v>
                </c:pt>
                <c:pt idx="31">
                  <c:v>27-Feb-23</c:v>
                </c:pt>
                <c:pt idx="32">
                  <c:v>1-Mar-23</c:v>
                </c:pt>
                <c:pt idx="33">
                  <c:v>1-Mar-23</c:v>
                </c:pt>
              </c:strCache>
            </c:strRef>
          </c:cat>
          <c:val>
            <c:numRef>
              <c:f>'Data sheet'!$H$2:$H$36</c:f>
              <c:numCache>
                <c:formatCode>0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23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49</c:v>
                </c:pt>
                <c:pt idx="16">
                  <c:v>57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93</c:v>
                </c:pt>
                <c:pt idx="24">
                  <c:v>134</c:v>
                </c:pt>
                <c:pt idx="25">
                  <c:v>152</c:v>
                </c:pt>
                <c:pt idx="26">
                  <c:v>152</c:v>
                </c:pt>
                <c:pt idx="27">
                  <c:v>178</c:v>
                </c:pt>
                <c:pt idx="28">
                  <c:v>178</c:v>
                </c:pt>
                <c:pt idx="29">
                  <c:v>178</c:v>
                </c:pt>
                <c:pt idx="30">
                  <c:v>178</c:v>
                </c:pt>
                <c:pt idx="31">
                  <c:v>178</c:v>
                </c:pt>
                <c:pt idx="32">
                  <c:v>178</c:v>
                </c:pt>
                <c:pt idx="33">
                  <c:v>198</c:v>
                </c:pt>
                <c:pt idx="34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49-F647-A452-B85FC1D7468D}"/>
            </c:ext>
          </c:extLst>
        </c:ser>
        <c:ser>
          <c:idx val="2"/>
          <c:order val="2"/>
          <c:spPr>
            <a:ln w="9525" cmpd="sng">
              <a:solidFill>
                <a:srgbClr val="FFFF00">
                  <a:alpha val="100000"/>
                </a:srgbClr>
              </a:solidFill>
              <a:prstDash val="solid"/>
            </a:ln>
          </c:spPr>
          <c:marker>
            <c:symbol val="none"/>
          </c:marker>
          <c:cat>
            <c:strRef>
              <c:f>'Data sheet'!$C$2:$C$36</c:f>
              <c:strCache>
                <c:ptCount val="34"/>
                <c:pt idx="4">
                  <c:v>3-Oct-22</c:v>
                </c:pt>
                <c:pt idx="5">
                  <c:v>10-Oct-22</c:v>
                </c:pt>
                <c:pt idx="6">
                  <c:v>4-Oct-22</c:v>
                </c:pt>
                <c:pt idx="7">
                  <c:v>6-Oct-22</c:v>
                </c:pt>
                <c:pt idx="8">
                  <c:v>7-Oct-22</c:v>
                </c:pt>
                <c:pt idx="9">
                  <c:v>12-Oct-22</c:v>
                </c:pt>
                <c:pt idx="10">
                  <c:v>13-Oct-22</c:v>
                </c:pt>
                <c:pt idx="15">
                  <c:v>25-Oct-22</c:v>
                </c:pt>
                <c:pt idx="16">
                  <c:v>21-Oct-22</c:v>
                </c:pt>
                <c:pt idx="17">
                  <c:v>24-Nov-22</c:v>
                </c:pt>
                <c:pt idx="23">
                  <c:v>4-Nov-22</c:v>
                </c:pt>
                <c:pt idx="24">
                  <c:v>14-Dec-22</c:v>
                </c:pt>
                <c:pt idx="25">
                  <c:v>2-Jan-23</c:v>
                </c:pt>
                <c:pt idx="27">
                  <c:v>7-Feb-23</c:v>
                </c:pt>
                <c:pt idx="28">
                  <c:v>20-Feb-23</c:v>
                </c:pt>
                <c:pt idx="31">
                  <c:v>27-Feb-23</c:v>
                </c:pt>
                <c:pt idx="32">
                  <c:v>1-Mar-23</c:v>
                </c:pt>
                <c:pt idx="33">
                  <c:v>1-Mar-23</c:v>
                </c:pt>
              </c:strCache>
            </c:strRef>
          </c:cat>
          <c:val>
            <c:numRef>
              <c:f>'Data sheet'!$K$2:$K$36</c:f>
              <c:numCache>
                <c:formatCode>0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22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29</c:v>
                </c:pt>
                <c:pt idx="16">
                  <c:v>36</c:v>
                </c:pt>
                <c:pt idx="17">
                  <c:v>36</c:v>
                </c:pt>
                <c:pt idx="18">
                  <c:v>36</c:v>
                </c:pt>
                <c:pt idx="19">
                  <c:v>36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36</c:v>
                </c:pt>
                <c:pt idx="24">
                  <c:v>36</c:v>
                </c:pt>
                <c:pt idx="25">
                  <c:v>36</c:v>
                </c:pt>
                <c:pt idx="26">
                  <c:v>36</c:v>
                </c:pt>
                <c:pt idx="27">
                  <c:v>36</c:v>
                </c:pt>
                <c:pt idx="28">
                  <c:v>36</c:v>
                </c:pt>
                <c:pt idx="29">
                  <c:v>36</c:v>
                </c:pt>
                <c:pt idx="30">
                  <c:v>36</c:v>
                </c:pt>
                <c:pt idx="31">
                  <c:v>36</c:v>
                </c:pt>
                <c:pt idx="32">
                  <c:v>36</c:v>
                </c:pt>
                <c:pt idx="33">
                  <c:v>36</c:v>
                </c:pt>
                <c:pt idx="34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49-F647-A452-B85FC1D74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8538911"/>
        <c:axId val="916706238"/>
      </c:lineChart>
      <c:catAx>
        <c:axId val="1288538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m/d/yyyy" sourceLinked="0"/>
        <c:majorTickMark val="out"/>
        <c:minorTickMark val="none"/>
        <c:tickLblPos val="nextTo"/>
        <c:txPr>
          <a:bodyPr rot="-2700000"/>
          <a:lstStyle/>
          <a:p>
            <a:pPr lvl="0">
              <a:defRPr sz="5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16706238"/>
        <c:crosses val="autoZero"/>
        <c:auto val="1"/>
        <c:lblAlgn val="ctr"/>
        <c:lblOffset val="100"/>
        <c:noMultiLvlLbl val="1"/>
      </c:catAx>
      <c:valAx>
        <c:axId val="9167062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288538911"/>
        <c:crosses val="autoZero"/>
        <c:crossBetween val="between"/>
      </c:valAx>
      <c:spPr>
        <a:solidFill>
          <a:srgbClr val="C0C0C0"/>
        </a:solidFill>
      </c:spPr>
    </c:plotArea>
    <c:legend>
      <c:legendPos val="r"/>
      <c:layout>
        <c:manualLayout>
          <c:xMode val="edge"/>
          <c:yMode val="edge"/>
          <c:x val="0.873"/>
          <c:y val="0.34725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8.2500000000000004E-2"/>
          <c:y val="8.2000000000000003E-2"/>
          <c:w val="0.80725000000000002"/>
          <c:h val="0.72099999999999997"/>
        </c:manualLayout>
      </c:layout>
      <c:lineChart>
        <c:grouping val="standard"/>
        <c:varyColors val="1"/>
        <c:ser>
          <c:idx val="0"/>
          <c:order val="0"/>
          <c:spPr>
            <a:ln w="9525" cmpd="sng">
              <a:solidFill>
                <a:srgbClr val="000080">
                  <a:alpha val="100000"/>
                </a:srgbClr>
              </a:solidFill>
              <a:prstDash val="solid"/>
            </a:ln>
          </c:spPr>
          <c:marker>
            <c:symbol val="none"/>
          </c:marker>
          <c:cat>
            <c:strRef>
              <c:f>'Data sheet'!$C$2:$C$36</c:f>
              <c:strCache>
                <c:ptCount val="34"/>
                <c:pt idx="4">
                  <c:v>3-Oct-22</c:v>
                </c:pt>
                <c:pt idx="5">
                  <c:v>10-Oct-22</c:v>
                </c:pt>
                <c:pt idx="6">
                  <c:v>4-Oct-22</c:v>
                </c:pt>
                <c:pt idx="7">
                  <c:v>6-Oct-22</c:v>
                </c:pt>
                <c:pt idx="8">
                  <c:v>7-Oct-22</c:v>
                </c:pt>
                <c:pt idx="9">
                  <c:v>12-Oct-22</c:v>
                </c:pt>
                <c:pt idx="10">
                  <c:v>13-Oct-22</c:v>
                </c:pt>
                <c:pt idx="15">
                  <c:v>25-Oct-22</c:v>
                </c:pt>
                <c:pt idx="16">
                  <c:v>21-Oct-22</c:v>
                </c:pt>
                <c:pt idx="17">
                  <c:v>24-Nov-22</c:v>
                </c:pt>
                <c:pt idx="23">
                  <c:v>4-Nov-22</c:v>
                </c:pt>
                <c:pt idx="24">
                  <c:v>14-Dec-22</c:v>
                </c:pt>
                <c:pt idx="25">
                  <c:v>2-Jan-23</c:v>
                </c:pt>
                <c:pt idx="27">
                  <c:v>7-Feb-23</c:v>
                </c:pt>
                <c:pt idx="28">
                  <c:v>20-Feb-23</c:v>
                </c:pt>
                <c:pt idx="31">
                  <c:v>27-Feb-23</c:v>
                </c:pt>
                <c:pt idx="32">
                  <c:v>1-Mar-23</c:v>
                </c:pt>
                <c:pt idx="33">
                  <c:v>1-Mar-23</c:v>
                </c:pt>
              </c:strCache>
            </c:strRef>
          </c:cat>
          <c:val>
            <c:numRef>
              <c:f>'Data sheet'!$F$2:$F$36</c:f>
              <c:numCache>
                <c:formatCode>0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22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45</c:v>
                </c:pt>
                <c:pt idx="16">
                  <c:v>53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88</c:v>
                </c:pt>
                <c:pt idx="24">
                  <c:v>123</c:v>
                </c:pt>
                <c:pt idx="25">
                  <c:v>143</c:v>
                </c:pt>
                <c:pt idx="26">
                  <c:v>143</c:v>
                </c:pt>
                <c:pt idx="27">
                  <c:v>173</c:v>
                </c:pt>
                <c:pt idx="28">
                  <c:v>181</c:v>
                </c:pt>
                <c:pt idx="29">
                  <c:v>181</c:v>
                </c:pt>
                <c:pt idx="30">
                  <c:v>181</c:v>
                </c:pt>
                <c:pt idx="31">
                  <c:v>182</c:v>
                </c:pt>
                <c:pt idx="32">
                  <c:v>183</c:v>
                </c:pt>
                <c:pt idx="33">
                  <c:v>210</c:v>
                </c:pt>
                <c:pt idx="34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C-5543-A2ED-3CF5892849A6}"/>
            </c:ext>
          </c:extLst>
        </c:ser>
        <c:ser>
          <c:idx val="1"/>
          <c:order val="1"/>
          <c:spPr>
            <a:ln w="9525" cmpd="sng">
              <a:solidFill>
                <a:srgbClr val="FF00FF">
                  <a:alpha val="100000"/>
                </a:srgbClr>
              </a:solidFill>
              <a:prstDash val="solid"/>
            </a:ln>
          </c:spPr>
          <c:marker>
            <c:symbol val="none"/>
          </c:marker>
          <c:cat>
            <c:strRef>
              <c:f>'Data sheet'!$C$2:$C$36</c:f>
              <c:strCache>
                <c:ptCount val="34"/>
                <c:pt idx="4">
                  <c:v>3-Oct-22</c:v>
                </c:pt>
                <c:pt idx="5">
                  <c:v>10-Oct-22</c:v>
                </c:pt>
                <c:pt idx="6">
                  <c:v>4-Oct-22</c:v>
                </c:pt>
                <c:pt idx="7">
                  <c:v>6-Oct-22</c:v>
                </c:pt>
                <c:pt idx="8">
                  <c:v>7-Oct-22</c:v>
                </c:pt>
                <c:pt idx="9">
                  <c:v>12-Oct-22</c:v>
                </c:pt>
                <c:pt idx="10">
                  <c:v>13-Oct-22</c:v>
                </c:pt>
                <c:pt idx="15">
                  <c:v>25-Oct-22</c:v>
                </c:pt>
                <c:pt idx="16">
                  <c:v>21-Oct-22</c:v>
                </c:pt>
                <c:pt idx="17">
                  <c:v>24-Nov-22</c:v>
                </c:pt>
                <c:pt idx="23">
                  <c:v>4-Nov-22</c:v>
                </c:pt>
                <c:pt idx="24">
                  <c:v>14-Dec-22</c:v>
                </c:pt>
                <c:pt idx="25">
                  <c:v>2-Jan-23</c:v>
                </c:pt>
                <c:pt idx="27">
                  <c:v>7-Feb-23</c:v>
                </c:pt>
                <c:pt idx="28">
                  <c:v>20-Feb-23</c:v>
                </c:pt>
                <c:pt idx="31">
                  <c:v>27-Feb-23</c:v>
                </c:pt>
                <c:pt idx="32">
                  <c:v>1-Mar-23</c:v>
                </c:pt>
                <c:pt idx="33">
                  <c:v>1-Mar-23</c:v>
                </c:pt>
              </c:strCache>
            </c:strRef>
          </c:cat>
          <c:val>
            <c:numRef>
              <c:f>'Data sheet'!$H$2:$H$36</c:f>
              <c:numCache>
                <c:formatCode>0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23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49</c:v>
                </c:pt>
                <c:pt idx="16">
                  <c:v>57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93</c:v>
                </c:pt>
                <c:pt idx="24">
                  <c:v>134</c:v>
                </c:pt>
                <c:pt idx="25">
                  <c:v>152</c:v>
                </c:pt>
                <c:pt idx="26">
                  <c:v>152</c:v>
                </c:pt>
                <c:pt idx="27">
                  <c:v>178</c:v>
                </c:pt>
                <c:pt idx="28">
                  <c:v>178</c:v>
                </c:pt>
                <c:pt idx="29">
                  <c:v>178</c:v>
                </c:pt>
                <c:pt idx="30">
                  <c:v>178</c:v>
                </c:pt>
                <c:pt idx="31">
                  <c:v>178</c:v>
                </c:pt>
                <c:pt idx="32">
                  <c:v>178</c:v>
                </c:pt>
                <c:pt idx="33">
                  <c:v>198</c:v>
                </c:pt>
                <c:pt idx="34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C-5543-A2ED-3CF5892849A6}"/>
            </c:ext>
          </c:extLst>
        </c:ser>
        <c:ser>
          <c:idx val="2"/>
          <c:order val="2"/>
          <c:spPr>
            <a:ln w="9525" cmpd="sng">
              <a:solidFill>
                <a:srgbClr val="FFFF00">
                  <a:alpha val="100000"/>
                </a:srgbClr>
              </a:solidFill>
              <a:prstDash val="solid"/>
            </a:ln>
          </c:spPr>
          <c:marker>
            <c:symbol val="none"/>
          </c:marker>
          <c:cat>
            <c:strRef>
              <c:f>'Data sheet'!$C$2:$C$36</c:f>
              <c:strCache>
                <c:ptCount val="34"/>
                <c:pt idx="4">
                  <c:v>3-Oct-22</c:v>
                </c:pt>
                <c:pt idx="5">
                  <c:v>10-Oct-22</c:v>
                </c:pt>
                <c:pt idx="6">
                  <c:v>4-Oct-22</c:v>
                </c:pt>
                <c:pt idx="7">
                  <c:v>6-Oct-22</c:v>
                </c:pt>
                <c:pt idx="8">
                  <c:v>7-Oct-22</c:v>
                </c:pt>
                <c:pt idx="9">
                  <c:v>12-Oct-22</c:v>
                </c:pt>
                <c:pt idx="10">
                  <c:v>13-Oct-22</c:v>
                </c:pt>
                <c:pt idx="15">
                  <c:v>25-Oct-22</c:v>
                </c:pt>
                <c:pt idx="16">
                  <c:v>21-Oct-22</c:v>
                </c:pt>
                <c:pt idx="17">
                  <c:v>24-Nov-22</c:v>
                </c:pt>
                <c:pt idx="23">
                  <c:v>4-Nov-22</c:v>
                </c:pt>
                <c:pt idx="24">
                  <c:v>14-Dec-22</c:v>
                </c:pt>
                <c:pt idx="25">
                  <c:v>2-Jan-23</c:v>
                </c:pt>
                <c:pt idx="27">
                  <c:v>7-Feb-23</c:v>
                </c:pt>
                <c:pt idx="28">
                  <c:v>20-Feb-23</c:v>
                </c:pt>
                <c:pt idx="31">
                  <c:v>27-Feb-23</c:v>
                </c:pt>
                <c:pt idx="32">
                  <c:v>1-Mar-23</c:v>
                </c:pt>
                <c:pt idx="33">
                  <c:v>1-Mar-23</c:v>
                </c:pt>
              </c:strCache>
            </c:strRef>
          </c:cat>
          <c:val>
            <c:numRef>
              <c:f>'Data sheet'!$K$2:$K$36</c:f>
              <c:numCache>
                <c:formatCode>0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22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29</c:v>
                </c:pt>
                <c:pt idx="16">
                  <c:v>36</c:v>
                </c:pt>
                <c:pt idx="17">
                  <c:v>36</c:v>
                </c:pt>
                <c:pt idx="18">
                  <c:v>36</c:v>
                </c:pt>
                <c:pt idx="19">
                  <c:v>36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36</c:v>
                </c:pt>
                <c:pt idx="24">
                  <c:v>36</c:v>
                </c:pt>
                <c:pt idx="25">
                  <c:v>36</c:v>
                </c:pt>
                <c:pt idx="26">
                  <c:v>36</c:v>
                </c:pt>
                <c:pt idx="27">
                  <c:v>36</c:v>
                </c:pt>
                <c:pt idx="28">
                  <c:v>36</c:v>
                </c:pt>
                <c:pt idx="29">
                  <c:v>36</c:v>
                </c:pt>
                <c:pt idx="30">
                  <c:v>36</c:v>
                </c:pt>
                <c:pt idx="31">
                  <c:v>36</c:v>
                </c:pt>
                <c:pt idx="32">
                  <c:v>36</c:v>
                </c:pt>
                <c:pt idx="33">
                  <c:v>36</c:v>
                </c:pt>
                <c:pt idx="34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C-5543-A2ED-3CF589284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3312064"/>
        <c:axId val="827065635"/>
      </c:lineChart>
      <c:catAx>
        <c:axId val="97331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/d/yyyy" sourceLinked="0"/>
        <c:majorTickMark val="out"/>
        <c:minorTickMark val="none"/>
        <c:tickLblPos val="nextTo"/>
        <c:txPr>
          <a:bodyPr rot="-2700000"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827065635"/>
        <c:crosses val="autoZero"/>
        <c:auto val="1"/>
        <c:lblAlgn val="ctr"/>
        <c:lblOffset val="100"/>
        <c:noMultiLvlLbl val="1"/>
      </c:catAx>
      <c:valAx>
        <c:axId val="8270656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/>
        </c:spPr>
        <c:txPr>
          <a:bodyPr rot="0"/>
          <a:lstStyle/>
          <a:p>
            <a:pPr lvl="0">
              <a:defRPr sz="15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73312064"/>
        <c:crosses val="autoZero"/>
        <c:crossBetween val="between"/>
      </c:valAx>
      <c:spPr>
        <a:solidFill>
          <a:srgbClr val="C0C0C0"/>
        </a:solidFill>
      </c:spPr>
    </c:plotArea>
    <c:legend>
      <c:legendPos val="r"/>
      <c:layout>
        <c:manualLayout>
          <c:xMode val="edge"/>
          <c:yMode val="edge"/>
          <c:x val="0.91100000000000003"/>
          <c:y val="0.34749999999999998"/>
        </c:manualLayout>
      </c:layout>
      <c:overlay val="0"/>
      <c:txPr>
        <a:bodyPr/>
        <a:lstStyle/>
        <a:p>
          <a:pPr lvl="0">
            <a:defRPr sz="1300" b="0" i="0">
              <a:solidFill>
                <a:srgbClr val="000000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76200</xdr:colOff>
      <xdr:row>3</xdr:row>
      <xdr:rowOff>38100</xdr:rowOff>
    </xdr:from>
    <xdr:ext cx="5638800" cy="2524125"/>
    <xdr:graphicFrame macro="">
      <xdr:nvGraphicFramePr>
        <xdr:cNvPr id="1356133066" name="Chart 1">
          <a:extLst>
            <a:ext uri="{FF2B5EF4-FFF2-40B4-BE49-F238E27FC236}">
              <a16:creationId xmlns:a16="http://schemas.microsoft.com/office/drawing/2014/main" id="{00000000-0008-0000-0000-0000CAF2D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209550</xdr:colOff>
      <xdr:row>3</xdr:row>
      <xdr:rowOff>133350</xdr:rowOff>
    </xdr:from>
    <xdr:ext cx="9686925" cy="4286250"/>
    <xdr:graphicFrame macro="">
      <xdr:nvGraphicFramePr>
        <xdr:cNvPr id="1595427288" name="Chart 2">
          <a:extLst>
            <a:ext uri="{FF2B5EF4-FFF2-40B4-BE49-F238E27FC236}">
              <a16:creationId xmlns:a16="http://schemas.microsoft.com/office/drawing/2014/main" id="{00000000-0008-0000-0700-0000D8491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sqref="A1:N1"/>
    </sheetView>
  </sheetViews>
  <sheetFormatPr baseColWidth="10" defaultColWidth="12.6640625" defaultRowHeight="15" customHeight="1" x14ac:dyDescent="0.15"/>
  <cols>
    <col min="1" max="1" width="36.1640625" customWidth="1"/>
    <col min="2" max="2" width="10.6640625" customWidth="1"/>
    <col min="3" max="3" width="19.83203125" customWidth="1"/>
    <col min="4" max="4" width="4.1640625" customWidth="1"/>
    <col min="5" max="5" width="25.1640625" customWidth="1"/>
    <col min="6" max="6" width="0.83203125" customWidth="1"/>
    <col min="7" max="8" width="9" customWidth="1"/>
    <col min="9" max="9" width="3.6640625" customWidth="1"/>
    <col min="10" max="10" width="14.6640625" customWidth="1"/>
    <col min="11" max="11" width="11" customWidth="1"/>
    <col min="12" max="12" width="11.33203125" customWidth="1"/>
    <col min="13" max="26" width="9" customWidth="1"/>
  </cols>
  <sheetData>
    <row r="1" spans="1:26" ht="12.75" customHeight="1" x14ac:dyDescent="0.2">
      <c r="A1" s="303" t="s">
        <v>0</v>
      </c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1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3" t="s">
        <v>1</v>
      </c>
      <c r="B2" s="305" t="s">
        <v>2</v>
      </c>
      <c r="C2" s="306"/>
      <c r="D2" s="307"/>
      <c r="E2" s="4"/>
      <c r="F2" s="1"/>
      <c r="G2" s="5"/>
      <c r="H2" s="6"/>
      <c r="I2" s="6"/>
      <c r="J2" s="6"/>
      <c r="K2" s="6"/>
      <c r="L2" s="6"/>
      <c r="M2" s="6"/>
      <c r="N2" s="7"/>
      <c r="O2" s="1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0.5" customHeight="1" x14ac:dyDescent="0.15">
      <c r="A3" s="308" t="str">
        <f>Team!C1</f>
        <v>Integra CKYC Gateway</v>
      </c>
      <c r="B3" s="8" t="s">
        <v>3</v>
      </c>
      <c r="C3" s="9">
        <f>Team!C3</f>
        <v>25</v>
      </c>
      <c r="D3" s="10" t="s">
        <v>4</v>
      </c>
      <c r="E3" s="11"/>
      <c r="F3" s="1"/>
      <c r="G3" s="12"/>
      <c r="H3" s="13"/>
      <c r="I3" s="13"/>
      <c r="J3" s="14" t="s">
        <v>5</v>
      </c>
      <c r="K3" s="13"/>
      <c r="L3" s="13"/>
      <c r="M3" s="13"/>
      <c r="N3" s="15"/>
      <c r="O3" s="1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309"/>
      <c r="B4" s="16" t="s">
        <v>6</v>
      </c>
      <c r="C4" s="17">
        <f>Team!E3</f>
        <v>212</v>
      </c>
      <c r="D4" s="18" t="s">
        <v>7</v>
      </c>
      <c r="E4" s="19"/>
      <c r="F4" s="1"/>
      <c r="G4" s="12"/>
      <c r="H4" s="13"/>
      <c r="I4" s="13"/>
      <c r="J4" s="13"/>
      <c r="K4" s="13"/>
      <c r="L4" s="13"/>
      <c r="M4" s="13"/>
      <c r="N4" s="15"/>
      <c r="O4" s="1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20" t="s">
        <v>8</v>
      </c>
      <c r="B5" s="21">
        <f>Team!C2</f>
        <v>44834</v>
      </c>
      <c r="C5" s="310" t="s">
        <v>9</v>
      </c>
      <c r="D5" s="307"/>
      <c r="E5" s="21">
        <f>Team!E2</f>
        <v>44986</v>
      </c>
      <c r="F5" s="1"/>
      <c r="G5" s="12"/>
      <c r="H5" s="13"/>
      <c r="I5" s="13"/>
      <c r="J5" s="13"/>
      <c r="K5" s="13"/>
      <c r="L5" s="13"/>
      <c r="M5" s="13"/>
      <c r="N5" s="15"/>
      <c r="O5" s="1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22" t="s">
        <v>10</v>
      </c>
      <c r="B6" s="23">
        <f>'Data sheet'!N1</f>
        <v>44949</v>
      </c>
      <c r="C6" s="305" t="s">
        <v>11</v>
      </c>
      <c r="D6" s="306"/>
      <c r="E6" s="307"/>
      <c r="F6" s="1"/>
      <c r="G6" s="12"/>
      <c r="H6" s="13"/>
      <c r="I6" s="13"/>
      <c r="J6" s="13"/>
      <c r="K6" s="13"/>
      <c r="L6" s="13"/>
      <c r="M6" s="13"/>
      <c r="N6" s="15"/>
      <c r="O6" s="1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24" t="s">
        <v>12</v>
      </c>
      <c r="B7" s="25">
        <f>'Computation-EVM '!C2</f>
        <v>-0.83018867924528306</v>
      </c>
      <c r="C7" s="311" t="str">
        <f>'Computation-EVM '!D2</f>
        <v>The project is running behind schedule</v>
      </c>
      <c r="D7" s="306"/>
      <c r="E7" s="307"/>
      <c r="F7" s="1"/>
      <c r="G7" s="12"/>
      <c r="H7" s="13"/>
      <c r="I7" s="13"/>
      <c r="J7" s="13"/>
      <c r="K7" s="13"/>
      <c r="L7" s="13"/>
      <c r="M7" s="13"/>
      <c r="N7" s="15"/>
      <c r="O7" s="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24" t="s">
        <v>13</v>
      </c>
      <c r="B8" s="25">
        <f>'Computation-EVM '!C3</f>
        <v>0.16981132075471697</v>
      </c>
      <c r="C8" s="312" t="str">
        <f>'Computation-EVM '!D3</f>
        <v>Project is running at 17 percent efficiency</v>
      </c>
      <c r="D8" s="306"/>
      <c r="E8" s="307"/>
      <c r="F8" s="1"/>
      <c r="G8" s="12"/>
      <c r="H8" s="13"/>
      <c r="I8" s="13"/>
      <c r="J8" s="13"/>
      <c r="K8" s="13"/>
      <c r="L8" s="13"/>
      <c r="M8" s="13"/>
      <c r="N8" s="15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24" t="s">
        <v>14</v>
      </c>
      <c r="B9" s="26">
        <f>'Computation-EVM '!C4</f>
        <v>147.22222222222223</v>
      </c>
      <c r="C9" s="312" t="str">
        <f>'Computation-EVM '!D4</f>
        <v>As on date, project will take 147 weeks to complete</v>
      </c>
      <c r="D9" s="306"/>
      <c r="E9" s="307"/>
      <c r="F9" s="1"/>
      <c r="G9" s="12"/>
      <c r="H9" s="13"/>
      <c r="I9" s="13"/>
      <c r="J9" s="13"/>
      <c r="K9" s="13"/>
      <c r="L9" s="13"/>
      <c r="M9" s="13"/>
      <c r="N9" s="15"/>
      <c r="O9" s="1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15">
      <c r="A10" s="24" t="s">
        <v>15</v>
      </c>
      <c r="B10" s="25">
        <f>'Computation-EVM '!C5</f>
        <v>-4.5</v>
      </c>
      <c r="C10" s="312" t="str">
        <f>'Computation-EVM '!D29</f>
        <v>The project is 450 percent over budget</v>
      </c>
      <c r="D10" s="306"/>
      <c r="E10" s="307"/>
      <c r="F10" s="1"/>
      <c r="G10" s="12"/>
      <c r="H10" s="13"/>
      <c r="I10" s="13"/>
      <c r="J10" s="13"/>
      <c r="K10" s="13"/>
      <c r="L10" s="13"/>
      <c r="M10" s="13"/>
      <c r="N10" s="15"/>
      <c r="O10" s="1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15">
      <c r="A11" s="24" t="s">
        <v>16</v>
      </c>
      <c r="B11" s="25">
        <f>'Computation-EVM '!C6</f>
        <v>0.18181818181818182</v>
      </c>
      <c r="C11" s="312" t="str">
        <f>'Computation-EVM '!D6</f>
        <v>For each dollar spent, 18 cents are recovered</v>
      </c>
      <c r="D11" s="306"/>
      <c r="E11" s="307"/>
      <c r="F11" s="1"/>
      <c r="G11" s="12"/>
      <c r="H11" s="13"/>
      <c r="I11" s="13"/>
      <c r="J11" s="13"/>
      <c r="K11" s="13"/>
      <c r="L11" s="13"/>
      <c r="M11" s="13"/>
      <c r="N11" s="15"/>
      <c r="O11" s="1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15">
      <c r="A12" s="24" t="s">
        <v>17</v>
      </c>
      <c r="B12" s="26">
        <f>'Computation-EVM '!C10</f>
        <v>957</v>
      </c>
      <c r="C12" s="312" t="str">
        <f>'Computation-EVM '!D10</f>
        <v>As on date, project will take 957 person days to complete</v>
      </c>
      <c r="D12" s="306"/>
      <c r="E12" s="307"/>
      <c r="F12" s="1"/>
      <c r="G12" s="12"/>
      <c r="H12" s="13"/>
      <c r="I12" s="13"/>
      <c r="J12" s="13"/>
      <c r="K12" s="13"/>
      <c r="L12" s="13"/>
      <c r="M12" s="13"/>
      <c r="N12" s="15"/>
      <c r="O12" s="1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5" customHeight="1" x14ac:dyDescent="0.15">
      <c r="A13" s="24" t="s">
        <v>18</v>
      </c>
      <c r="B13" s="26">
        <f>'Computation-EVM '!C8</f>
        <v>1155</v>
      </c>
      <c r="C13" s="312" t="e">
        <f>'Computation-EVM '!D8</f>
        <v>#N/A</v>
      </c>
      <c r="D13" s="306"/>
      <c r="E13" s="307"/>
      <c r="F13" s="1"/>
      <c r="G13" s="12"/>
      <c r="H13" s="13"/>
      <c r="I13" s="13"/>
      <c r="J13" s="13"/>
      <c r="K13" s="13"/>
      <c r="L13" s="13"/>
      <c r="M13" s="13"/>
      <c r="N13" s="15"/>
      <c r="O13" s="1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2.5" customHeight="1" x14ac:dyDescent="0.15">
      <c r="A14" s="24" t="s">
        <v>19</v>
      </c>
      <c r="B14" s="25">
        <f>'Computation-EVM '!C9</f>
        <v>-3.5571428571428569</v>
      </c>
      <c r="C14" s="312" t="str">
        <f>'Computation-EVM '!D9</f>
        <v>On completion, the project will be 356 percent over budget if current trend continues</v>
      </c>
      <c r="D14" s="306"/>
      <c r="E14" s="307"/>
      <c r="F14" s="1"/>
      <c r="G14" s="12"/>
      <c r="H14" s="13"/>
      <c r="I14" s="13"/>
      <c r="J14" s="13"/>
      <c r="K14" s="13"/>
      <c r="L14" s="13"/>
      <c r="M14" s="13"/>
      <c r="N14" s="15"/>
      <c r="O14" s="1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2.5" customHeight="1" x14ac:dyDescent="0.15">
      <c r="A15" s="24" t="s">
        <v>20</v>
      </c>
      <c r="B15" s="25">
        <f>'Computation-EVM '!C12</f>
        <v>-0.77142857142857146</v>
      </c>
      <c r="C15" s="312" t="str">
        <f>'Computation-EVM '!D12</f>
        <v>On completion, the project will be 77 percent over budget if corrective actions are taken to remove the causes of variance as on date</v>
      </c>
      <c r="D15" s="306"/>
      <c r="E15" s="307"/>
      <c r="F15" s="1"/>
      <c r="G15" s="12"/>
      <c r="H15" s="13"/>
      <c r="I15" s="13"/>
      <c r="J15" s="13"/>
      <c r="K15" s="13"/>
      <c r="L15" s="13"/>
      <c r="M15" s="13"/>
      <c r="N15" s="15"/>
      <c r="O15" s="1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2.5" customHeight="1" x14ac:dyDescent="0.15">
      <c r="A16" s="24" t="s">
        <v>21</v>
      </c>
      <c r="B16" s="25">
        <f>'Computation-EVM '!G22</f>
        <v>0.94285714285714284</v>
      </c>
      <c r="C16" s="312" t="str">
        <f>'Computation-EVM '!I22</f>
        <v>As on date, 94 percent of effort have been used yielding 17 percentage of work product.</v>
      </c>
      <c r="D16" s="306"/>
      <c r="E16" s="307"/>
      <c r="F16" s="1"/>
      <c r="G16" s="27"/>
      <c r="H16" s="28"/>
      <c r="I16" s="28"/>
      <c r="J16" s="28"/>
      <c r="K16" s="28"/>
      <c r="L16" s="28"/>
      <c r="M16" s="28"/>
      <c r="N16" s="29"/>
      <c r="O16" s="1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5.25" customHeight="1" x14ac:dyDescent="0.1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2">
      <c r="A18" s="319" t="s">
        <v>22</v>
      </c>
      <c r="B18" s="306"/>
      <c r="C18" s="307"/>
      <c r="D18" s="320" t="s">
        <v>23</v>
      </c>
      <c r="E18" s="321"/>
      <c r="F18" s="321"/>
      <c r="G18" s="321"/>
      <c r="H18" s="322"/>
      <c r="I18" s="319" t="s">
        <v>24</v>
      </c>
      <c r="J18" s="306"/>
      <c r="K18" s="306"/>
      <c r="L18" s="306"/>
      <c r="M18" s="306"/>
      <c r="N18" s="307"/>
      <c r="O18" s="1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30" t="s">
        <v>25</v>
      </c>
      <c r="B19" s="323">
        <f>'Data sheet'!N1</f>
        <v>44949</v>
      </c>
      <c r="C19" s="322"/>
      <c r="D19" s="31">
        <f>Risks!A14</f>
        <v>1</v>
      </c>
      <c r="E19" s="32">
        <f>Risks!B14</f>
        <v>0</v>
      </c>
      <c r="F19" s="13"/>
      <c r="G19" s="13"/>
      <c r="H19" s="15"/>
      <c r="I19" s="33">
        <f>Risks!A2</f>
        <v>1</v>
      </c>
      <c r="J19" s="34">
        <f>Risks!B2</f>
        <v>0</v>
      </c>
      <c r="K19" s="35"/>
      <c r="L19" s="35"/>
      <c r="M19" s="35"/>
      <c r="N19" s="36"/>
      <c r="O19" s="1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37" t="s">
        <v>1</v>
      </c>
      <c r="B20" s="313" t="str">
        <f>'HC-Status'!B3</f>
        <v>Integra CKYC Gateway</v>
      </c>
      <c r="C20" s="314"/>
      <c r="D20" s="31">
        <f>Risks!A15</f>
        <v>2</v>
      </c>
      <c r="E20" s="32">
        <f>Risks!B15</f>
        <v>0</v>
      </c>
      <c r="F20" s="13"/>
      <c r="G20" s="13"/>
      <c r="H20" s="15"/>
      <c r="I20" s="33">
        <f>Risks!A3</f>
        <v>2</v>
      </c>
      <c r="J20" s="34">
        <f>Risks!B3</f>
        <v>0</v>
      </c>
      <c r="K20" s="35"/>
      <c r="L20" s="35"/>
      <c r="M20" s="35"/>
      <c r="N20" s="36"/>
      <c r="O20" s="1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37" t="s">
        <v>26</v>
      </c>
      <c r="B21" s="313" t="str">
        <f>'HC-Status'!B4</f>
        <v>IMSICGD1</v>
      </c>
      <c r="C21" s="314"/>
      <c r="D21" s="31">
        <f>Risks!A16</f>
        <v>3</v>
      </c>
      <c r="E21" s="32">
        <f>Risks!B16</f>
        <v>0</v>
      </c>
      <c r="F21" s="13"/>
      <c r="G21" s="13"/>
      <c r="H21" s="15"/>
      <c r="I21" s="33">
        <f>Risks!A4</f>
        <v>3</v>
      </c>
      <c r="J21" s="34">
        <f>Risks!B4</f>
        <v>0</v>
      </c>
      <c r="K21" s="35"/>
      <c r="L21" s="35"/>
      <c r="M21" s="35"/>
      <c r="N21" s="36"/>
      <c r="O21" s="1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37" t="s">
        <v>27</v>
      </c>
      <c r="B22" s="313" t="str">
        <f>'HC-Status'!B5</f>
        <v>Harikrishna E</v>
      </c>
      <c r="C22" s="314"/>
      <c r="D22" s="31">
        <f>Risks!A17</f>
        <v>4</v>
      </c>
      <c r="E22" s="32">
        <f>Risks!B17</f>
        <v>0</v>
      </c>
      <c r="F22" s="13"/>
      <c r="G22" s="13"/>
      <c r="H22" s="15"/>
      <c r="I22" s="33">
        <f>Risks!A5</f>
        <v>4</v>
      </c>
      <c r="J22" s="34">
        <f>Risks!B5</f>
        <v>0</v>
      </c>
      <c r="K22" s="35"/>
      <c r="L22" s="35"/>
      <c r="M22" s="35"/>
      <c r="N22" s="36"/>
      <c r="O22" s="1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37" t="s">
        <v>28</v>
      </c>
      <c r="B23" s="313">
        <f>'HC-Status'!B6</f>
        <v>0</v>
      </c>
      <c r="C23" s="314"/>
      <c r="D23" s="31">
        <f>Risks!A18</f>
        <v>5</v>
      </c>
      <c r="E23" s="32">
        <f>Risks!B18</f>
        <v>0</v>
      </c>
      <c r="F23" s="13"/>
      <c r="G23" s="13"/>
      <c r="H23" s="15"/>
      <c r="I23" s="33">
        <f>Risks!A6</f>
        <v>5</v>
      </c>
      <c r="J23" s="34">
        <f>Risks!B6</f>
        <v>0</v>
      </c>
      <c r="K23" s="35"/>
      <c r="L23" s="35"/>
      <c r="M23" s="35"/>
      <c r="N23" s="36"/>
      <c r="O23" s="1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37" t="s">
        <v>29</v>
      </c>
      <c r="B24" s="315">
        <f>'HC-Status'!B7</f>
        <v>9</v>
      </c>
      <c r="C24" s="314"/>
      <c r="D24" s="12"/>
      <c r="E24" s="13"/>
      <c r="F24" s="13"/>
      <c r="G24" s="13"/>
      <c r="H24" s="15"/>
      <c r="I24" s="38"/>
      <c r="J24" s="35"/>
      <c r="K24" s="35"/>
      <c r="L24" s="35"/>
      <c r="M24" s="35"/>
      <c r="N24" s="36"/>
      <c r="O24" s="1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37" t="s">
        <v>30</v>
      </c>
      <c r="B25" s="316">
        <f>'HC-Status'!B8</f>
        <v>0.89393939393939392</v>
      </c>
      <c r="C25" s="314"/>
      <c r="D25" s="12"/>
      <c r="E25" s="13"/>
      <c r="F25" s="13"/>
      <c r="G25" s="13"/>
      <c r="H25" s="15"/>
      <c r="I25" s="38"/>
      <c r="J25" s="35"/>
      <c r="K25" s="35"/>
      <c r="L25" s="35"/>
      <c r="M25" s="35"/>
      <c r="N25" s="36"/>
      <c r="O25" s="1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37" t="s">
        <v>31</v>
      </c>
      <c r="B26" s="316">
        <f>'HC-Status'!B9</f>
        <v>0.10606060606060606</v>
      </c>
      <c r="C26" s="314"/>
      <c r="D26" s="12"/>
      <c r="E26" s="13"/>
      <c r="F26" s="13"/>
      <c r="G26" s="13"/>
      <c r="H26" s="15"/>
      <c r="I26" s="38"/>
      <c r="J26" s="35"/>
      <c r="K26" s="35"/>
      <c r="L26" s="35"/>
      <c r="M26" s="35"/>
      <c r="N26" s="36"/>
      <c r="O26" s="1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37" t="s">
        <v>32</v>
      </c>
      <c r="B27" s="316">
        <f>'HC-Status'!B10</f>
        <v>0.93103448275862066</v>
      </c>
      <c r="C27" s="314"/>
      <c r="D27" s="12"/>
      <c r="E27" s="13"/>
      <c r="F27" s="13"/>
      <c r="G27" s="13"/>
      <c r="H27" s="15"/>
      <c r="I27" s="38"/>
      <c r="J27" s="35"/>
      <c r="K27" s="35"/>
      <c r="L27" s="35"/>
      <c r="M27" s="35"/>
      <c r="N27" s="36"/>
      <c r="O27" s="1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39" t="s">
        <v>33</v>
      </c>
      <c r="B28" s="317">
        <f>'HC-Status'!B11</f>
        <v>6.8965517241379309E-2</v>
      </c>
      <c r="C28" s="318"/>
      <c r="D28" s="27"/>
      <c r="E28" s="28"/>
      <c r="F28" s="28"/>
      <c r="G28" s="28"/>
      <c r="H28" s="29"/>
      <c r="I28" s="40"/>
      <c r="J28" s="41"/>
      <c r="K28" s="41"/>
      <c r="L28" s="41"/>
      <c r="M28" s="41"/>
      <c r="N28" s="42"/>
      <c r="O28" s="1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4.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1"/>
      <c r="G30" s="2"/>
      <c r="H30" s="2"/>
      <c r="I30" s="2"/>
      <c r="J30" s="2"/>
      <c r="K30" s="2"/>
      <c r="L30" s="2"/>
      <c r="M30" s="2"/>
      <c r="N30" s="2"/>
      <c r="O30" s="1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"/>
      <c r="C31" s="2"/>
      <c r="D31" s="2"/>
      <c r="E31" s="2"/>
      <c r="F31" s="1"/>
      <c r="G31" s="2"/>
      <c r="H31" s="2"/>
      <c r="I31" s="2"/>
      <c r="J31" s="2"/>
      <c r="K31" s="2"/>
      <c r="L31" s="2"/>
      <c r="M31" s="2"/>
      <c r="N31" s="2"/>
      <c r="O31" s="1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1"/>
      <c r="G32" s="2"/>
      <c r="H32" s="2"/>
      <c r="I32" s="2"/>
      <c r="J32" s="2"/>
      <c r="K32" s="2"/>
      <c r="L32" s="2"/>
      <c r="M32" s="2"/>
      <c r="N32" s="2"/>
      <c r="O32" s="1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1"/>
      <c r="G33" s="2"/>
      <c r="H33" s="2"/>
      <c r="I33" s="2"/>
      <c r="J33" s="2"/>
      <c r="K33" s="2"/>
      <c r="L33" s="2"/>
      <c r="M33" s="2"/>
      <c r="N33" s="2"/>
      <c r="O33" s="1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1"/>
      <c r="G34" s="2"/>
      <c r="H34" s="2"/>
      <c r="I34" s="2"/>
      <c r="J34" s="2"/>
      <c r="K34" s="2"/>
      <c r="L34" s="2"/>
      <c r="M34" s="2"/>
      <c r="N34" s="2"/>
      <c r="O34" s="1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1"/>
      <c r="G35" s="2"/>
      <c r="H35" s="2"/>
      <c r="I35" s="2"/>
      <c r="J35" s="2"/>
      <c r="K35" s="2"/>
      <c r="L35" s="2"/>
      <c r="M35" s="2"/>
      <c r="N35" s="2"/>
      <c r="O35" s="1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1"/>
      <c r="G36" s="2"/>
      <c r="H36" s="2"/>
      <c r="I36" s="2"/>
      <c r="J36" s="2"/>
      <c r="K36" s="2"/>
      <c r="L36" s="2"/>
      <c r="M36" s="2"/>
      <c r="N36" s="2"/>
      <c r="O36" s="1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1"/>
      <c r="G37" s="2"/>
      <c r="H37" s="2"/>
      <c r="I37" s="2"/>
      <c r="J37" s="2"/>
      <c r="K37" s="2"/>
      <c r="L37" s="2"/>
      <c r="M37" s="2"/>
      <c r="N37" s="2"/>
      <c r="O37" s="1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1"/>
      <c r="G38" s="2"/>
      <c r="H38" s="2"/>
      <c r="I38" s="2"/>
      <c r="J38" s="2"/>
      <c r="K38" s="2"/>
      <c r="L38" s="2"/>
      <c r="M38" s="2"/>
      <c r="N38" s="2"/>
      <c r="O38" s="1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1"/>
      <c r="G39" s="2"/>
      <c r="H39" s="2"/>
      <c r="I39" s="2"/>
      <c r="J39" s="2"/>
      <c r="K39" s="2"/>
      <c r="L39" s="2"/>
      <c r="M39" s="2"/>
      <c r="N39" s="2"/>
      <c r="O39" s="1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1"/>
      <c r="G40" s="2"/>
      <c r="H40" s="2"/>
      <c r="I40" s="2"/>
      <c r="J40" s="2"/>
      <c r="K40" s="2"/>
      <c r="L40" s="2"/>
      <c r="M40" s="2"/>
      <c r="N40" s="2"/>
      <c r="O40" s="1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1"/>
      <c r="G41" s="2"/>
      <c r="H41" s="2"/>
      <c r="I41" s="2"/>
      <c r="J41" s="2"/>
      <c r="K41" s="2"/>
      <c r="L41" s="2"/>
      <c r="M41" s="2"/>
      <c r="N41" s="2"/>
      <c r="O41" s="1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1"/>
      <c r="G42" s="2"/>
      <c r="H42" s="2"/>
      <c r="I42" s="2"/>
      <c r="J42" s="2"/>
      <c r="K42" s="2"/>
      <c r="L42" s="2"/>
      <c r="M42" s="2"/>
      <c r="N42" s="2"/>
      <c r="O42" s="1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1"/>
      <c r="G43" s="2"/>
      <c r="H43" s="2"/>
      <c r="I43" s="2"/>
      <c r="J43" s="2"/>
      <c r="K43" s="2"/>
      <c r="L43" s="2"/>
      <c r="M43" s="2"/>
      <c r="N43" s="2"/>
      <c r="O43" s="1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1"/>
      <c r="G44" s="2"/>
      <c r="H44" s="2"/>
      <c r="I44" s="2"/>
      <c r="J44" s="2"/>
      <c r="K44" s="2"/>
      <c r="L44" s="2"/>
      <c r="M44" s="2"/>
      <c r="N44" s="2"/>
      <c r="O44" s="1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1"/>
      <c r="G45" s="2"/>
      <c r="H45" s="2"/>
      <c r="I45" s="2"/>
      <c r="J45" s="2"/>
      <c r="K45" s="2"/>
      <c r="L45" s="2"/>
      <c r="M45" s="2"/>
      <c r="N45" s="2"/>
      <c r="O45" s="1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1"/>
      <c r="G46" s="2"/>
      <c r="H46" s="2"/>
      <c r="I46" s="2"/>
      <c r="J46" s="2"/>
      <c r="K46" s="2"/>
      <c r="L46" s="2"/>
      <c r="M46" s="2"/>
      <c r="N46" s="2"/>
      <c r="O46" s="1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1"/>
      <c r="G47" s="2"/>
      <c r="H47" s="2"/>
      <c r="I47" s="2"/>
      <c r="J47" s="2"/>
      <c r="K47" s="2"/>
      <c r="L47" s="2"/>
      <c r="M47" s="2"/>
      <c r="N47" s="2"/>
      <c r="O47" s="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1"/>
      <c r="G48" s="2"/>
      <c r="H48" s="2"/>
      <c r="I48" s="2"/>
      <c r="J48" s="2"/>
      <c r="K48" s="2"/>
      <c r="L48" s="2"/>
      <c r="M48" s="2"/>
      <c r="N48" s="2"/>
      <c r="O48" s="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1"/>
      <c r="G49" s="2"/>
      <c r="H49" s="2"/>
      <c r="I49" s="2"/>
      <c r="J49" s="2"/>
      <c r="K49" s="2"/>
      <c r="L49" s="2"/>
      <c r="M49" s="2"/>
      <c r="N49" s="2"/>
      <c r="O49" s="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1"/>
      <c r="G50" s="2"/>
      <c r="H50" s="2"/>
      <c r="I50" s="2"/>
      <c r="J50" s="2"/>
      <c r="K50" s="2"/>
      <c r="L50" s="2"/>
      <c r="M50" s="2"/>
      <c r="N50" s="2"/>
      <c r="O50" s="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1"/>
      <c r="G51" s="2"/>
      <c r="H51" s="2"/>
      <c r="I51" s="2"/>
      <c r="J51" s="2"/>
      <c r="K51" s="2"/>
      <c r="L51" s="2"/>
      <c r="M51" s="2"/>
      <c r="N51" s="2"/>
      <c r="O51" s="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1"/>
      <c r="G52" s="2"/>
      <c r="H52" s="2"/>
      <c r="I52" s="2"/>
      <c r="J52" s="2"/>
      <c r="K52" s="2"/>
      <c r="L52" s="2"/>
      <c r="M52" s="2"/>
      <c r="N52" s="2"/>
      <c r="O52" s="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1"/>
      <c r="G53" s="2"/>
      <c r="H53" s="2"/>
      <c r="I53" s="2"/>
      <c r="J53" s="2"/>
      <c r="K53" s="2"/>
      <c r="L53" s="2"/>
      <c r="M53" s="2"/>
      <c r="N53" s="2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1"/>
      <c r="G54" s="2"/>
      <c r="H54" s="2"/>
      <c r="I54" s="2"/>
      <c r="J54" s="2"/>
      <c r="K54" s="2"/>
      <c r="L54" s="2"/>
      <c r="M54" s="2"/>
      <c r="N54" s="2"/>
      <c r="O54" s="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1"/>
      <c r="G55" s="2"/>
      <c r="H55" s="2"/>
      <c r="I55" s="2"/>
      <c r="J55" s="2"/>
      <c r="K55" s="2"/>
      <c r="L55" s="2"/>
      <c r="M55" s="2"/>
      <c r="N55" s="2"/>
      <c r="O55" s="1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1"/>
      <c r="G56" s="2"/>
      <c r="H56" s="2"/>
      <c r="I56" s="2"/>
      <c r="J56" s="2"/>
      <c r="K56" s="2"/>
      <c r="L56" s="2"/>
      <c r="M56" s="2"/>
      <c r="N56" s="2"/>
      <c r="O56" s="1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1"/>
      <c r="G57" s="2"/>
      <c r="H57" s="2"/>
      <c r="I57" s="2"/>
      <c r="J57" s="2"/>
      <c r="K57" s="2"/>
      <c r="L57" s="2"/>
      <c r="M57" s="2"/>
      <c r="N57" s="2"/>
      <c r="O57" s="1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1"/>
      <c r="G58" s="2"/>
      <c r="H58" s="2"/>
      <c r="I58" s="2"/>
      <c r="J58" s="2"/>
      <c r="K58" s="2"/>
      <c r="L58" s="2"/>
      <c r="M58" s="2"/>
      <c r="N58" s="2"/>
      <c r="O58" s="1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1"/>
      <c r="G59" s="2"/>
      <c r="H59" s="2"/>
      <c r="I59" s="2"/>
      <c r="J59" s="2"/>
      <c r="K59" s="2"/>
      <c r="L59" s="2"/>
      <c r="M59" s="2"/>
      <c r="N59" s="2"/>
      <c r="O59" s="1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1"/>
      <c r="G60" s="2"/>
      <c r="H60" s="2"/>
      <c r="I60" s="2"/>
      <c r="J60" s="2"/>
      <c r="K60" s="2"/>
      <c r="L60" s="2"/>
      <c r="M60" s="2"/>
      <c r="N60" s="2"/>
      <c r="O60" s="1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1"/>
      <c r="G61" s="2"/>
      <c r="H61" s="2"/>
      <c r="I61" s="2"/>
      <c r="J61" s="2"/>
      <c r="K61" s="2"/>
      <c r="L61" s="2"/>
      <c r="M61" s="2"/>
      <c r="N61" s="2"/>
      <c r="O61" s="1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1"/>
      <c r="G62" s="2"/>
      <c r="H62" s="2"/>
      <c r="I62" s="2"/>
      <c r="J62" s="2"/>
      <c r="K62" s="2"/>
      <c r="L62" s="2"/>
      <c r="M62" s="2"/>
      <c r="N62" s="2"/>
      <c r="O62" s="1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1"/>
      <c r="G63" s="2"/>
      <c r="H63" s="2"/>
      <c r="I63" s="2"/>
      <c r="J63" s="2"/>
      <c r="K63" s="2"/>
      <c r="L63" s="2"/>
      <c r="M63" s="2"/>
      <c r="N63" s="2"/>
      <c r="O63" s="1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1"/>
      <c r="G64" s="2"/>
      <c r="H64" s="2"/>
      <c r="I64" s="2"/>
      <c r="J64" s="2"/>
      <c r="K64" s="2"/>
      <c r="L64" s="2"/>
      <c r="M64" s="2"/>
      <c r="N64" s="2"/>
      <c r="O64" s="1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1"/>
      <c r="G65" s="2"/>
      <c r="H65" s="2"/>
      <c r="I65" s="2"/>
      <c r="J65" s="2"/>
      <c r="K65" s="2"/>
      <c r="L65" s="2"/>
      <c r="M65" s="2"/>
      <c r="N65" s="2"/>
      <c r="O65" s="1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1"/>
      <c r="G66" s="2"/>
      <c r="H66" s="2"/>
      <c r="I66" s="2"/>
      <c r="J66" s="2"/>
      <c r="K66" s="2"/>
      <c r="L66" s="2"/>
      <c r="M66" s="2"/>
      <c r="N66" s="2"/>
      <c r="O66" s="1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1"/>
      <c r="G67" s="2"/>
      <c r="H67" s="2"/>
      <c r="I67" s="2"/>
      <c r="J67" s="2"/>
      <c r="K67" s="2"/>
      <c r="L67" s="2"/>
      <c r="M67" s="2"/>
      <c r="N67" s="2"/>
      <c r="O67" s="1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1"/>
      <c r="G68" s="2"/>
      <c r="H68" s="2"/>
      <c r="I68" s="2"/>
      <c r="J68" s="2"/>
      <c r="K68" s="2"/>
      <c r="L68" s="2"/>
      <c r="M68" s="2"/>
      <c r="N68" s="2"/>
      <c r="O68" s="1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1"/>
      <c r="G69" s="2"/>
      <c r="H69" s="2"/>
      <c r="I69" s="2"/>
      <c r="J69" s="2"/>
      <c r="K69" s="2"/>
      <c r="L69" s="2"/>
      <c r="M69" s="2"/>
      <c r="N69" s="2"/>
      <c r="O69" s="1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1"/>
      <c r="G70" s="2"/>
      <c r="H70" s="2"/>
      <c r="I70" s="2"/>
      <c r="J70" s="2"/>
      <c r="K70" s="2"/>
      <c r="L70" s="2"/>
      <c r="M70" s="2"/>
      <c r="N70" s="2"/>
      <c r="O70" s="1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1"/>
      <c r="G71" s="2"/>
      <c r="H71" s="2"/>
      <c r="I71" s="2"/>
      <c r="J71" s="2"/>
      <c r="K71" s="2"/>
      <c r="L71" s="2"/>
      <c r="M71" s="2"/>
      <c r="N71" s="2"/>
      <c r="O71" s="1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1"/>
      <c r="G72" s="2"/>
      <c r="H72" s="2"/>
      <c r="I72" s="2"/>
      <c r="J72" s="2"/>
      <c r="K72" s="2"/>
      <c r="L72" s="2"/>
      <c r="M72" s="2"/>
      <c r="N72" s="2"/>
      <c r="O72" s="1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1"/>
      <c r="G73" s="2"/>
      <c r="H73" s="2"/>
      <c r="I73" s="2"/>
      <c r="J73" s="2"/>
      <c r="K73" s="2"/>
      <c r="L73" s="2"/>
      <c r="M73" s="2"/>
      <c r="N73" s="2"/>
      <c r="O73" s="1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1"/>
      <c r="G74" s="2"/>
      <c r="H74" s="2"/>
      <c r="I74" s="2"/>
      <c r="J74" s="2"/>
      <c r="K74" s="2"/>
      <c r="L74" s="2"/>
      <c r="M74" s="2"/>
      <c r="N74" s="2"/>
      <c r="O74" s="1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1"/>
      <c r="G75" s="2"/>
      <c r="H75" s="2"/>
      <c r="I75" s="2"/>
      <c r="J75" s="2"/>
      <c r="K75" s="2"/>
      <c r="L75" s="2"/>
      <c r="M75" s="2"/>
      <c r="N75" s="2"/>
      <c r="O75" s="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1"/>
      <c r="G76" s="2"/>
      <c r="H76" s="2"/>
      <c r="I76" s="2"/>
      <c r="J76" s="2"/>
      <c r="K76" s="2"/>
      <c r="L76" s="2"/>
      <c r="M76" s="2"/>
      <c r="N76" s="2"/>
      <c r="O76" s="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1"/>
      <c r="G77" s="2"/>
      <c r="H77" s="2"/>
      <c r="I77" s="2"/>
      <c r="J77" s="2"/>
      <c r="K77" s="2"/>
      <c r="L77" s="2"/>
      <c r="M77" s="2"/>
      <c r="N77" s="2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1"/>
      <c r="G78" s="2"/>
      <c r="H78" s="2"/>
      <c r="I78" s="2"/>
      <c r="J78" s="2"/>
      <c r="K78" s="2"/>
      <c r="L78" s="2"/>
      <c r="M78" s="2"/>
      <c r="N78" s="2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1"/>
      <c r="G79" s="2"/>
      <c r="H79" s="2"/>
      <c r="I79" s="2"/>
      <c r="J79" s="2"/>
      <c r="K79" s="2"/>
      <c r="L79" s="2"/>
      <c r="M79" s="2"/>
      <c r="N79" s="2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1"/>
      <c r="G80" s="2"/>
      <c r="H80" s="2"/>
      <c r="I80" s="2"/>
      <c r="J80" s="2"/>
      <c r="K80" s="2"/>
      <c r="L80" s="2"/>
      <c r="M80" s="2"/>
      <c r="N80" s="2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1"/>
      <c r="G81" s="2"/>
      <c r="H81" s="2"/>
      <c r="I81" s="2"/>
      <c r="J81" s="2"/>
      <c r="K81" s="2"/>
      <c r="L81" s="2"/>
      <c r="M81" s="2"/>
      <c r="N81" s="2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1"/>
      <c r="G82" s="2"/>
      <c r="H82" s="2"/>
      <c r="I82" s="2"/>
      <c r="J82" s="2"/>
      <c r="K82" s="2"/>
      <c r="L82" s="2"/>
      <c r="M82" s="2"/>
      <c r="N82" s="2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1"/>
      <c r="G83" s="2"/>
      <c r="H83" s="2"/>
      <c r="I83" s="2"/>
      <c r="J83" s="2"/>
      <c r="K83" s="2"/>
      <c r="L83" s="2"/>
      <c r="M83" s="2"/>
      <c r="N83" s="2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1"/>
      <c r="G84" s="2"/>
      <c r="H84" s="2"/>
      <c r="I84" s="2"/>
      <c r="J84" s="2"/>
      <c r="K84" s="2"/>
      <c r="L84" s="2"/>
      <c r="M84" s="2"/>
      <c r="N84" s="2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1"/>
      <c r="G85" s="2"/>
      <c r="H85" s="2"/>
      <c r="I85" s="2"/>
      <c r="J85" s="2"/>
      <c r="K85" s="2"/>
      <c r="L85" s="2"/>
      <c r="M85" s="2"/>
      <c r="N85" s="2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1"/>
      <c r="G86" s="2"/>
      <c r="H86" s="2"/>
      <c r="I86" s="2"/>
      <c r="J86" s="2"/>
      <c r="K86" s="2"/>
      <c r="L86" s="2"/>
      <c r="M86" s="2"/>
      <c r="N86" s="2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1"/>
      <c r="G87" s="2"/>
      <c r="H87" s="2"/>
      <c r="I87" s="2"/>
      <c r="J87" s="2"/>
      <c r="K87" s="2"/>
      <c r="L87" s="2"/>
      <c r="M87" s="2"/>
      <c r="N87" s="2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1"/>
      <c r="G88" s="2"/>
      <c r="H88" s="2"/>
      <c r="I88" s="2"/>
      <c r="J88" s="2"/>
      <c r="K88" s="2"/>
      <c r="L88" s="2"/>
      <c r="M88" s="2"/>
      <c r="N88" s="2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1"/>
      <c r="G89" s="2"/>
      <c r="H89" s="2"/>
      <c r="I89" s="2"/>
      <c r="J89" s="2"/>
      <c r="K89" s="2"/>
      <c r="L89" s="2"/>
      <c r="M89" s="2"/>
      <c r="N89" s="2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1"/>
      <c r="G90" s="2"/>
      <c r="H90" s="2"/>
      <c r="I90" s="2"/>
      <c r="J90" s="2"/>
      <c r="K90" s="2"/>
      <c r="L90" s="2"/>
      <c r="M90" s="2"/>
      <c r="N90" s="2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1"/>
      <c r="G91" s="2"/>
      <c r="H91" s="2"/>
      <c r="I91" s="2"/>
      <c r="J91" s="2"/>
      <c r="K91" s="2"/>
      <c r="L91" s="2"/>
      <c r="M91" s="2"/>
      <c r="N91" s="2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1"/>
      <c r="G92" s="2"/>
      <c r="H92" s="2"/>
      <c r="I92" s="2"/>
      <c r="J92" s="2"/>
      <c r="K92" s="2"/>
      <c r="L92" s="2"/>
      <c r="M92" s="2"/>
      <c r="N92" s="2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1"/>
      <c r="G93" s="2"/>
      <c r="H93" s="2"/>
      <c r="I93" s="2"/>
      <c r="J93" s="2"/>
      <c r="K93" s="2"/>
      <c r="L93" s="2"/>
      <c r="M93" s="2"/>
      <c r="N93" s="2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1"/>
      <c r="G94" s="2"/>
      <c r="H94" s="2"/>
      <c r="I94" s="2"/>
      <c r="J94" s="2"/>
      <c r="K94" s="2"/>
      <c r="L94" s="2"/>
      <c r="M94" s="2"/>
      <c r="N94" s="2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1"/>
      <c r="G95" s="2"/>
      <c r="H95" s="2"/>
      <c r="I95" s="2"/>
      <c r="J95" s="2"/>
      <c r="K95" s="2"/>
      <c r="L95" s="2"/>
      <c r="M95" s="2"/>
      <c r="N95" s="2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1"/>
      <c r="G96" s="2"/>
      <c r="H96" s="2"/>
      <c r="I96" s="2"/>
      <c r="J96" s="2"/>
      <c r="K96" s="2"/>
      <c r="L96" s="2"/>
      <c r="M96" s="2"/>
      <c r="N96" s="2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1"/>
      <c r="G97" s="2"/>
      <c r="H97" s="2"/>
      <c r="I97" s="2"/>
      <c r="J97" s="2"/>
      <c r="K97" s="2"/>
      <c r="L97" s="2"/>
      <c r="M97" s="2"/>
      <c r="N97" s="2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1"/>
      <c r="G98" s="2"/>
      <c r="H98" s="2"/>
      <c r="I98" s="2"/>
      <c r="J98" s="2"/>
      <c r="K98" s="2"/>
      <c r="L98" s="2"/>
      <c r="M98" s="2"/>
      <c r="N98" s="2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1"/>
      <c r="G99" s="2"/>
      <c r="H99" s="2"/>
      <c r="I99" s="2"/>
      <c r="J99" s="2"/>
      <c r="K99" s="2"/>
      <c r="L99" s="2"/>
      <c r="M99" s="2"/>
      <c r="N99" s="2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1"/>
      <c r="G100" s="2"/>
      <c r="H100" s="2"/>
      <c r="I100" s="2"/>
      <c r="J100" s="2"/>
      <c r="K100" s="2"/>
      <c r="L100" s="2"/>
      <c r="M100" s="2"/>
      <c r="N100" s="2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1"/>
      <c r="G101" s="2"/>
      <c r="H101" s="2"/>
      <c r="I101" s="2"/>
      <c r="J101" s="2"/>
      <c r="K101" s="2"/>
      <c r="L101" s="2"/>
      <c r="M101" s="2"/>
      <c r="N101" s="2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1"/>
      <c r="G102" s="2"/>
      <c r="H102" s="2"/>
      <c r="I102" s="2"/>
      <c r="J102" s="2"/>
      <c r="K102" s="2"/>
      <c r="L102" s="2"/>
      <c r="M102" s="2"/>
      <c r="N102" s="2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1"/>
      <c r="G103" s="2"/>
      <c r="H103" s="2"/>
      <c r="I103" s="2"/>
      <c r="J103" s="2"/>
      <c r="K103" s="2"/>
      <c r="L103" s="2"/>
      <c r="M103" s="2"/>
      <c r="N103" s="2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1"/>
      <c r="G104" s="2"/>
      <c r="H104" s="2"/>
      <c r="I104" s="2"/>
      <c r="J104" s="2"/>
      <c r="K104" s="2"/>
      <c r="L104" s="2"/>
      <c r="M104" s="2"/>
      <c r="N104" s="2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1"/>
      <c r="G105" s="2"/>
      <c r="H105" s="2"/>
      <c r="I105" s="2"/>
      <c r="J105" s="2"/>
      <c r="K105" s="2"/>
      <c r="L105" s="2"/>
      <c r="M105" s="2"/>
      <c r="N105" s="2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1"/>
      <c r="G106" s="2"/>
      <c r="H106" s="2"/>
      <c r="I106" s="2"/>
      <c r="J106" s="2"/>
      <c r="K106" s="2"/>
      <c r="L106" s="2"/>
      <c r="M106" s="2"/>
      <c r="N106" s="2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1"/>
      <c r="G107" s="2"/>
      <c r="H107" s="2"/>
      <c r="I107" s="2"/>
      <c r="J107" s="2"/>
      <c r="K107" s="2"/>
      <c r="L107" s="2"/>
      <c r="M107" s="2"/>
      <c r="N107" s="2"/>
      <c r="O107" s="1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1"/>
      <c r="G108" s="2"/>
      <c r="H108" s="2"/>
      <c r="I108" s="2"/>
      <c r="J108" s="2"/>
      <c r="K108" s="2"/>
      <c r="L108" s="2"/>
      <c r="M108" s="2"/>
      <c r="N108" s="2"/>
      <c r="O108" s="1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1"/>
      <c r="G109" s="2"/>
      <c r="H109" s="2"/>
      <c r="I109" s="2"/>
      <c r="J109" s="2"/>
      <c r="K109" s="2"/>
      <c r="L109" s="2"/>
      <c r="M109" s="2"/>
      <c r="N109" s="2"/>
      <c r="O109" s="1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1"/>
      <c r="G110" s="2"/>
      <c r="H110" s="2"/>
      <c r="I110" s="2"/>
      <c r="J110" s="2"/>
      <c r="K110" s="2"/>
      <c r="L110" s="2"/>
      <c r="M110" s="2"/>
      <c r="N110" s="2"/>
      <c r="O110" s="1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1"/>
      <c r="G111" s="2"/>
      <c r="H111" s="2"/>
      <c r="I111" s="2"/>
      <c r="J111" s="2"/>
      <c r="K111" s="2"/>
      <c r="L111" s="2"/>
      <c r="M111" s="2"/>
      <c r="N111" s="2"/>
      <c r="O111" s="1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1"/>
      <c r="G112" s="2"/>
      <c r="H112" s="2"/>
      <c r="I112" s="2"/>
      <c r="J112" s="2"/>
      <c r="K112" s="2"/>
      <c r="L112" s="2"/>
      <c r="M112" s="2"/>
      <c r="N112" s="2"/>
      <c r="O112" s="1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1"/>
      <c r="G113" s="2"/>
      <c r="H113" s="2"/>
      <c r="I113" s="2"/>
      <c r="J113" s="2"/>
      <c r="K113" s="2"/>
      <c r="L113" s="2"/>
      <c r="M113" s="2"/>
      <c r="N113" s="2"/>
      <c r="O113" s="1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1"/>
      <c r="G114" s="2"/>
      <c r="H114" s="2"/>
      <c r="I114" s="2"/>
      <c r="J114" s="2"/>
      <c r="K114" s="2"/>
      <c r="L114" s="2"/>
      <c r="M114" s="2"/>
      <c r="N114" s="2"/>
      <c r="O114" s="1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1"/>
      <c r="G115" s="2"/>
      <c r="H115" s="2"/>
      <c r="I115" s="2"/>
      <c r="J115" s="2"/>
      <c r="K115" s="2"/>
      <c r="L115" s="2"/>
      <c r="M115" s="2"/>
      <c r="N115" s="2"/>
      <c r="O115" s="1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1"/>
      <c r="G116" s="2"/>
      <c r="H116" s="2"/>
      <c r="I116" s="2"/>
      <c r="J116" s="2"/>
      <c r="K116" s="2"/>
      <c r="L116" s="2"/>
      <c r="M116" s="2"/>
      <c r="N116" s="2"/>
      <c r="O116" s="1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1"/>
      <c r="G117" s="2"/>
      <c r="H117" s="2"/>
      <c r="I117" s="2"/>
      <c r="J117" s="2"/>
      <c r="K117" s="2"/>
      <c r="L117" s="2"/>
      <c r="M117" s="2"/>
      <c r="N117" s="2"/>
      <c r="O117" s="1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1"/>
      <c r="G118" s="2"/>
      <c r="H118" s="2"/>
      <c r="I118" s="2"/>
      <c r="J118" s="2"/>
      <c r="K118" s="2"/>
      <c r="L118" s="2"/>
      <c r="M118" s="2"/>
      <c r="N118" s="2"/>
      <c r="O118" s="1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1"/>
      <c r="G119" s="2"/>
      <c r="H119" s="2"/>
      <c r="I119" s="2"/>
      <c r="J119" s="2"/>
      <c r="K119" s="2"/>
      <c r="L119" s="2"/>
      <c r="M119" s="2"/>
      <c r="N119" s="2"/>
      <c r="O119" s="1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1"/>
      <c r="G120" s="2"/>
      <c r="H120" s="2"/>
      <c r="I120" s="2"/>
      <c r="J120" s="2"/>
      <c r="K120" s="2"/>
      <c r="L120" s="2"/>
      <c r="M120" s="2"/>
      <c r="N120" s="2"/>
      <c r="O120" s="1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1"/>
      <c r="G121" s="2"/>
      <c r="H121" s="2"/>
      <c r="I121" s="2"/>
      <c r="J121" s="2"/>
      <c r="K121" s="2"/>
      <c r="L121" s="2"/>
      <c r="M121" s="2"/>
      <c r="N121" s="2"/>
      <c r="O121" s="1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1"/>
      <c r="G122" s="2"/>
      <c r="H122" s="2"/>
      <c r="I122" s="2"/>
      <c r="J122" s="2"/>
      <c r="K122" s="2"/>
      <c r="L122" s="2"/>
      <c r="M122" s="2"/>
      <c r="N122" s="2"/>
      <c r="O122" s="1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1"/>
      <c r="G123" s="2"/>
      <c r="H123" s="2"/>
      <c r="I123" s="2"/>
      <c r="J123" s="2"/>
      <c r="K123" s="2"/>
      <c r="L123" s="2"/>
      <c r="M123" s="2"/>
      <c r="N123" s="2"/>
      <c r="O123" s="1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1"/>
      <c r="G124" s="2"/>
      <c r="H124" s="2"/>
      <c r="I124" s="2"/>
      <c r="J124" s="2"/>
      <c r="K124" s="2"/>
      <c r="L124" s="2"/>
      <c r="M124" s="2"/>
      <c r="N124" s="2"/>
      <c r="O124" s="1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1"/>
      <c r="G125" s="2"/>
      <c r="H125" s="2"/>
      <c r="I125" s="2"/>
      <c r="J125" s="2"/>
      <c r="K125" s="2"/>
      <c r="L125" s="2"/>
      <c r="M125" s="2"/>
      <c r="N125" s="2"/>
      <c r="O125" s="1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1"/>
      <c r="G126" s="2"/>
      <c r="H126" s="2"/>
      <c r="I126" s="2"/>
      <c r="J126" s="2"/>
      <c r="K126" s="2"/>
      <c r="L126" s="2"/>
      <c r="M126" s="2"/>
      <c r="N126" s="2"/>
      <c r="O126" s="1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1"/>
      <c r="G127" s="2"/>
      <c r="H127" s="2"/>
      <c r="I127" s="2"/>
      <c r="J127" s="2"/>
      <c r="K127" s="2"/>
      <c r="L127" s="2"/>
      <c r="M127" s="2"/>
      <c r="N127" s="2"/>
      <c r="O127" s="1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1"/>
      <c r="G128" s="2"/>
      <c r="H128" s="2"/>
      <c r="I128" s="2"/>
      <c r="J128" s="2"/>
      <c r="K128" s="2"/>
      <c r="L128" s="2"/>
      <c r="M128" s="2"/>
      <c r="N128" s="2"/>
      <c r="O128" s="1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1"/>
      <c r="G129" s="2"/>
      <c r="H129" s="2"/>
      <c r="I129" s="2"/>
      <c r="J129" s="2"/>
      <c r="K129" s="2"/>
      <c r="L129" s="2"/>
      <c r="M129" s="2"/>
      <c r="N129" s="2"/>
      <c r="O129" s="1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1"/>
      <c r="G130" s="2"/>
      <c r="H130" s="2"/>
      <c r="I130" s="2"/>
      <c r="J130" s="2"/>
      <c r="K130" s="2"/>
      <c r="L130" s="2"/>
      <c r="M130" s="2"/>
      <c r="N130" s="2"/>
      <c r="O130" s="1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1"/>
      <c r="G131" s="2"/>
      <c r="H131" s="2"/>
      <c r="I131" s="2"/>
      <c r="J131" s="2"/>
      <c r="K131" s="2"/>
      <c r="L131" s="2"/>
      <c r="M131" s="2"/>
      <c r="N131" s="2"/>
      <c r="O131" s="1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1"/>
      <c r="G132" s="2"/>
      <c r="H132" s="2"/>
      <c r="I132" s="2"/>
      <c r="J132" s="2"/>
      <c r="K132" s="2"/>
      <c r="L132" s="2"/>
      <c r="M132" s="2"/>
      <c r="N132" s="2"/>
      <c r="O132" s="1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1"/>
      <c r="G133" s="2"/>
      <c r="H133" s="2"/>
      <c r="I133" s="2"/>
      <c r="J133" s="2"/>
      <c r="K133" s="2"/>
      <c r="L133" s="2"/>
      <c r="M133" s="2"/>
      <c r="N133" s="2"/>
      <c r="O133" s="1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1"/>
      <c r="G134" s="2"/>
      <c r="H134" s="2"/>
      <c r="I134" s="2"/>
      <c r="J134" s="2"/>
      <c r="K134" s="2"/>
      <c r="L134" s="2"/>
      <c r="M134" s="2"/>
      <c r="N134" s="2"/>
      <c r="O134" s="1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1"/>
      <c r="G135" s="2"/>
      <c r="H135" s="2"/>
      <c r="I135" s="2"/>
      <c r="J135" s="2"/>
      <c r="K135" s="2"/>
      <c r="L135" s="2"/>
      <c r="M135" s="2"/>
      <c r="N135" s="2"/>
      <c r="O135" s="1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1"/>
      <c r="G136" s="2"/>
      <c r="H136" s="2"/>
      <c r="I136" s="2"/>
      <c r="J136" s="2"/>
      <c r="K136" s="2"/>
      <c r="L136" s="2"/>
      <c r="M136" s="2"/>
      <c r="N136" s="2"/>
      <c r="O136" s="1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1"/>
      <c r="G137" s="2"/>
      <c r="H137" s="2"/>
      <c r="I137" s="2"/>
      <c r="J137" s="2"/>
      <c r="K137" s="2"/>
      <c r="L137" s="2"/>
      <c r="M137" s="2"/>
      <c r="N137" s="2"/>
      <c r="O137" s="1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1"/>
      <c r="G138" s="2"/>
      <c r="H138" s="2"/>
      <c r="I138" s="2"/>
      <c r="J138" s="2"/>
      <c r="K138" s="2"/>
      <c r="L138" s="2"/>
      <c r="M138" s="2"/>
      <c r="N138" s="2"/>
      <c r="O138" s="1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1"/>
      <c r="G139" s="2"/>
      <c r="H139" s="2"/>
      <c r="I139" s="2"/>
      <c r="J139" s="2"/>
      <c r="K139" s="2"/>
      <c r="L139" s="2"/>
      <c r="M139" s="2"/>
      <c r="N139" s="2"/>
      <c r="O139" s="1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1"/>
      <c r="G140" s="2"/>
      <c r="H140" s="2"/>
      <c r="I140" s="2"/>
      <c r="J140" s="2"/>
      <c r="K140" s="2"/>
      <c r="L140" s="2"/>
      <c r="M140" s="2"/>
      <c r="N140" s="2"/>
      <c r="O140" s="1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1"/>
      <c r="G141" s="2"/>
      <c r="H141" s="2"/>
      <c r="I141" s="2"/>
      <c r="J141" s="2"/>
      <c r="K141" s="2"/>
      <c r="L141" s="2"/>
      <c r="M141" s="2"/>
      <c r="N141" s="2"/>
      <c r="O141" s="1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1"/>
      <c r="G142" s="2"/>
      <c r="H142" s="2"/>
      <c r="I142" s="2"/>
      <c r="J142" s="2"/>
      <c r="K142" s="2"/>
      <c r="L142" s="2"/>
      <c r="M142" s="2"/>
      <c r="N142" s="2"/>
      <c r="O142" s="1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1"/>
      <c r="G143" s="2"/>
      <c r="H143" s="2"/>
      <c r="I143" s="2"/>
      <c r="J143" s="2"/>
      <c r="K143" s="2"/>
      <c r="L143" s="2"/>
      <c r="M143" s="2"/>
      <c r="N143" s="2"/>
      <c r="O143" s="1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1"/>
      <c r="G144" s="2"/>
      <c r="H144" s="2"/>
      <c r="I144" s="2"/>
      <c r="J144" s="2"/>
      <c r="K144" s="2"/>
      <c r="L144" s="2"/>
      <c r="M144" s="2"/>
      <c r="N144" s="2"/>
      <c r="O144" s="1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1"/>
      <c r="G145" s="2"/>
      <c r="H145" s="2"/>
      <c r="I145" s="2"/>
      <c r="J145" s="2"/>
      <c r="K145" s="2"/>
      <c r="L145" s="2"/>
      <c r="M145" s="2"/>
      <c r="N145" s="2"/>
      <c r="O145" s="1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1"/>
      <c r="G146" s="2"/>
      <c r="H146" s="2"/>
      <c r="I146" s="2"/>
      <c r="J146" s="2"/>
      <c r="K146" s="2"/>
      <c r="L146" s="2"/>
      <c r="M146" s="2"/>
      <c r="N146" s="2"/>
      <c r="O146" s="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1"/>
      <c r="G147" s="2"/>
      <c r="H147" s="2"/>
      <c r="I147" s="2"/>
      <c r="J147" s="2"/>
      <c r="K147" s="2"/>
      <c r="L147" s="2"/>
      <c r="M147" s="2"/>
      <c r="N147" s="2"/>
      <c r="O147" s="1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1"/>
      <c r="G148" s="2"/>
      <c r="H148" s="2"/>
      <c r="I148" s="2"/>
      <c r="J148" s="2"/>
      <c r="K148" s="2"/>
      <c r="L148" s="2"/>
      <c r="M148" s="2"/>
      <c r="N148" s="2"/>
      <c r="O148" s="1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1"/>
      <c r="G149" s="2"/>
      <c r="H149" s="2"/>
      <c r="I149" s="2"/>
      <c r="J149" s="2"/>
      <c r="K149" s="2"/>
      <c r="L149" s="2"/>
      <c r="M149" s="2"/>
      <c r="N149" s="2"/>
      <c r="O149" s="1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1"/>
      <c r="G150" s="2"/>
      <c r="H150" s="2"/>
      <c r="I150" s="2"/>
      <c r="J150" s="2"/>
      <c r="K150" s="2"/>
      <c r="L150" s="2"/>
      <c r="M150" s="2"/>
      <c r="N150" s="2"/>
      <c r="O150" s="1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1"/>
      <c r="G151" s="2"/>
      <c r="H151" s="2"/>
      <c r="I151" s="2"/>
      <c r="J151" s="2"/>
      <c r="K151" s="2"/>
      <c r="L151" s="2"/>
      <c r="M151" s="2"/>
      <c r="N151" s="2"/>
      <c r="O151" s="1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1"/>
      <c r="G152" s="2"/>
      <c r="H152" s="2"/>
      <c r="I152" s="2"/>
      <c r="J152" s="2"/>
      <c r="K152" s="2"/>
      <c r="L152" s="2"/>
      <c r="M152" s="2"/>
      <c r="N152" s="2"/>
      <c r="O152" s="1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1"/>
      <c r="G153" s="2"/>
      <c r="H153" s="2"/>
      <c r="I153" s="2"/>
      <c r="J153" s="2"/>
      <c r="K153" s="2"/>
      <c r="L153" s="2"/>
      <c r="M153" s="2"/>
      <c r="N153" s="2"/>
      <c r="O153" s="1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1"/>
      <c r="G154" s="2"/>
      <c r="H154" s="2"/>
      <c r="I154" s="2"/>
      <c r="J154" s="2"/>
      <c r="K154" s="2"/>
      <c r="L154" s="2"/>
      <c r="M154" s="2"/>
      <c r="N154" s="2"/>
      <c r="O154" s="1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1"/>
      <c r="G155" s="2"/>
      <c r="H155" s="2"/>
      <c r="I155" s="2"/>
      <c r="J155" s="2"/>
      <c r="K155" s="2"/>
      <c r="L155" s="2"/>
      <c r="M155" s="2"/>
      <c r="N155" s="2"/>
      <c r="O155" s="1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1"/>
      <c r="G156" s="2"/>
      <c r="H156" s="2"/>
      <c r="I156" s="2"/>
      <c r="J156" s="2"/>
      <c r="K156" s="2"/>
      <c r="L156" s="2"/>
      <c r="M156" s="2"/>
      <c r="N156" s="2"/>
      <c r="O156" s="1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1"/>
      <c r="G157" s="2"/>
      <c r="H157" s="2"/>
      <c r="I157" s="2"/>
      <c r="J157" s="2"/>
      <c r="K157" s="2"/>
      <c r="L157" s="2"/>
      <c r="M157" s="2"/>
      <c r="N157" s="2"/>
      <c r="O157" s="1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1"/>
      <c r="G158" s="2"/>
      <c r="H158" s="2"/>
      <c r="I158" s="2"/>
      <c r="J158" s="2"/>
      <c r="K158" s="2"/>
      <c r="L158" s="2"/>
      <c r="M158" s="2"/>
      <c r="N158" s="2"/>
      <c r="O158" s="1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1"/>
      <c r="G159" s="2"/>
      <c r="H159" s="2"/>
      <c r="I159" s="2"/>
      <c r="J159" s="2"/>
      <c r="K159" s="2"/>
      <c r="L159" s="2"/>
      <c r="M159" s="2"/>
      <c r="N159" s="2"/>
      <c r="O159" s="1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1"/>
      <c r="G160" s="2"/>
      <c r="H160" s="2"/>
      <c r="I160" s="2"/>
      <c r="J160" s="2"/>
      <c r="K160" s="2"/>
      <c r="L160" s="2"/>
      <c r="M160" s="2"/>
      <c r="N160" s="2"/>
      <c r="O160" s="1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1"/>
      <c r="G161" s="2"/>
      <c r="H161" s="2"/>
      <c r="I161" s="2"/>
      <c r="J161" s="2"/>
      <c r="K161" s="2"/>
      <c r="L161" s="2"/>
      <c r="M161" s="2"/>
      <c r="N161" s="2"/>
      <c r="O161" s="1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1"/>
      <c r="G162" s="2"/>
      <c r="H162" s="2"/>
      <c r="I162" s="2"/>
      <c r="J162" s="2"/>
      <c r="K162" s="2"/>
      <c r="L162" s="2"/>
      <c r="M162" s="2"/>
      <c r="N162" s="2"/>
      <c r="O162" s="1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1"/>
      <c r="G163" s="2"/>
      <c r="H163" s="2"/>
      <c r="I163" s="2"/>
      <c r="J163" s="2"/>
      <c r="K163" s="2"/>
      <c r="L163" s="2"/>
      <c r="M163" s="2"/>
      <c r="N163" s="2"/>
      <c r="O163" s="1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1"/>
      <c r="G164" s="2"/>
      <c r="H164" s="2"/>
      <c r="I164" s="2"/>
      <c r="J164" s="2"/>
      <c r="K164" s="2"/>
      <c r="L164" s="2"/>
      <c r="M164" s="2"/>
      <c r="N164" s="2"/>
      <c r="O164" s="1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1"/>
      <c r="G165" s="2"/>
      <c r="H165" s="2"/>
      <c r="I165" s="2"/>
      <c r="J165" s="2"/>
      <c r="K165" s="2"/>
      <c r="L165" s="2"/>
      <c r="M165" s="2"/>
      <c r="N165" s="2"/>
      <c r="O165" s="1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1"/>
      <c r="G166" s="2"/>
      <c r="H166" s="2"/>
      <c r="I166" s="2"/>
      <c r="J166" s="2"/>
      <c r="K166" s="2"/>
      <c r="L166" s="2"/>
      <c r="M166" s="2"/>
      <c r="N166" s="2"/>
      <c r="O166" s="1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1"/>
      <c r="G167" s="2"/>
      <c r="H167" s="2"/>
      <c r="I167" s="2"/>
      <c r="J167" s="2"/>
      <c r="K167" s="2"/>
      <c r="L167" s="2"/>
      <c r="M167" s="2"/>
      <c r="N167" s="2"/>
      <c r="O167" s="1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1"/>
      <c r="G168" s="2"/>
      <c r="H168" s="2"/>
      <c r="I168" s="2"/>
      <c r="J168" s="2"/>
      <c r="K168" s="2"/>
      <c r="L168" s="2"/>
      <c r="M168" s="2"/>
      <c r="N168" s="2"/>
      <c r="O168" s="1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1"/>
      <c r="G169" s="2"/>
      <c r="H169" s="2"/>
      <c r="I169" s="2"/>
      <c r="J169" s="2"/>
      <c r="K169" s="2"/>
      <c r="L169" s="2"/>
      <c r="M169" s="2"/>
      <c r="N169" s="2"/>
      <c r="O169" s="1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1"/>
      <c r="G170" s="2"/>
      <c r="H170" s="2"/>
      <c r="I170" s="2"/>
      <c r="J170" s="2"/>
      <c r="K170" s="2"/>
      <c r="L170" s="2"/>
      <c r="M170" s="2"/>
      <c r="N170" s="2"/>
      <c r="O170" s="1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1"/>
      <c r="G171" s="2"/>
      <c r="H171" s="2"/>
      <c r="I171" s="2"/>
      <c r="J171" s="2"/>
      <c r="K171" s="2"/>
      <c r="L171" s="2"/>
      <c r="M171" s="2"/>
      <c r="N171" s="2"/>
      <c r="O171" s="1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1"/>
      <c r="G172" s="2"/>
      <c r="H172" s="2"/>
      <c r="I172" s="2"/>
      <c r="J172" s="2"/>
      <c r="K172" s="2"/>
      <c r="L172" s="2"/>
      <c r="M172" s="2"/>
      <c r="N172" s="2"/>
      <c r="O172" s="1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1"/>
      <c r="G173" s="2"/>
      <c r="H173" s="2"/>
      <c r="I173" s="2"/>
      <c r="J173" s="2"/>
      <c r="K173" s="2"/>
      <c r="L173" s="2"/>
      <c r="M173" s="2"/>
      <c r="N173" s="2"/>
      <c r="O173" s="1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1"/>
      <c r="G174" s="2"/>
      <c r="H174" s="2"/>
      <c r="I174" s="2"/>
      <c r="J174" s="2"/>
      <c r="K174" s="2"/>
      <c r="L174" s="2"/>
      <c r="M174" s="2"/>
      <c r="N174" s="2"/>
      <c r="O174" s="1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1"/>
      <c r="G175" s="2"/>
      <c r="H175" s="2"/>
      <c r="I175" s="2"/>
      <c r="J175" s="2"/>
      <c r="K175" s="2"/>
      <c r="L175" s="2"/>
      <c r="M175" s="2"/>
      <c r="N175" s="2"/>
      <c r="O175" s="1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1"/>
      <c r="G176" s="2"/>
      <c r="H176" s="2"/>
      <c r="I176" s="2"/>
      <c r="J176" s="2"/>
      <c r="K176" s="2"/>
      <c r="L176" s="2"/>
      <c r="M176" s="2"/>
      <c r="N176" s="2"/>
      <c r="O176" s="1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1"/>
      <c r="G177" s="2"/>
      <c r="H177" s="2"/>
      <c r="I177" s="2"/>
      <c r="J177" s="2"/>
      <c r="K177" s="2"/>
      <c r="L177" s="2"/>
      <c r="M177" s="2"/>
      <c r="N177" s="2"/>
      <c r="O177" s="1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1"/>
      <c r="G178" s="2"/>
      <c r="H178" s="2"/>
      <c r="I178" s="2"/>
      <c r="J178" s="2"/>
      <c r="K178" s="2"/>
      <c r="L178" s="2"/>
      <c r="M178" s="2"/>
      <c r="N178" s="2"/>
      <c r="O178" s="1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1"/>
      <c r="G179" s="2"/>
      <c r="H179" s="2"/>
      <c r="I179" s="2"/>
      <c r="J179" s="2"/>
      <c r="K179" s="2"/>
      <c r="L179" s="2"/>
      <c r="M179" s="2"/>
      <c r="N179" s="2"/>
      <c r="O179" s="1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1"/>
      <c r="G180" s="2"/>
      <c r="H180" s="2"/>
      <c r="I180" s="2"/>
      <c r="J180" s="2"/>
      <c r="K180" s="2"/>
      <c r="L180" s="2"/>
      <c r="M180" s="2"/>
      <c r="N180" s="2"/>
      <c r="O180" s="1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1"/>
      <c r="G181" s="2"/>
      <c r="H181" s="2"/>
      <c r="I181" s="2"/>
      <c r="J181" s="2"/>
      <c r="K181" s="2"/>
      <c r="L181" s="2"/>
      <c r="M181" s="2"/>
      <c r="N181" s="2"/>
      <c r="O181" s="1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1"/>
      <c r="G182" s="2"/>
      <c r="H182" s="2"/>
      <c r="I182" s="2"/>
      <c r="J182" s="2"/>
      <c r="K182" s="2"/>
      <c r="L182" s="2"/>
      <c r="M182" s="2"/>
      <c r="N182" s="2"/>
      <c r="O182" s="1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1"/>
      <c r="G183" s="2"/>
      <c r="H183" s="2"/>
      <c r="I183" s="2"/>
      <c r="J183" s="2"/>
      <c r="K183" s="2"/>
      <c r="L183" s="2"/>
      <c r="M183" s="2"/>
      <c r="N183" s="2"/>
      <c r="O183" s="1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1"/>
      <c r="G184" s="2"/>
      <c r="H184" s="2"/>
      <c r="I184" s="2"/>
      <c r="J184" s="2"/>
      <c r="K184" s="2"/>
      <c r="L184" s="2"/>
      <c r="M184" s="2"/>
      <c r="N184" s="2"/>
      <c r="O184" s="1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1"/>
      <c r="G185" s="2"/>
      <c r="H185" s="2"/>
      <c r="I185" s="2"/>
      <c r="J185" s="2"/>
      <c r="K185" s="2"/>
      <c r="L185" s="2"/>
      <c r="M185" s="2"/>
      <c r="N185" s="2"/>
      <c r="O185" s="1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1"/>
      <c r="G186" s="2"/>
      <c r="H186" s="2"/>
      <c r="I186" s="2"/>
      <c r="J186" s="2"/>
      <c r="K186" s="2"/>
      <c r="L186" s="2"/>
      <c r="M186" s="2"/>
      <c r="N186" s="2"/>
      <c r="O186" s="1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1"/>
      <c r="G187" s="2"/>
      <c r="H187" s="2"/>
      <c r="I187" s="2"/>
      <c r="J187" s="2"/>
      <c r="K187" s="2"/>
      <c r="L187" s="2"/>
      <c r="M187" s="2"/>
      <c r="N187" s="2"/>
      <c r="O187" s="1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1"/>
      <c r="G188" s="2"/>
      <c r="H188" s="2"/>
      <c r="I188" s="2"/>
      <c r="J188" s="2"/>
      <c r="K188" s="2"/>
      <c r="L188" s="2"/>
      <c r="M188" s="2"/>
      <c r="N188" s="2"/>
      <c r="O188" s="1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1"/>
      <c r="G189" s="2"/>
      <c r="H189" s="2"/>
      <c r="I189" s="2"/>
      <c r="J189" s="2"/>
      <c r="K189" s="2"/>
      <c r="L189" s="2"/>
      <c r="M189" s="2"/>
      <c r="N189" s="2"/>
      <c r="O189" s="1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1"/>
      <c r="G190" s="2"/>
      <c r="H190" s="2"/>
      <c r="I190" s="2"/>
      <c r="J190" s="2"/>
      <c r="K190" s="2"/>
      <c r="L190" s="2"/>
      <c r="M190" s="2"/>
      <c r="N190" s="2"/>
      <c r="O190" s="1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1"/>
      <c r="G191" s="2"/>
      <c r="H191" s="2"/>
      <c r="I191" s="2"/>
      <c r="J191" s="2"/>
      <c r="K191" s="2"/>
      <c r="L191" s="2"/>
      <c r="M191" s="2"/>
      <c r="N191" s="2"/>
      <c r="O191" s="1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1"/>
      <c r="G192" s="2"/>
      <c r="H192" s="2"/>
      <c r="I192" s="2"/>
      <c r="J192" s="2"/>
      <c r="K192" s="2"/>
      <c r="L192" s="2"/>
      <c r="M192" s="2"/>
      <c r="N192" s="2"/>
      <c r="O192" s="1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1"/>
      <c r="G193" s="2"/>
      <c r="H193" s="2"/>
      <c r="I193" s="2"/>
      <c r="J193" s="2"/>
      <c r="K193" s="2"/>
      <c r="L193" s="2"/>
      <c r="M193" s="2"/>
      <c r="N193" s="2"/>
      <c r="O193" s="1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1"/>
      <c r="G194" s="2"/>
      <c r="H194" s="2"/>
      <c r="I194" s="2"/>
      <c r="J194" s="2"/>
      <c r="K194" s="2"/>
      <c r="L194" s="2"/>
      <c r="M194" s="2"/>
      <c r="N194" s="2"/>
      <c r="O194" s="1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1"/>
      <c r="G195" s="2"/>
      <c r="H195" s="2"/>
      <c r="I195" s="2"/>
      <c r="J195" s="2"/>
      <c r="K195" s="2"/>
      <c r="L195" s="2"/>
      <c r="M195" s="2"/>
      <c r="N195" s="2"/>
      <c r="O195" s="1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1"/>
      <c r="G196" s="2"/>
      <c r="H196" s="2"/>
      <c r="I196" s="2"/>
      <c r="J196" s="2"/>
      <c r="K196" s="2"/>
      <c r="L196" s="2"/>
      <c r="M196" s="2"/>
      <c r="N196" s="2"/>
      <c r="O196" s="1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1"/>
      <c r="G197" s="2"/>
      <c r="H197" s="2"/>
      <c r="I197" s="2"/>
      <c r="J197" s="2"/>
      <c r="K197" s="2"/>
      <c r="L197" s="2"/>
      <c r="M197" s="2"/>
      <c r="N197" s="2"/>
      <c r="O197" s="1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1"/>
      <c r="G198" s="2"/>
      <c r="H198" s="2"/>
      <c r="I198" s="2"/>
      <c r="J198" s="2"/>
      <c r="K198" s="2"/>
      <c r="L198" s="2"/>
      <c r="M198" s="2"/>
      <c r="N198" s="2"/>
      <c r="O198" s="1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1"/>
      <c r="G199" s="2"/>
      <c r="H199" s="2"/>
      <c r="I199" s="2"/>
      <c r="J199" s="2"/>
      <c r="K199" s="2"/>
      <c r="L199" s="2"/>
      <c r="M199" s="2"/>
      <c r="N199" s="2"/>
      <c r="O199" s="1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1"/>
      <c r="G200" s="2"/>
      <c r="H200" s="2"/>
      <c r="I200" s="2"/>
      <c r="J200" s="2"/>
      <c r="K200" s="2"/>
      <c r="L200" s="2"/>
      <c r="M200" s="2"/>
      <c r="N200" s="2"/>
      <c r="O200" s="1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1"/>
      <c r="G201" s="2"/>
      <c r="H201" s="2"/>
      <c r="I201" s="2"/>
      <c r="J201" s="2"/>
      <c r="K201" s="2"/>
      <c r="L201" s="2"/>
      <c r="M201" s="2"/>
      <c r="N201" s="2"/>
      <c r="O201" s="1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1"/>
      <c r="G202" s="2"/>
      <c r="H202" s="2"/>
      <c r="I202" s="2"/>
      <c r="J202" s="2"/>
      <c r="K202" s="2"/>
      <c r="L202" s="2"/>
      <c r="M202" s="2"/>
      <c r="N202" s="2"/>
      <c r="O202" s="1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1"/>
      <c r="G203" s="2"/>
      <c r="H203" s="2"/>
      <c r="I203" s="2"/>
      <c r="J203" s="2"/>
      <c r="K203" s="2"/>
      <c r="L203" s="2"/>
      <c r="M203" s="2"/>
      <c r="N203" s="2"/>
      <c r="O203" s="1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1"/>
      <c r="G204" s="2"/>
      <c r="H204" s="2"/>
      <c r="I204" s="2"/>
      <c r="J204" s="2"/>
      <c r="K204" s="2"/>
      <c r="L204" s="2"/>
      <c r="M204" s="2"/>
      <c r="N204" s="2"/>
      <c r="O204" s="1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1"/>
      <c r="G205" s="2"/>
      <c r="H205" s="2"/>
      <c r="I205" s="2"/>
      <c r="J205" s="2"/>
      <c r="K205" s="2"/>
      <c r="L205" s="2"/>
      <c r="M205" s="2"/>
      <c r="N205" s="2"/>
      <c r="O205" s="1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1"/>
      <c r="G206" s="2"/>
      <c r="H206" s="2"/>
      <c r="I206" s="2"/>
      <c r="J206" s="2"/>
      <c r="K206" s="2"/>
      <c r="L206" s="2"/>
      <c r="M206" s="2"/>
      <c r="N206" s="2"/>
      <c r="O206" s="1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1"/>
      <c r="G207" s="2"/>
      <c r="H207" s="2"/>
      <c r="I207" s="2"/>
      <c r="J207" s="2"/>
      <c r="K207" s="2"/>
      <c r="L207" s="2"/>
      <c r="M207" s="2"/>
      <c r="N207" s="2"/>
      <c r="O207" s="1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1"/>
      <c r="G208" s="2"/>
      <c r="H208" s="2"/>
      <c r="I208" s="2"/>
      <c r="J208" s="2"/>
      <c r="K208" s="2"/>
      <c r="L208" s="2"/>
      <c r="M208" s="2"/>
      <c r="N208" s="2"/>
      <c r="O208" s="1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1"/>
      <c r="G209" s="2"/>
      <c r="H209" s="2"/>
      <c r="I209" s="2"/>
      <c r="J209" s="2"/>
      <c r="K209" s="2"/>
      <c r="L209" s="2"/>
      <c r="M209" s="2"/>
      <c r="N209" s="2"/>
      <c r="O209" s="1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1"/>
      <c r="G210" s="2"/>
      <c r="H210" s="2"/>
      <c r="I210" s="2"/>
      <c r="J210" s="2"/>
      <c r="K210" s="2"/>
      <c r="L210" s="2"/>
      <c r="M210" s="2"/>
      <c r="N210" s="2"/>
      <c r="O210" s="1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1"/>
      <c r="G211" s="2"/>
      <c r="H211" s="2"/>
      <c r="I211" s="2"/>
      <c r="J211" s="2"/>
      <c r="K211" s="2"/>
      <c r="L211" s="2"/>
      <c r="M211" s="2"/>
      <c r="N211" s="2"/>
      <c r="O211" s="1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1"/>
      <c r="G212" s="2"/>
      <c r="H212" s="2"/>
      <c r="I212" s="2"/>
      <c r="J212" s="2"/>
      <c r="K212" s="2"/>
      <c r="L212" s="2"/>
      <c r="M212" s="2"/>
      <c r="N212" s="2"/>
      <c r="O212" s="1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1"/>
      <c r="G213" s="2"/>
      <c r="H213" s="2"/>
      <c r="I213" s="2"/>
      <c r="J213" s="2"/>
      <c r="K213" s="2"/>
      <c r="L213" s="2"/>
      <c r="M213" s="2"/>
      <c r="N213" s="2"/>
      <c r="O213" s="1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1"/>
      <c r="G214" s="2"/>
      <c r="H214" s="2"/>
      <c r="I214" s="2"/>
      <c r="J214" s="2"/>
      <c r="K214" s="2"/>
      <c r="L214" s="2"/>
      <c r="M214" s="2"/>
      <c r="N214" s="2"/>
      <c r="O214" s="1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1"/>
      <c r="G215" s="2"/>
      <c r="H215" s="2"/>
      <c r="I215" s="2"/>
      <c r="J215" s="2"/>
      <c r="K215" s="2"/>
      <c r="L215" s="2"/>
      <c r="M215" s="2"/>
      <c r="N215" s="2"/>
      <c r="O215" s="1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1"/>
      <c r="G216" s="2"/>
      <c r="H216" s="2"/>
      <c r="I216" s="2"/>
      <c r="J216" s="2"/>
      <c r="K216" s="2"/>
      <c r="L216" s="2"/>
      <c r="M216" s="2"/>
      <c r="N216" s="2"/>
      <c r="O216" s="1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1"/>
      <c r="G217" s="2"/>
      <c r="H217" s="2"/>
      <c r="I217" s="2"/>
      <c r="J217" s="2"/>
      <c r="K217" s="2"/>
      <c r="L217" s="2"/>
      <c r="M217" s="2"/>
      <c r="N217" s="2"/>
      <c r="O217" s="1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1"/>
      <c r="G218" s="2"/>
      <c r="H218" s="2"/>
      <c r="I218" s="2"/>
      <c r="J218" s="2"/>
      <c r="K218" s="2"/>
      <c r="L218" s="2"/>
      <c r="M218" s="2"/>
      <c r="N218" s="2"/>
      <c r="O218" s="1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1"/>
      <c r="G219" s="2"/>
      <c r="H219" s="2"/>
      <c r="I219" s="2"/>
      <c r="J219" s="2"/>
      <c r="K219" s="2"/>
      <c r="L219" s="2"/>
      <c r="M219" s="2"/>
      <c r="N219" s="2"/>
      <c r="O219" s="1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1"/>
      <c r="G220" s="2"/>
      <c r="H220" s="2"/>
      <c r="I220" s="2"/>
      <c r="J220" s="2"/>
      <c r="K220" s="2"/>
      <c r="L220" s="2"/>
      <c r="M220" s="2"/>
      <c r="N220" s="2"/>
      <c r="O220" s="1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1"/>
      <c r="G221" s="2"/>
      <c r="H221" s="2"/>
      <c r="I221" s="2"/>
      <c r="J221" s="2"/>
      <c r="K221" s="2"/>
      <c r="L221" s="2"/>
      <c r="M221" s="2"/>
      <c r="N221" s="2"/>
      <c r="O221" s="1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1"/>
      <c r="G222" s="2"/>
      <c r="H222" s="2"/>
      <c r="I222" s="2"/>
      <c r="J222" s="2"/>
      <c r="K222" s="2"/>
      <c r="L222" s="2"/>
      <c r="M222" s="2"/>
      <c r="N222" s="2"/>
      <c r="O222" s="1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1"/>
      <c r="G223" s="2"/>
      <c r="H223" s="2"/>
      <c r="I223" s="2"/>
      <c r="J223" s="2"/>
      <c r="K223" s="2"/>
      <c r="L223" s="2"/>
      <c r="M223" s="2"/>
      <c r="N223" s="2"/>
      <c r="O223" s="1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1"/>
      <c r="G224" s="2"/>
      <c r="H224" s="2"/>
      <c r="I224" s="2"/>
      <c r="J224" s="2"/>
      <c r="K224" s="2"/>
      <c r="L224" s="2"/>
      <c r="M224" s="2"/>
      <c r="N224" s="2"/>
      <c r="O224" s="1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1"/>
      <c r="G225" s="2"/>
      <c r="H225" s="2"/>
      <c r="I225" s="2"/>
      <c r="J225" s="2"/>
      <c r="K225" s="2"/>
      <c r="L225" s="2"/>
      <c r="M225" s="2"/>
      <c r="N225" s="2"/>
      <c r="O225" s="1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1"/>
      <c r="G226" s="2"/>
      <c r="H226" s="2"/>
      <c r="I226" s="2"/>
      <c r="J226" s="2"/>
      <c r="K226" s="2"/>
      <c r="L226" s="2"/>
      <c r="M226" s="2"/>
      <c r="N226" s="2"/>
      <c r="O226" s="1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1"/>
      <c r="G227" s="2"/>
      <c r="H227" s="2"/>
      <c r="I227" s="2"/>
      <c r="J227" s="2"/>
      <c r="K227" s="2"/>
      <c r="L227" s="2"/>
      <c r="M227" s="2"/>
      <c r="N227" s="2"/>
      <c r="O227" s="1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1"/>
      <c r="G228" s="2"/>
      <c r="H228" s="2"/>
      <c r="I228" s="2"/>
      <c r="J228" s="2"/>
      <c r="K228" s="2"/>
      <c r="L228" s="2"/>
      <c r="M228" s="2"/>
      <c r="N228" s="2"/>
      <c r="O228" s="1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1"/>
      <c r="G229" s="2"/>
      <c r="H229" s="2"/>
      <c r="I229" s="2"/>
      <c r="J229" s="2"/>
      <c r="K229" s="2"/>
      <c r="L229" s="2"/>
      <c r="M229" s="2"/>
      <c r="N229" s="2"/>
      <c r="O229" s="1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1"/>
      <c r="G230" s="2"/>
      <c r="H230" s="2"/>
      <c r="I230" s="2"/>
      <c r="J230" s="2"/>
      <c r="K230" s="2"/>
      <c r="L230" s="2"/>
      <c r="M230" s="2"/>
      <c r="N230" s="2"/>
      <c r="O230" s="1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1"/>
      <c r="G231" s="2"/>
      <c r="H231" s="2"/>
      <c r="I231" s="2"/>
      <c r="J231" s="2"/>
      <c r="K231" s="2"/>
      <c r="L231" s="2"/>
      <c r="M231" s="2"/>
      <c r="N231" s="2"/>
      <c r="O231" s="1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1"/>
      <c r="G232" s="2"/>
      <c r="H232" s="2"/>
      <c r="I232" s="2"/>
      <c r="J232" s="2"/>
      <c r="K232" s="2"/>
      <c r="L232" s="2"/>
      <c r="M232" s="2"/>
      <c r="N232" s="2"/>
      <c r="O232" s="1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1"/>
      <c r="G233" s="2"/>
      <c r="H233" s="2"/>
      <c r="I233" s="2"/>
      <c r="J233" s="2"/>
      <c r="K233" s="2"/>
      <c r="L233" s="2"/>
      <c r="M233" s="2"/>
      <c r="N233" s="2"/>
      <c r="O233" s="1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1"/>
      <c r="G234" s="2"/>
      <c r="H234" s="2"/>
      <c r="I234" s="2"/>
      <c r="J234" s="2"/>
      <c r="K234" s="2"/>
      <c r="L234" s="2"/>
      <c r="M234" s="2"/>
      <c r="N234" s="2"/>
      <c r="O234" s="1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1"/>
      <c r="G235" s="2"/>
      <c r="H235" s="2"/>
      <c r="I235" s="2"/>
      <c r="J235" s="2"/>
      <c r="K235" s="2"/>
      <c r="L235" s="2"/>
      <c r="M235" s="2"/>
      <c r="N235" s="2"/>
      <c r="O235" s="1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1"/>
      <c r="G236" s="2"/>
      <c r="H236" s="2"/>
      <c r="I236" s="2"/>
      <c r="J236" s="2"/>
      <c r="K236" s="2"/>
      <c r="L236" s="2"/>
      <c r="M236" s="2"/>
      <c r="N236" s="2"/>
      <c r="O236" s="1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1"/>
      <c r="G237" s="2"/>
      <c r="H237" s="2"/>
      <c r="I237" s="2"/>
      <c r="J237" s="2"/>
      <c r="K237" s="2"/>
      <c r="L237" s="2"/>
      <c r="M237" s="2"/>
      <c r="N237" s="2"/>
      <c r="O237" s="1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1"/>
      <c r="G238" s="2"/>
      <c r="H238" s="2"/>
      <c r="I238" s="2"/>
      <c r="J238" s="2"/>
      <c r="K238" s="2"/>
      <c r="L238" s="2"/>
      <c r="M238" s="2"/>
      <c r="N238" s="2"/>
      <c r="O238" s="1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1"/>
      <c r="G239" s="2"/>
      <c r="H239" s="2"/>
      <c r="I239" s="2"/>
      <c r="J239" s="2"/>
      <c r="K239" s="2"/>
      <c r="L239" s="2"/>
      <c r="M239" s="2"/>
      <c r="N239" s="2"/>
      <c r="O239" s="1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1"/>
      <c r="G240" s="2"/>
      <c r="H240" s="2"/>
      <c r="I240" s="2"/>
      <c r="J240" s="2"/>
      <c r="K240" s="2"/>
      <c r="L240" s="2"/>
      <c r="M240" s="2"/>
      <c r="N240" s="2"/>
      <c r="O240" s="1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1"/>
      <c r="G241" s="2"/>
      <c r="H241" s="2"/>
      <c r="I241" s="2"/>
      <c r="J241" s="2"/>
      <c r="K241" s="2"/>
      <c r="L241" s="2"/>
      <c r="M241" s="2"/>
      <c r="N241" s="2"/>
      <c r="O241" s="1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1"/>
      <c r="G242" s="2"/>
      <c r="H242" s="2"/>
      <c r="I242" s="2"/>
      <c r="J242" s="2"/>
      <c r="K242" s="2"/>
      <c r="L242" s="2"/>
      <c r="M242" s="2"/>
      <c r="N242" s="2"/>
      <c r="O242" s="1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1"/>
      <c r="G243" s="2"/>
      <c r="H243" s="2"/>
      <c r="I243" s="2"/>
      <c r="J243" s="2"/>
      <c r="K243" s="2"/>
      <c r="L243" s="2"/>
      <c r="M243" s="2"/>
      <c r="N243" s="2"/>
      <c r="O243" s="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1"/>
      <c r="G244" s="2"/>
      <c r="H244" s="2"/>
      <c r="I244" s="2"/>
      <c r="J244" s="2"/>
      <c r="K244" s="2"/>
      <c r="L244" s="2"/>
      <c r="M244" s="2"/>
      <c r="N244" s="2"/>
      <c r="O244" s="1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1"/>
      <c r="G245" s="2"/>
      <c r="H245" s="2"/>
      <c r="I245" s="2"/>
      <c r="J245" s="2"/>
      <c r="K245" s="2"/>
      <c r="L245" s="2"/>
      <c r="M245" s="2"/>
      <c r="N245" s="2"/>
      <c r="O245" s="1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1"/>
      <c r="G246" s="2"/>
      <c r="H246" s="2"/>
      <c r="I246" s="2"/>
      <c r="J246" s="2"/>
      <c r="K246" s="2"/>
      <c r="L246" s="2"/>
      <c r="M246" s="2"/>
      <c r="N246" s="2"/>
      <c r="O246" s="1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1"/>
      <c r="G247" s="2"/>
      <c r="H247" s="2"/>
      <c r="I247" s="2"/>
      <c r="J247" s="2"/>
      <c r="K247" s="2"/>
      <c r="L247" s="2"/>
      <c r="M247" s="2"/>
      <c r="N247" s="2"/>
      <c r="O247" s="1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1"/>
      <c r="G248" s="2"/>
      <c r="H248" s="2"/>
      <c r="I248" s="2"/>
      <c r="J248" s="2"/>
      <c r="K248" s="2"/>
      <c r="L248" s="2"/>
      <c r="M248" s="2"/>
      <c r="N248" s="2"/>
      <c r="O248" s="1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1"/>
      <c r="G249" s="2"/>
      <c r="H249" s="2"/>
      <c r="I249" s="2"/>
      <c r="J249" s="2"/>
      <c r="K249" s="2"/>
      <c r="L249" s="2"/>
      <c r="M249" s="2"/>
      <c r="N249" s="2"/>
      <c r="O249" s="1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1"/>
      <c r="G250" s="2"/>
      <c r="H250" s="2"/>
      <c r="I250" s="2"/>
      <c r="J250" s="2"/>
      <c r="K250" s="2"/>
      <c r="L250" s="2"/>
      <c r="M250" s="2"/>
      <c r="N250" s="2"/>
      <c r="O250" s="1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1"/>
      <c r="G251" s="2"/>
      <c r="H251" s="2"/>
      <c r="I251" s="2"/>
      <c r="J251" s="2"/>
      <c r="K251" s="2"/>
      <c r="L251" s="2"/>
      <c r="M251" s="2"/>
      <c r="N251" s="2"/>
      <c r="O251" s="1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1"/>
      <c r="G252" s="2"/>
      <c r="H252" s="2"/>
      <c r="I252" s="2"/>
      <c r="J252" s="2"/>
      <c r="K252" s="2"/>
      <c r="L252" s="2"/>
      <c r="M252" s="2"/>
      <c r="N252" s="2"/>
      <c r="O252" s="1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1"/>
      <c r="G253" s="2"/>
      <c r="H253" s="2"/>
      <c r="I253" s="2"/>
      <c r="J253" s="2"/>
      <c r="K253" s="2"/>
      <c r="L253" s="2"/>
      <c r="M253" s="2"/>
      <c r="N253" s="2"/>
      <c r="O253" s="1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1"/>
      <c r="G254" s="2"/>
      <c r="H254" s="2"/>
      <c r="I254" s="2"/>
      <c r="J254" s="2"/>
      <c r="K254" s="2"/>
      <c r="L254" s="2"/>
      <c r="M254" s="2"/>
      <c r="N254" s="2"/>
      <c r="O254" s="1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1"/>
      <c r="G255" s="2"/>
      <c r="H255" s="2"/>
      <c r="I255" s="2"/>
      <c r="J255" s="2"/>
      <c r="K255" s="2"/>
      <c r="L255" s="2"/>
      <c r="M255" s="2"/>
      <c r="N255" s="2"/>
      <c r="O255" s="1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1"/>
      <c r="G256" s="2"/>
      <c r="H256" s="2"/>
      <c r="I256" s="2"/>
      <c r="J256" s="2"/>
      <c r="K256" s="2"/>
      <c r="L256" s="2"/>
      <c r="M256" s="2"/>
      <c r="N256" s="2"/>
      <c r="O256" s="1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1"/>
      <c r="G257" s="2"/>
      <c r="H257" s="2"/>
      <c r="I257" s="2"/>
      <c r="J257" s="2"/>
      <c r="K257" s="2"/>
      <c r="L257" s="2"/>
      <c r="M257" s="2"/>
      <c r="N257" s="2"/>
      <c r="O257" s="1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1"/>
      <c r="G258" s="2"/>
      <c r="H258" s="2"/>
      <c r="I258" s="2"/>
      <c r="J258" s="2"/>
      <c r="K258" s="2"/>
      <c r="L258" s="2"/>
      <c r="M258" s="2"/>
      <c r="N258" s="2"/>
      <c r="O258" s="1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1"/>
      <c r="G259" s="2"/>
      <c r="H259" s="2"/>
      <c r="I259" s="2"/>
      <c r="J259" s="2"/>
      <c r="K259" s="2"/>
      <c r="L259" s="2"/>
      <c r="M259" s="2"/>
      <c r="N259" s="2"/>
      <c r="O259" s="1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1"/>
      <c r="G260" s="2"/>
      <c r="H260" s="2"/>
      <c r="I260" s="2"/>
      <c r="J260" s="2"/>
      <c r="K260" s="2"/>
      <c r="L260" s="2"/>
      <c r="M260" s="2"/>
      <c r="N260" s="2"/>
      <c r="O260" s="1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1"/>
      <c r="G261" s="2"/>
      <c r="H261" s="2"/>
      <c r="I261" s="2"/>
      <c r="J261" s="2"/>
      <c r="K261" s="2"/>
      <c r="L261" s="2"/>
      <c r="M261" s="2"/>
      <c r="N261" s="2"/>
      <c r="O261" s="1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1"/>
      <c r="G262" s="2"/>
      <c r="H262" s="2"/>
      <c r="I262" s="2"/>
      <c r="J262" s="2"/>
      <c r="K262" s="2"/>
      <c r="L262" s="2"/>
      <c r="M262" s="2"/>
      <c r="N262" s="2"/>
      <c r="O262" s="1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1"/>
      <c r="G263" s="2"/>
      <c r="H263" s="2"/>
      <c r="I263" s="2"/>
      <c r="J263" s="2"/>
      <c r="K263" s="2"/>
      <c r="L263" s="2"/>
      <c r="M263" s="2"/>
      <c r="N263" s="2"/>
      <c r="O263" s="1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1"/>
      <c r="G264" s="2"/>
      <c r="H264" s="2"/>
      <c r="I264" s="2"/>
      <c r="J264" s="2"/>
      <c r="K264" s="2"/>
      <c r="L264" s="2"/>
      <c r="M264" s="2"/>
      <c r="N264" s="2"/>
      <c r="O264" s="1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1"/>
      <c r="G265" s="2"/>
      <c r="H265" s="2"/>
      <c r="I265" s="2"/>
      <c r="J265" s="2"/>
      <c r="K265" s="2"/>
      <c r="L265" s="2"/>
      <c r="M265" s="2"/>
      <c r="N265" s="2"/>
      <c r="O265" s="1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1"/>
      <c r="G266" s="2"/>
      <c r="H266" s="2"/>
      <c r="I266" s="2"/>
      <c r="J266" s="2"/>
      <c r="K266" s="2"/>
      <c r="L266" s="2"/>
      <c r="M266" s="2"/>
      <c r="N266" s="2"/>
      <c r="O266" s="1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1"/>
      <c r="G267" s="2"/>
      <c r="H267" s="2"/>
      <c r="I267" s="2"/>
      <c r="J267" s="2"/>
      <c r="K267" s="2"/>
      <c r="L267" s="2"/>
      <c r="M267" s="2"/>
      <c r="N267" s="2"/>
      <c r="O267" s="1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1"/>
      <c r="G268" s="2"/>
      <c r="H268" s="2"/>
      <c r="I268" s="2"/>
      <c r="J268" s="2"/>
      <c r="K268" s="2"/>
      <c r="L268" s="2"/>
      <c r="M268" s="2"/>
      <c r="N268" s="2"/>
      <c r="O268" s="1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1"/>
      <c r="G269" s="2"/>
      <c r="H269" s="2"/>
      <c r="I269" s="2"/>
      <c r="J269" s="2"/>
      <c r="K269" s="2"/>
      <c r="L269" s="2"/>
      <c r="M269" s="2"/>
      <c r="N269" s="2"/>
      <c r="O269" s="1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1"/>
      <c r="G270" s="2"/>
      <c r="H270" s="2"/>
      <c r="I270" s="2"/>
      <c r="J270" s="2"/>
      <c r="K270" s="2"/>
      <c r="L270" s="2"/>
      <c r="M270" s="2"/>
      <c r="N270" s="2"/>
      <c r="O270" s="1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1"/>
      <c r="G271" s="2"/>
      <c r="H271" s="2"/>
      <c r="I271" s="2"/>
      <c r="J271" s="2"/>
      <c r="K271" s="2"/>
      <c r="L271" s="2"/>
      <c r="M271" s="2"/>
      <c r="N271" s="2"/>
      <c r="O271" s="1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1"/>
      <c r="G272" s="2"/>
      <c r="H272" s="2"/>
      <c r="I272" s="2"/>
      <c r="J272" s="2"/>
      <c r="K272" s="2"/>
      <c r="L272" s="2"/>
      <c r="M272" s="2"/>
      <c r="N272" s="2"/>
      <c r="O272" s="1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1"/>
      <c r="G273" s="2"/>
      <c r="H273" s="2"/>
      <c r="I273" s="2"/>
      <c r="J273" s="2"/>
      <c r="K273" s="2"/>
      <c r="L273" s="2"/>
      <c r="M273" s="2"/>
      <c r="N273" s="2"/>
      <c r="O273" s="1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1"/>
      <c r="G274" s="2"/>
      <c r="H274" s="2"/>
      <c r="I274" s="2"/>
      <c r="J274" s="2"/>
      <c r="K274" s="2"/>
      <c r="L274" s="2"/>
      <c r="M274" s="2"/>
      <c r="N274" s="2"/>
      <c r="O274" s="1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1"/>
      <c r="G275" s="2"/>
      <c r="H275" s="2"/>
      <c r="I275" s="2"/>
      <c r="J275" s="2"/>
      <c r="K275" s="2"/>
      <c r="L275" s="2"/>
      <c r="M275" s="2"/>
      <c r="N275" s="2"/>
      <c r="O275" s="1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1"/>
      <c r="G276" s="2"/>
      <c r="H276" s="2"/>
      <c r="I276" s="2"/>
      <c r="J276" s="2"/>
      <c r="K276" s="2"/>
      <c r="L276" s="2"/>
      <c r="M276" s="2"/>
      <c r="N276" s="2"/>
      <c r="O276" s="1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1"/>
      <c r="G277" s="2"/>
      <c r="H277" s="2"/>
      <c r="I277" s="2"/>
      <c r="J277" s="2"/>
      <c r="K277" s="2"/>
      <c r="L277" s="2"/>
      <c r="M277" s="2"/>
      <c r="N277" s="2"/>
      <c r="O277" s="1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1"/>
      <c r="G278" s="2"/>
      <c r="H278" s="2"/>
      <c r="I278" s="2"/>
      <c r="J278" s="2"/>
      <c r="K278" s="2"/>
      <c r="L278" s="2"/>
      <c r="M278" s="2"/>
      <c r="N278" s="2"/>
      <c r="O278" s="1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1"/>
      <c r="G279" s="2"/>
      <c r="H279" s="2"/>
      <c r="I279" s="2"/>
      <c r="J279" s="2"/>
      <c r="K279" s="2"/>
      <c r="L279" s="2"/>
      <c r="M279" s="2"/>
      <c r="N279" s="2"/>
      <c r="O279" s="1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1"/>
      <c r="G280" s="2"/>
      <c r="H280" s="2"/>
      <c r="I280" s="2"/>
      <c r="J280" s="2"/>
      <c r="K280" s="2"/>
      <c r="L280" s="2"/>
      <c r="M280" s="2"/>
      <c r="N280" s="2"/>
      <c r="O280" s="1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1"/>
      <c r="G281" s="2"/>
      <c r="H281" s="2"/>
      <c r="I281" s="2"/>
      <c r="J281" s="2"/>
      <c r="K281" s="2"/>
      <c r="L281" s="2"/>
      <c r="M281" s="2"/>
      <c r="N281" s="2"/>
      <c r="O281" s="1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1"/>
      <c r="G282" s="2"/>
      <c r="H282" s="2"/>
      <c r="I282" s="2"/>
      <c r="J282" s="2"/>
      <c r="K282" s="2"/>
      <c r="L282" s="2"/>
      <c r="M282" s="2"/>
      <c r="N282" s="2"/>
      <c r="O282" s="1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1"/>
      <c r="G283" s="2"/>
      <c r="H283" s="2"/>
      <c r="I283" s="2"/>
      <c r="J283" s="2"/>
      <c r="K283" s="2"/>
      <c r="L283" s="2"/>
      <c r="M283" s="2"/>
      <c r="N283" s="2"/>
      <c r="O283" s="1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1"/>
      <c r="G284" s="2"/>
      <c r="H284" s="2"/>
      <c r="I284" s="2"/>
      <c r="J284" s="2"/>
      <c r="K284" s="2"/>
      <c r="L284" s="2"/>
      <c r="M284" s="2"/>
      <c r="N284" s="2"/>
      <c r="O284" s="1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1"/>
      <c r="G285" s="2"/>
      <c r="H285" s="2"/>
      <c r="I285" s="2"/>
      <c r="J285" s="2"/>
      <c r="K285" s="2"/>
      <c r="L285" s="2"/>
      <c r="M285" s="2"/>
      <c r="N285" s="2"/>
      <c r="O285" s="1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1"/>
      <c r="G286" s="2"/>
      <c r="H286" s="2"/>
      <c r="I286" s="2"/>
      <c r="J286" s="2"/>
      <c r="K286" s="2"/>
      <c r="L286" s="2"/>
      <c r="M286" s="2"/>
      <c r="N286" s="2"/>
      <c r="O286" s="1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1"/>
      <c r="G287" s="2"/>
      <c r="H287" s="2"/>
      <c r="I287" s="2"/>
      <c r="J287" s="2"/>
      <c r="K287" s="2"/>
      <c r="L287" s="2"/>
      <c r="M287" s="2"/>
      <c r="N287" s="2"/>
      <c r="O287" s="1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1"/>
      <c r="G288" s="2"/>
      <c r="H288" s="2"/>
      <c r="I288" s="2"/>
      <c r="J288" s="2"/>
      <c r="K288" s="2"/>
      <c r="L288" s="2"/>
      <c r="M288" s="2"/>
      <c r="N288" s="2"/>
      <c r="O288" s="1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1"/>
      <c r="G289" s="2"/>
      <c r="H289" s="2"/>
      <c r="I289" s="2"/>
      <c r="J289" s="2"/>
      <c r="K289" s="2"/>
      <c r="L289" s="2"/>
      <c r="M289" s="2"/>
      <c r="N289" s="2"/>
      <c r="O289" s="1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1"/>
      <c r="G290" s="2"/>
      <c r="H290" s="2"/>
      <c r="I290" s="2"/>
      <c r="J290" s="2"/>
      <c r="K290" s="2"/>
      <c r="L290" s="2"/>
      <c r="M290" s="2"/>
      <c r="N290" s="2"/>
      <c r="O290" s="1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1"/>
      <c r="G291" s="2"/>
      <c r="H291" s="2"/>
      <c r="I291" s="2"/>
      <c r="J291" s="2"/>
      <c r="K291" s="2"/>
      <c r="L291" s="2"/>
      <c r="M291" s="2"/>
      <c r="N291" s="2"/>
      <c r="O291" s="1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1"/>
      <c r="G292" s="2"/>
      <c r="H292" s="2"/>
      <c r="I292" s="2"/>
      <c r="J292" s="2"/>
      <c r="K292" s="2"/>
      <c r="L292" s="2"/>
      <c r="M292" s="2"/>
      <c r="N292" s="2"/>
      <c r="O292" s="1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1"/>
      <c r="G293" s="2"/>
      <c r="H293" s="2"/>
      <c r="I293" s="2"/>
      <c r="J293" s="2"/>
      <c r="K293" s="2"/>
      <c r="L293" s="2"/>
      <c r="M293" s="2"/>
      <c r="N293" s="2"/>
      <c r="O293" s="1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1"/>
      <c r="G294" s="2"/>
      <c r="H294" s="2"/>
      <c r="I294" s="2"/>
      <c r="J294" s="2"/>
      <c r="K294" s="2"/>
      <c r="L294" s="2"/>
      <c r="M294" s="2"/>
      <c r="N294" s="2"/>
      <c r="O294" s="1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1"/>
      <c r="G295" s="2"/>
      <c r="H295" s="2"/>
      <c r="I295" s="2"/>
      <c r="J295" s="2"/>
      <c r="K295" s="2"/>
      <c r="L295" s="2"/>
      <c r="M295" s="2"/>
      <c r="N295" s="2"/>
      <c r="O295" s="1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1"/>
      <c r="G296" s="2"/>
      <c r="H296" s="2"/>
      <c r="I296" s="2"/>
      <c r="J296" s="2"/>
      <c r="K296" s="2"/>
      <c r="L296" s="2"/>
      <c r="M296" s="2"/>
      <c r="N296" s="2"/>
      <c r="O296" s="1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1"/>
      <c r="G297" s="2"/>
      <c r="H297" s="2"/>
      <c r="I297" s="2"/>
      <c r="J297" s="2"/>
      <c r="K297" s="2"/>
      <c r="L297" s="2"/>
      <c r="M297" s="2"/>
      <c r="N297" s="2"/>
      <c r="O297" s="1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1"/>
      <c r="G298" s="2"/>
      <c r="H298" s="2"/>
      <c r="I298" s="2"/>
      <c r="J298" s="2"/>
      <c r="K298" s="2"/>
      <c r="L298" s="2"/>
      <c r="M298" s="2"/>
      <c r="N298" s="2"/>
      <c r="O298" s="1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1"/>
      <c r="G299" s="2"/>
      <c r="H299" s="2"/>
      <c r="I299" s="2"/>
      <c r="J299" s="2"/>
      <c r="K299" s="2"/>
      <c r="L299" s="2"/>
      <c r="M299" s="2"/>
      <c r="N299" s="2"/>
      <c r="O299" s="1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1"/>
      <c r="G300" s="2"/>
      <c r="H300" s="2"/>
      <c r="I300" s="2"/>
      <c r="J300" s="2"/>
      <c r="K300" s="2"/>
      <c r="L300" s="2"/>
      <c r="M300" s="2"/>
      <c r="N300" s="2"/>
      <c r="O300" s="1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1"/>
      <c r="G301" s="2"/>
      <c r="H301" s="2"/>
      <c r="I301" s="2"/>
      <c r="J301" s="2"/>
      <c r="K301" s="2"/>
      <c r="L301" s="2"/>
      <c r="M301" s="2"/>
      <c r="N301" s="2"/>
      <c r="O301" s="1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1"/>
      <c r="G302" s="2"/>
      <c r="H302" s="2"/>
      <c r="I302" s="2"/>
      <c r="J302" s="2"/>
      <c r="K302" s="2"/>
      <c r="L302" s="2"/>
      <c r="M302" s="2"/>
      <c r="N302" s="2"/>
      <c r="O302" s="1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1"/>
      <c r="G303" s="2"/>
      <c r="H303" s="2"/>
      <c r="I303" s="2"/>
      <c r="J303" s="2"/>
      <c r="K303" s="2"/>
      <c r="L303" s="2"/>
      <c r="M303" s="2"/>
      <c r="N303" s="2"/>
      <c r="O303" s="1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1"/>
      <c r="G304" s="2"/>
      <c r="H304" s="2"/>
      <c r="I304" s="2"/>
      <c r="J304" s="2"/>
      <c r="K304" s="2"/>
      <c r="L304" s="2"/>
      <c r="M304" s="2"/>
      <c r="N304" s="2"/>
      <c r="O304" s="1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1"/>
      <c r="G305" s="2"/>
      <c r="H305" s="2"/>
      <c r="I305" s="2"/>
      <c r="J305" s="2"/>
      <c r="K305" s="2"/>
      <c r="L305" s="2"/>
      <c r="M305" s="2"/>
      <c r="N305" s="2"/>
      <c r="O305" s="1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1"/>
      <c r="G306" s="2"/>
      <c r="H306" s="2"/>
      <c r="I306" s="2"/>
      <c r="J306" s="2"/>
      <c r="K306" s="2"/>
      <c r="L306" s="2"/>
      <c r="M306" s="2"/>
      <c r="N306" s="2"/>
      <c r="O306" s="1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1"/>
      <c r="G307" s="2"/>
      <c r="H307" s="2"/>
      <c r="I307" s="2"/>
      <c r="J307" s="2"/>
      <c r="K307" s="2"/>
      <c r="L307" s="2"/>
      <c r="M307" s="2"/>
      <c r="N307" s="2"/>
      <c r="O307" s="1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1"/>
      <c r="G308" s="2"/>
      <c r="H308" s="2"/>
      <c r="I308" s="2"/>
      <c r="J308" s="2"/>
      <c r="K308" s="2"/>
      <c r="L308" s="2"/>
      <c r="M308" s="2"/>
      <c r="N308" s="2"/>
      <c r="O308" s="1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1"/>
      <c r="G309" s="2"/>
      <c r="H309" s="2"/>
      <c r="I309" s="2"/>
      <c r="J309" s="2"/>
      <c r="K309" s="2"/>
      <c r="L309" s="2"/>
      <c r="M309" s="2"/>
      <c r="N309" s="2"/>
      <c r="O309" s="1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1"/>
      <c r="G310" s="2"/>
      <c r="H310" s="2"/>
      <c r="I310" s="2"/>
      <c r="J310" s="2"/>
      <c r="K310" s="2"/>
      <c r="L310" s="2"/>
      <c r="M310" s="2"/>
      <c r="N310" s="2"/>
      <c r="O310" s="1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1"/>
      <c r="G311" s="2"/>
      <c r="H311" s="2"/>
      <c r="I311" s="2"/>
      <c r="J311" s="2"/>
      <c r="K311" s="2"/>
      <c r="L311" s="2"/>
      <c r="M311" s="2"/>
      <c r="N311" s="2"/>
      <c r="O311" s="1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1"/>
      <c r="G312" s="2"/>
      <c r="H312" s="2"/>
      <c r="I312" s="2"/>
      <c r="J312" s="2"/>
      <c r="K312" s="2"/>
      <c r="L312" s="2"/>
      <c r="M312" s="2"/>
      <c r="N312" s="2"/>
      <c r="O312" s="1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1"/>
      <c r="G313" s="2"/>
      <c r="H313" s="2"/>
      <c r="I313" s="2"/>
      <c r="J313" s="2"/>
      <c r="K313" s="2"/>
      <c r="L313" s="2"/>
      <c r="M313" s="2"/>
      <c r="N313" s="2"/>
      <c r="O313" s="1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1"/>
      <c r="G314" s="2"/>
      <c r="H314" s="2"/>
      <c r="I314" s="2"/>
      <c r="J314" s="2"/>
      <c r="K314" s="2"/>
      <c r="L314" s="2"/>
      <c r="M314" s="2"/>
      <c r="N314" s="2"/>
      <c r="O314" s="1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1"/>
      <c r="G315" s="2"/>
      <c r="H315" s="2"/>
      <c r="I315" s="2"/>
      <c r="J315" s="2"/>
      <c r="K315" s="2"/>
      <c r="L315" s="2"/>
      <c r="M315" s="2"/>
      <c r="N315" s="2"/>
      <c r="O315" s="1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1"/>
      <c r="G316" s="2"/>
      <c r="H316" s="2"/>
      <c r="I316" s="2"/>
      <c r="J316" s="2"/>
      <c r="K316" s="2"/>
      <c r="L316" s="2"/>
      <c r="M316" s="2"/>
      <c r="N316" s="2"/>
      <c r="O316" s="1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1"/>
      <c r="G317" s="2"/>
      <c r="H317" s="2"/>
      <c r="I317" s="2"/>
      <c r="J317" s="2"/>
      <c r="K317" s="2"/>
      <c r="L317" s="2"/>
      <c r="M317" s="2"/>
      <c r="N317" s="2"/>
      <c r="O317" s="1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1"/>
      <c r="G318" s="2"/>
      <c r="H318" s="2"/>
      <c r="I318" s="2"/>
      <c r="J318" s="2"/>
      <c r="K318" s="2"/>
      <c r="L318" s="2"/>
      <c r="M318" s="2"/>
      <c r="N318" s="2"/>
      <c r="O318" s="1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1"/>
      <c r="G319" s="2"/>
      <c r="H319" s="2"/>
      <c r="I319" s="2"/>
      <c r="J319" s="2"/>
      <c r="K319" s="2"/>
      <c r="L319" s="2"/>
      <c r="M319" s="2"/>
      <c r="N319" s="2"/>
      <c r="O319" s="1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1"/>
      <c r="G320" s="2"/>
      <c r="H320" s="2"/>
      <c r="I320" s="2"/>
      <c r="J320" s="2"/>
      <c r="K320" s="2"/>
      <c r="L320" s="2"/>
      <c r="M320" s="2"/>
      <c r="N320" s="2"/>
      <c r="O320" s="1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1"/>
      <c r="G321" s="2"/>
      <c r="H321" s="2"/>
      <c r="I321" s="2"/>
      <c r="J321" s="2"/>
      <c r="K321" s="2"/>
      <c r="L321" s="2"/>
      <c r="M321" s="2"/>
      <c r="N321" s="2"/>
      <c r="O321" s="1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1"/>
      <c r="G322" s="2"/>
      <c r="H322" s="2"/>
      <c r="I322" s="2"/>
      <c r="J322" s="2"/>
      <c r="K322" s="2"/>
      <c r="L322" s="2"/>
      <c r="M322" s="2"/>
      <c r="N322" s="2"/>
      <c r="O322" s="1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1"/>
      <c r="G323" s="2"/>
      <c r="H323" s="2"/>
      <c r="I323" s="2"/>
      <c r="J323" s="2"/>
      <c r="K323" s="2"/>
      <c r="L323" s="2"/>
      <c r="M323" s="2"/>
      <c r="N323" s="2"/>
      <c r="O323" s="1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1"/>
      <c r="G324" s="2"/>
      <c r="H324" s="2"/>
      <c r="I324" s="2"/>
      <c r="J324" s="2"/>
      <c r="K324" s="2"/>
      <c r="L324" s="2"/>
      <c r="M324" s="2"/>
      <c r="N324" s="2"/>
      <c r="O324" s="1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1"/>
      <c r="G325" s="2"/>
      <c r="H325" s="2"/>
      <c r="I325" s="2"/>
      <c r="J325" s="2"/>
      <c r="K325" s="2"/>
      <c r="L325" s="2"/>
      <c r="M325" s="2"/>
      <c r="N325" s="2"/>
      <c r="O325" s="1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1"/>
      <c r="G326" s="2"/>
      <c r="H326" s="2"/>
      <c r="I326" s="2"/>
      <c r="J326" s="2"/>
      <c r="K326" s="2"/>
      <c r="L326" s="2"/>
      <c r="M326" s="2"/>
      <c r="N326" s="2"/>
      <c r="O326" s="1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1"/>
      <c r="G327" s="2"/>
      <c r="H327" s="2"/>
      <c r="I327" s="2"/>
      <c r="J327" s="2"/>
      <c r="K327" s="2"/>
      <c r="L327" s="2"/>
      <c r="M327" s="2"/>
      <c r="N327" s="2"/>
      <c r="O327" s="1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1"/>
      <c r="G328" s="2"/>
      <c r="H328" s="2"/>
      <c r="I328" s="2"/>
      <c r="J328" s="2"/>
      <c r="K328" s="2"/>
      <c r="L328" s="2"/>
      <c r="M328" s="2"/>
      <c r="N328" s="2"/>
      <c r="O328" s="1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1"/>
      <c r="G329" s="2"/>
      <c r="H329" s="2"/>
      <c r="I329" s="2"/>
      <c r="J329" s="2"/>
      <c r="K329" s="2"/>
      <c r="L329" s="2"/>
      <c r="M329" s="2"/>
      <c r="N329" s="2"/>
      <c r="O329" s="1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1"/>
      <c r="G330" s="2"/>
      <c r="H330" s="2"/>
      <c r="I330" s="2"/>
      <c r="J330" s="2"/>
      <c r="K330" s="2"/>
      <c r="L330" s="2"/>
      <c r="M330" s="2"/>
      <c r="N330" s="2"/>
      <c r="O330" s="1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1"/>
      <c r="G331" s="2"/>
      <c r="H331" s="2"/>
      <c r="I331" s="2"/>
      <c r="J331" s="2"/>
      <c r="K331" s="2"/>
      <c r="L331" s="2"/>
      <c r="M331" s="2"/>
      <c r="N331" s="2"/>
      <c r="O331" s="1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1"/>
      <c r="G332" s="2"/>
      <c r="H332" s="2"/>
      <c r="I332" s="2"/>
      <c r="J332" s="2"/>
      <c r="K332" s="2"/>
      <c r="L332" s="2"/>
      <c r="M332" s="2"/>
      <c r="N332" s="2"/>
      <c r="O332" s="1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1"/>
      <c r="G333" s="2"/>
      <c r="H333" s="2"/>
      <c r="I333" s="2"/>
      <c r="J333" s="2"/>
      <c r="K333" s="2"/>
      <c r="L333" s="2"/>
      <c r="M333" s="2"/>
      <c r="N333" s="2"/>
      <c r="O333" s="1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1"/>
      <c r="G334" s="2"/>
      <c r="H334" s="2"/>
      <c r="I334" s="2"/>
      <c r="J334" s="2"/>
      <c r="K334" s="2"/>
      <c r="L334" s="2"/>
      <c r="M334" s="2"/>
      <c r="N334" s="2"/>
      <c r="O334" s="1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1"/>
      <c r="G335" s="2"/>
      <c r="H335" s="2"/>
      <c r="I335" s="2"/>
      <c r="J335" s="2"/>
      <c r="K335" s="2"/>
      <c r="L335" s="2"/>
      <c r="M335" s="2"/>
      <c r="N335" s="2"/>
      <c r="O335" s="1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1"/>
      <c r="G336" s="2"/>
      <c r="H336" s="2"/>
      <c r="I336" s="2"/>
      <c r="J336" s="2"/>
      <c r="K336" s="2"/>
      <c r="L336" s="2"/>
      <c r="M336" s="2"/>
      <c r="N336" s="2"/>
      <c r="O336" s="1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1"/>
      <c r="G337" s="2"/>
      <c r="H337" s="2"/>
      <c r="I337" s="2"/>
      <c r="J337" s="2"/>
      <c r="K337" s="2"/>
      <c r="L337" s="2"/>
      <c r="M337" s="2"/>
      <c r="N337" s="2"/>
      <c r="O337" s="1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1"/>
      <c r="G338" s="2"/>
      <c r="H338" s="2"/>
      <c r="I338" s="2"/>
      <c r="J338" s="2"/>
      <c r="K338" s="2"/>
      <c r="L338" s="2"/>
      <c r="M338" s="2"/>
      <c r="N338" s="2"/>
      <c r="O338" s="1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1"/>
      <c r="G339" s="2"/>
      <c r="H339" s="2"/>
      <c r="I339" s="2"/>
      <c r="J339" s="2"/>
      <c r="K339" s="2"/>
      <c r="L339" s="2"/>
      <c r="M339" s="2"/>
      <c r="N339" s="2"/>
      <c r="O339" s="1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1"/>
      <c r="G340" s="2"/>
      <c r="H340" s="2"/>
      <c r="I340" s="2"/>
      <c r="J340" s="2"/>
      <c r="K340" s="2"/>
      <c r="L340" s="2"/>
      <c r="M340" s="2"/>
      <c r="N340" s="2"/>
      <c r="O340" s="1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1"/>
      <c r="G341" s="2"/>
      <c r="H341" s="2"/>
      <c r="I341" s="2"/>
      <c r="J341" s="2"/>
      <c r="K341" s="2"/>
      <c r="L341" s="2"/>
      <c r="M341" s="2"/>
      <c r="N341" s="2"/>
      <c r="O341" s="1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1"/>
      <c r="G342" s="2"/>
      <c r="H342" s="2"/>
      <c r="I342" s="2"/>
      <c r="J342" s="2"/>
      <c r="K342" s="2"/>
      <c r="L342" s="2"/>
      <c r="M342" s="2"/>
      <c r="N342" s="2"/>
      <c r="O342" s="1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1"/>
      <c r="G343" s="2"/>
      <c r="H343" s="2"/>
      <c r="I343" s="2"/>
      <c r="J343" s="2"/>
      <c r="K343" s="2"/>
      <c r="L343" s="2"/>
      <c r="M343" s="2"/>
      <c r="N343" s="2"/>
      <c r="O343" s="1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1"/>
      <c r="G344" s="2"/>
      <c r="H344" s="2"/>
      <c r="I344" s="2"/>
      <c r="J344" s="2"/>
      <c r="K344" s="2"/>
      <c r="L344" s="2"/>
      <c r="M344" s="2"/>
      <c r="N344" s="2"/>
      <c r="O344" s="1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1"/>
      <c r="G345" s="2"/>
      <c r="H345" s="2"/>
      <c r="I345" s="2"/>
      <c r="J345" s="2"/>
      <c r="K345" s="2"/>
      <c r="L345" s="2"/>
      <c r="M345" s="2"/>
      <c r="N345" s="2"/>
      <c r="O345" s="1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1"/>
      <c r="G346" s="2"/>
      <c r="H346" s="2"/>
      <c r="I346" s="2"/>
      <c r="J346" s="2"/>
      <c r="K346" s="2"/>
      <c r="L346" s="2"/>
      <c r="M346" s="2"/>
      <c r="N346" s="2"/>
      <c r="O346" s="1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1"/>
      <c r="G347" s="2"/>
      <c r="H347" s="2"/>
      <c r="I347" s="2"/>
      <c r="J347" s="2"/>
      <c r="K347" s="2"/>
      <c r="L347" s="2"/>
      <c r="M347" s="2"/>
      <c r="N347" s="2"/>
      <c r="O347" s="1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1"/>
      <c r="G348" s="2"/>
      <c r="H348" s="2"/>
      <c r="I348" s="2"/>
      <c r="J348" s="2"/>
      <c r="K348" s="2"/>
      <c r="L348" s="2"/>
      <c r="M348" s="2"/>
      <c r="N348" s="2"/>
      <c r="O348" s="1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1"/>
      <c r="G349" s="2"/>
      <c r="H349" s="2"/>
      <c r="I349" s="2"/>
      <c r="J349" s="2"/>
      <c r="K349" s="2"/>
      <c r="L349" s="2"/>
      <c r="M349" s="2"/>
      <c r="N349" s="2"/>
      <c r="O349" s="1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1"/>
      <c r="G350" s="2"/>
      <c r="H350" s="2"/>
      <c r="I350" s="2"/>
      <c r="J350" s="2"/>
      <c r="K350" s="2"/>
      <c r="L350" s="2"/>
      <c r="M350" s="2"/>
      <c r="N350" s="2"/>
      <c r="O350" s="1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1"/>
      <c r="G351" s="2"/>
      <c r="H351" s="2"/>
      <c r="I351" s="2"/>
      <c r="J351" s="2"/>
      <c r="K351" s="2"/>
      <c r="L351" s="2"/>
      <c r="M351" s="2"/>
      <c r="N351" s="2"/>
      <c r="O351" s="1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1"/>
      <c r="G352" s="2"/>
      <c r="H352" s="2"/>
      <c r="I352" s="2"/>
      <c r="J352" s="2"/>
      <c r="K352" s="2"/>
      <c r="L352" s="2"/>
      <c r="M352" s="2"/>
      <c r="N352" s="2"/>
      <c r="O352" s="1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1"/>
      <c r="G353" s="2"/>
      <c r="H353" s="2"/>
      <c r="I353" s="2"/>
      <c r="J353" s="2"/>
      <c r="K353" s="2"/>
      <c r="L353" s="2"/>
      <c r="M353" s="2"/>
      <c r="N353" s="2"/>
      <c r="O353" s="1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1"/>
      <c r="G354" s="2"/>
      <c r="H354" s="2"/>
      <c r="I354" s="2"/>
      <c r="J354" s="2"/>
      <c r="K354" s="2"/>
      <c r="L354" s="2"/>
      <c r="M354" s="2"/>
      <c r="N354" s="2"/>
      <c r="O354" s="1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1"/>
      <c r="G355" s="2"/>
      <c r="H355" s="2"/>
      <c r="I355" s="2"/>
      <c r="J355" s="2"/>
      <c r="K355" s="2"/>
      <c r="L355" s="2"/>
      <c r="M355" s="2"/>
      <c r="N355" s="2"/>
      <c r="O355" s="1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1"/>
      <c r="G356" s="2"/>
      <c r="H356" s="2"/>
      <c r="I356" s="2"/>
      <c r="J356" s="2"/>
      <c r="K356" s="2"/>
      <c r="L356" s="2"/>
      <c r="M356" s="2"/>
      <c r="N356" s="2"/>
      <c r="O356" s="1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1"/>
      <c r="G357" s="2"/>
      <c r="H357" s="2"/>
      <c r="I357" s="2"/>
      <c r="J357" s="2"/>
      <c r="K357" s="2"/>
      <c r="L357" s="2"/>
      <c r="M357" s="2"/>
      <c r="N357" s="2"/>
      <c r="O357" s="1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1"/>
      <c r="G358" s="2"/>
      <c r="H358" s="2"/>
      <c r="I358" s="2"/>
      <c r="J358" s="2"/>
      <c r="K358" s="2"/>
      <c r="L358" s="2"/>
      <c r="M358" s="2"/>
      <c r="N358" s="2"/>
      <c r="O358" s="1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1"/>
      <c r="G359" s="2"/>
      <c r="H359" s="2"/>
      <c r="I359" s="2"/>
      <c r="J359" s="2"/>
      <c r="K359" s="2"/>
      <c r="L359" s="2"/>
      <c r="M359" s="2"/>
      <c r="N359" s="2"/>
      <c r="O359" s="1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1"/>
      <c r="G360" s="2"/>
      <c r="H360" s="2"/>
      <c r="I360" s="2"/>
      <c r="J360" s="2"/>
      <c r="K360" s="2"/>
      <c r="L360" s="2"/>
      <c r="M360" s="2"/>
      <c r="N360" s="2"/>
      <c r="O360" s="1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1"/>
      <c r="G361" s="2"/>
      <c r="H361" s="2"/>
      <c r="I361" s="2"/>
      <c r="J361" s="2"/>
      <c r="K361" s="2"/>
      <c r="L361" s="2"/>
      <c r="M361" s="2"/>
      <c r="N361" s="2"/>
      <c r="O361" s="1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1"/>
      <c r="G362" s="2"/>
      <c r="H362" s="2"/>
      <c r="I362" s="2"/>
      <c r="J362" s="2"/>
      <c r="K362" s="2"/>
      <c r="L362" s="2"/>
      <c r="M362" s="2"/>
      <c r="N362" s="2"/>
      <c r="O362" s="1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1"/>
      <c r="G363" s="2"/>
      <c r="H363" s="2"/>
      <c r="I363" s="2"/>
      <c r="J363" s="2"/>
      <c r="K363" s="2"/>
      <c r="L363" s="2"/>
      <c r="M363" s="2"/>
      <c r="N363" s="2"/>
      <c r="O363" s="1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1"/>
      <c r="G364" s="2"/>
      <c r="H364" s="2"/>
      <c r="I364" s="2"/>
      <c r="J364" s="2"/>
      <c r="K364" s="2"/>
      <c r="L364" s="2"/>
      <c r="M364" s="2"/>
      <c r="N364" s="2"/>
      <c r="O364" s="1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1"/>
      <c r="G365" s="2"/>
      <c r="H365" s="2"/>
      <c r="I365" s="2"/>
      <c r="J365" s="2"/>
      <c r="K365" s="2"/>
      <c r="L365" s="2"/>
      <c r="M365" s="2"/>
      <c r="N365" s="2"/>
      <c r="O365" s="1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1"/>
      <c r="G366" s="2"/>
      <c r="H366" s="2"/>
      <c r="I366" s="2"/>
      <c r="J366" s="2"/>
      <c r="K366" s="2"/>
      <c r="L366" s="2"/>
      <c r="M366" s="2"/>
      <c r="N366" s="2"/>
      <c r="O366" s="1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1"/>
      <c r="G367" s="2"/>
      <c r="H367" s="2"/>
      <c r="I367" s="2"/>
      <c r="J367" s="2"/>
      <c r="K367" s="2"/>
      <c r="L367" s="2"/>
      <c r="M367" s="2"/>
      <c r="N367" s="2"/>
      <c r="O367" s="1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1"/>
      <c r="G368" s="2"/>
      <c r="H368" s="2"/>
      <c r="I368" s="2"/>
      <c r="J368" s="2"/>
      <c r="K368" s="2"/>
      <c r="L368" s="2"/>
      <c r="M368" s="2"/>
      <c r="N368" s="2"/>
      <c r="O368" s="1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1"/>
      <c r="G369" s="2"/>
      <c r="H369" s="2"/>
      <c r="I369" s="2"/>
      <c r="J369" s="2"/>
      <c r="K369" s="2"/>
      <c r="L369" s="2"/>
      <c r="M369" s="2"/>
      <c r="N369" s="2"/>
      <c r="O369" s="1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1"/>
      <c r="G370" s="2"/>
      <c r="H370" s="2"/>
      <c r="I370" s="2"/>
      <c r="J370" s="2"/>
      <c r="K370" s="2"/>
      <c r="L370" s="2"/>
      <c r="M370" s="2"/>
      <c r="N370" s="2"/>
      <c r="O370" s="1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1"/>
      <c r="G371" s="2"/>
      <c r="H371" s="2"/>
      <c r="I371" s="2"/>
      <c r="J371" s="2"/>
      <c r="K371" s="2"/>
      <c r="L371" s="2"/>
      <c r="M371" s="2"/>
      <c r="N371" s="2"/>
      <c r="O371" s="1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1"/>
      <c r="G372" s="2"/>
      <c r="H372" s="2"/>
      <c r="I372" s="2"/>
      <c r="J372" s="2"/>
      <c r="K372" s="2"/>
      <c r="L372" s="2"/>
      <c r="M372" s="2"/>
      <c r="N372" s="2"/>
      <c r="O372" s="1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1"/>
      <c r="G373" s="2"/>
      <c r="H373" s="2"/>
      <c r="I373" s="2"/>
      <c r="J373" s="2"/>
      <c r="K373" s="2"/>
      <c r="L373" s="2"/>
      <c r="M373" s="2"/>
      <c r="N373" s="2"/>
      <c r="O373" s="1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1"/>
      <c r="G374" s="2"/>
      <c r="H374" s="2"/>
      <c r="I374" s="2"/>
      <c r="J374" s="2"/>
      <c r="K374" s="2"/>
      <c r="L374" s="2"/>
      <c r="M374" s="2"/>
      <c r="N374" s="2"/>
      <c r="O374" s="1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1"/>
      <c r="G375" s="2"/>
      <c r="H375" s="2"/>
      <c r="I375" s="2"/>
      <c r="J375" s="2"/>
      <c r="K375" s="2"/>
      <c r="L375" s="2"/>
      <c r="M375" s="2"/>
      <c r="N375" s="2"/>
      <c r="O375" s="1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1"/>
      <c r="G376" s="2"/>
      <c r="H376" s="2"/>
      <c r="I376" s="2"/>
      <c r="J376" s="2"/>
      <c r="K376" s="2"/>
      <c r="L376" s="2"/>
      <c r="M376" s="2"/>
      <c r="N376" s="2"/>
      <c r="O376" s="1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1"/>
      <c r="G377" s="2"/>
      <c r="H377" s="2"/>
      <c r="I377" s="2"/>
      <c r="J377" s="2"/>
      <c r="K377" s="2"/>
      <c r="L377" s="2"/>
      <c r="M377" s="2"/>
      <c r="N377" s="2"/>
      <c r="O377" s="1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1"/>
      <c r="G378" s="2"/>
      <c r="H378" s="2"/>
      <c r="I378" s="2"/>
      <c r="J378" s="2"/>
      <c r="K378" s="2"/>
      <c r="L378" s="2"/>
      <c r="M378" s="2"/>
      <c r="N378" s="2"/>
      <c r="O378" s="1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1"/>
      <c r="G379" s="2"/>
      <c r="H379" s="2"/>
      <c r="I379" s="2"/>
      <c r="J379" s="2"/>
      <c r="K379" s="2"/>
      <c r="L379" s="2"/>
      <c r="M379" s="2"/>
      <c r="N379" s="2"/>
      <c r="O379" s="1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1"/>
      <c r="G380" s="2"/>
      <c r="H380" s="2"/>
      <c r="I380" s="2"/>
      <c r="J380" s="2"/>
      <c r="K380" s="2"/>
      <c r="L380" s="2"/>
      <c r="M380" s="2"/>
      <c r="N380" s="2"/>
      <c r="O380" s="1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1"/>
      <c r="G381" s="2"/>
      <c r="H381" s="2"/>
      <c r="I381" s="2"/>
      <c r="J381" s="2"/>
      <c r="K381" s="2"/>
      <c r="L381" s="2"/>
      <c r="M381" s="2"/>
      <c r="N381" s="2"/>
      <c r="O381" s="1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1"/>
      <c r="G382" s="2"/>
      <c r="H382" s="2"/>
      <c r="I382" s="2"/>
      <c r="J382" s="2"/>
      <c r="K382" s="2"/>
      <c r="L382" s="2"/>
      <c r="M382" s="2"/>
      <c r="N382" s="2"/>
      <c r="O382" s="1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1"/>
      <c r="G383" s="2"/>
      <c r="H383" s="2"/>
      <c r="I383" s="2"/>
      <c r="J383" s="2"/>
      <c r="K383" s="2"/>
      <c r="L383" s="2"/>
      <c r="M383" s="2"/>
      <c r="N383" s="2"/>
      <c r="O383" s="1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1"/>
      <c r="G384" s="2"/>
      <c r="H384" s="2"/>
      <c r="I384" s="2"/>
      <c r="J384" s="2"/>
      <c r="K384" s="2"/>
      <c r="L384" s="2"/>
      <c r="M384" s="2"/>
      <c r="N384" s="2"/>
      <c r="O384" s="1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1"/>
      <c r="G385" s="2"/>
      <c r="H385" s="2"/>
      <c r="I385" s="2"/>
      <c r="J385" s="2"/>
      <c r="K385" s="2"/>
      <c r="L385" s="2"/>
      <c r="M385" s="2"/>
      <c r="N385" s="2"/>
      <c r="O385" s="1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1"/>
      <c r="G386" s="2"/>
      <c r="H386" s="2"/>
      <c r="I386" s="2"/>
      <c r="J386" s="2"/>
      <c r="K386" s="2"/>
      <c r="L386" s="2"/>
      <c r="M386" s="2"/>
      <c r="N386" s="2"/>
      <c r="O386" s="1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1"/>
      <c r="G387" s="2"/>
      <c r="H387" s="2"/>
      <c r="I387" s="2"/>
      <c r="J387" s="2"/>
      <c r="K387" s="2"/>
      <c r="L387" s="2"/>
      <c r="M387" s="2"/>
      <c r="N387" s="2"/>
      <c r="O387" s="1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1"/>
      <c r="G388" s="2"/>
      <c r="H388" s="2"/>
      <c r="I388" s="2"/>
      <c r="J388" s="2"/>
      <c r="K388" s="2"/>
      <c r="L388" s="2"/>
      <c r="M388" s="2"/>
      <c r="N388" s="2"/>
      <c r="O388" s="1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1"/>
      <c r="G389" s="2"/>
      <c r="H389" s="2"/>
      <c r="I389" s="2"/>
      <c r="J389" s="2"/>
      <c r="K389" s="2"/>
      <c r="L389" s="2"/>
      <c r="M389" s="2"/>
      <c r="N389" s="2"/>
      <c r="O389" s="1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1"/>
      <c r="G390" s="2"/>
      <c r="H390" s="2"/>
      <c r="I390" s="2"/>
      <c r="J390" s="2"/>
      <c r="K390" s="2"/>
      <c r="L390" s="2"/>
      <c r="M390" s="2"/>
      <c r="N390" s="2"/>
      <c r="O390" s="1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1"/>
      <c r="G391" s="2"/>
      <c r="H391" s="2"/>
      <c r="I391" s="2"/>
      <c r="J391" s="2"/>
      <c r="K391" s="2"/>
      <c r="L391" s="2"/>
      <c r="M391" s="2"/>
      <c r="N391" s="2"/>
      <c r="O391" s="1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1"/>
      <c r="G392" s="2"/>
      <c r="H392" s="2"/>
      <c r="I392" s="2"/>
      <c r="J392" s="2"/>
      <c r="K392" s="2"/>
      <c r="L392" s="2"/>
      <c r="M392" s="2"/>
      <c r="N392" s="2"/>
      <c r="O392" s="1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1"/>
      <c r="G393" s="2"/>
      <c r="H393" s="2"/>
      <c r="I393" s="2"/>
      <c r="J393" s="2"/>
      <c r="K393" s="2"/>
      <c r="L393" s="2"/>
      <c r="M393" s="2"/>
      <c r="N393" s="2"/>
      <c r="O393" s="1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1"/>
      <c r="G394" s="2"/>
      <c r="H394" s="2"/>
      <c r="I394" s="2"/>
      <c r="J394" s="2"/>
      <c r="K394" s="2"/>
      <c r="L394" s="2"/>
      <c r="M394" s="2"/>
      <c r="N394" s="2"/>
      <c r="O394" s="1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1"/>
      <c r="G395" s="2"/>
      <c r="H395" s="2"/>
      <c r="I395" s="2"/>
      <c r="J395" s="2"/>
      <c r="K395" s="2"/>
      <c r="L395" s="2"/>
      <c r="M395" s="2"/>
      <c r="N395" s="2"/>
      <c r="O395" s="1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1"/>
      <c r="G396" s="2"/>
      <c r="H396" s="2"/>
      <c r="I396" s="2"/>
      <c r="J396" s="2"/>
      <c r="K396" s="2"/>
      <c r="L396" s="2"/>
      <c r="M396" s="2"/>
      <c r="N396" s="2"/>
      <c r="O396" s="1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1"/>
      <c r="G397" s="2"/>
      <c r="H397" s="2"/>
      <c r="I397" s="2"/>
      <c r="J397" s="2"/>
      <c r="K397" s="2"/>
      <c r="L397" s="2"/>
      <c r="M397" s="2"/>
      <c r="N397" s="2"/>
      <c r="O397" s="1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1"/>
      <c r="G398" s="2"/>
      <c r="H398" s="2"/>
      <c r="I398" s="2"/>
      <c r="J398" s="2"/>
      <c r="K398" s="2"/>
      <c r="L398" s="2"/>
      <c r="M398" s="2"/>
      <c r="N398" s="2"/>
      <c r="O398" s="1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1"/>
      <c r="G399" s="2"/>
      <c r="H399" s="2"/>
      <c r="I399" s="2"/>
      <c r="J399" s="2"/>
      <c r="K399" s="2"/>
      <c r="L399" s="2"/>
      <c r="M399" s="2"/>
      <c r="N399" s="2"/>
      <c r="O399" s="1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1"/>
      <c r="G400" s="2"/>
      <c r="H400" s="2"/>
      <c r="I400" s="2"/>
      <c r="J400" s="2"/>
      <c r="K400" s="2"/>
      <c r="L400" s="2"/>
      <c r="M400" s="2"/>
      <c r="N400" s="2"/>
      <c r="O400" s="1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1"/>
      <c r="G401" s="2"/>
      <c r="H401" s="2"/>
      <c r="I401" s="2"/>
      <c r="J401" s="2"/>
      <c r="K401" s="2"/>
      <c r="L401" s="2"/>
      <c r="M401" s="2"/>
      <c r="N401" s="2"/>
      <c r="O401" s="1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1"/>
      <c r="G402" s="2"/>
      <c r="H402" s="2"/>
      <c r="I402" s="2"/>
      <c r="J402" s="2"/>
      <c r="K402" s="2"/>
      <c r="L402" s="2"/>
      <c r="M402" s="2"/>
      <c r="N402" s="2"/>
      <c r="O402" s="1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1"/>
      <c r="G403" s="2"/>
      <c r="H403" s="2"/>
      <c r="I403" s="2"/>
      <c r="J403" s="2"/>
      <c r="K403" s="2"/>
      <c r="L403" s="2"/>
      <c r="M403" s="2"/>
      <c r="N403" s="2"/>
      <c r="O403" s="1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1"/>
      <c r="G404" s="2"/>
      <c r="H404" s="2"/>
      <c r="I404" s="2"/>
      <c r="J404" s="2"/>
      <c r="K404" s="2"/>
      <c r="L404" s="2"/>
      <c r="M404" s="2"/>
      <c r="N404" s="2"/>
      <c r="O404" s="1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1"/>
      <c r="G405" s="2"/>
      <c r="H405" s="2"/>
      <c r="I405" s="2"/>
      <c r="J405" s="2"/>
      <c r="K405" s="2"/>
      <c r="L405" s="2"/>
      <c r="M405" s="2"/>
      <c r="N405" s="2"/>
      <c r="O405" s="1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1"/>
      <c r="G406" s="2"/>
      <c r="H406" s="2"/>
      <c r="I406" s="2"/>
      <c r="J406" s="2"/>
      <c r="K406" s="2"/>
      <c r="L406" s="2"/>
      <c r="M406" s="2"/>
      <c r="N406" s="2"/>
      <c r="O406" s="1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1"/>
      <c r="G407" s="2"/>
      <c r="H407" s="2"/>
      <c r="I407" s="2"/>
      <c r="J407" s="2"/>
      <c r="K407" s="2"/>
      <c r="L407" s="2"/>
      <c r="M407" s="2"/>
      <c r="N407" s="2"/>
      <c r="O407" s="1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1"/>
      <c r="G408" s="2"/>
      <c r="H408" s="2"/>
      <c r="I408" s="2"/>
      <c r="J408" s="2"/>
      <c r="K408" s="2"/>
      <c r="L408" s="2"/>
      <c r="M408" s="2"/>
      <c r="N408" s="2"/>
      <c r="O408" s="1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1"/>
      <c r="G409" s="2"/>
      <c r="H409" s="2"/>
      <c r="I409" s="2"/>
      <c r="J409" s="2"/>
      <c r="K409" s="2"/>
      <c r="L409" s="2"/>
      <c r="M409" s="2"/>
      <c r="N409" s="2"/>
      <c r="O409" s="1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1"/>
      <c r="G410" s="2"/>
      <c r="H410" s="2"/>
      <c r="I410" s="2"/>
      <c r="J410" s="2"/>
      <c r="K410" s="2"/>
      <c r="L410" s="2"/>
      <c r="M410" s="2"/>
      <c r="N410" s="2"/>
      <c r="O410" s="1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1"/>
      <c r="G411" s="2"/>
      <c r="H411" s="2"/>
      <c r="I411" s="2"/>
      <c r="J411" s="2"/>
      <c r="K411" s="2"/>
      <c r="L411" s="2"/>
      <c r="M411" s="2"/>
      <c r="N411" s="2"/>
      <c r="O411" s="1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1"/>
      <c r="G412" s="2"/>
      <c r="H412" s="2"/>
      <c r="I412" s="2"/>
      <c r="J412" s="2"/>
      <c r="K412" s="2"/>
      <c r="L412" s="2"/>
      <c r="M412" s="2"/>
      <c r="N412" s="2"/>
      <c r="O412" s="1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1"/>
      <c r="G413" s="2"/>
      <c r="H413" s="2"/>
      <c r="I413" s="2"/>
      <c r="J413" s="2"/>
      <c r="K413" s="2"/>
      <c r="L413" s="2"/>
      <c r="M413" s="2"/>
      <c r="N413" s="2"/>
      <c r="O413" s="1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1"/>
      <c r="G414" s="2"/>
      <c r="H414" s="2"/>
      <c r="I414" s="2"/>
      <c r="J414" s="2"/>
      <c r="K414" s="2"/>
      <c r="L414" s="2"/>
      <c r="M414" s="2"/>
      <c r="N414" s="2"/>
      <c r="O414" s="1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1"/>
      <c r="G415" s="2"/>
      <c r="H415" s="2"/>
      <c r="I415" s="2"/>
      <c r="J415" s="2"/>
      <c r="K415" s="2"/>
      <c r="L415" s="2"/>
      <c r="M415" s="2"/>
      <c r="N415" s="2"/>
      <c r="O415" s="1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1"/>
      <c r="G416" s="2"/>
      <c r="H416" s="2"/>
      <c r="I416" s="2"/>
      <c r="J416" s="2"/>
      <c r="K416" s="2"/>
      <c r="L416" s="2"/>
      <c r="M416" s="2"/>
      <c r="N416" s="2"/>
      <c r="O416" s="1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1"/>
      <c r="G417" s="2"/>
      <c r="H417" s="2"/>
      <c r="I417" s="2"/>
      <c r="J417" s="2"/>
      <c r="K417" s="2"/>
      <c r="L417" s="2"/>
      <c r="M417" s="2"/>
      <c r="N417" s="2"/>
      <c r="O417" s="1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1"/>
      <c r="G418" s="2"/>
      <c r="H418" s="2"/>
      <c r="I418" s="2"/>
      <c r="J418" s="2"/>
      <c r="K418" s="2"/>
      <c r="L418" s="2"/>
      <c r="M418" s="2"/>
      <c r="N418" s="2"/>
      <c r="O418" s="1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1"/>
      <c r="G419" s="2"/>
      <c r="H419" s="2"/>
      <c r="I419" s="2"/>
      <c r="J419" s="2"/>
      <c r="K419" s="2"/>
      <c r="L419" s="2"/>
      <c r="M419" s="2"/>
      <c r="N419" s="2"/>
      <c r="O419" s="1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1"/>
      <c r="G420" s="2"/>
      <c r="H420" s="2"/>
      <c r="I420" s="2"/>
      <c r="J420" s="2"/>
      <c r="K420" s="2"/>
      <c r="L420" s="2"/>
      <c r="M420" s="2"/>
      <c r="N420" s="2"/>
      <c r="O420" s="1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1"/>
      <c r="G421" s="2"/>
      <c r="H421" s="2"/>
      <c r="I421" s="2"/>
      <c r="J421" s="2"/>
      <c r="K421" s="2"/>
      <c r="L421" s="2"/>
      <c r="M421" s="2"/>
      <c r="N421" s="2"/>
      <c r="O421" s="1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1"/>
      <c r="G422" s="2"/>
      <c r="H422" s="2"/>
      <c r="I422" s="2"/>
      <c r="J422" s="2"/>
      <c r="K422" s="2"/>
      <c r="L422" s="2"/>
      <c r="M422" s="2"/>
      <c r="N422" s="2"/>
      <c r="O422" s="1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1"/>
      <c r="G423" s="2"/>
      <c r="H423" s="2"/>
      <c r="I423" s="2"/>
      <c r="J423" s="2"/>
      <c r="K423" s="2"/>
      <c r="L423" s="2"/>
      <c r="M423" s="2"/>
      <c r="N423" s="2"/>
      <c r="O423" s="1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1"/>
      <c r="G424" s="2"/>
      <c r="H424" s="2"/>
      <c r="I424" s="2"/>
      <c r="J424" s="2"/>
      <c r="K424" s="2"/>
      <c r="L424" s="2"/>
      <c r="M424" s="2"/>
      <c r="N424" s="2"/>
      <c r="O424" s="1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1"/>
      <c r="G425" s="2"/>
      <c r="H425" s="2"/>
      <c r="I425" s="2"/>
      <c r="J425" s="2"/>
      <c r="K425" s="2"/>
      <c r="L425" s="2"/>
      <c r="M425" s="2"/>
      <c r="N425" s="2"/>
      <c r="O425" s="1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1"/>
      <c r="G426" s="2"/>
      <c r="H426" s="2"/>
      <c r="I426" s="2"/>
      <c r="J426" s="2"/>
      <c r="K426" s="2"/>
      <c r="L426" s="2"/>
      <c r="M426" s="2"/>
      <c r="N426" s="2"/>
      <c r="O426" s="1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1"/>
      <c r="G427" s="2"/>
      <c r="H427" s="2"/>
      <c r="I427" s="2"/>
      <c r="J427" s="2"/>
      <c r="K427" s="2"/>
      <c r="L427" s="2"/>
      <c r="M427" s="2"/>
      <c r="N427" s="2"/>
      <c r="O427" s="1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1"/>
      <c r="G428" s="2"/>
      <c r="H428" s="2"/>
      <c r="I428" s="2"/>
      <c r="J428" s="2"/>
      <c r="K428" s="2"/>
      <c r="L428" s="2"/>
      <c r="M428" s="2"/>
      <c r="N428" s="2"/>
      <c r="O428" s="1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1"/>
      <c r="G429" s="2"/>
      <c r="H429" s="2"/>
      <c r="I429" s="2"/>
      <c r="J429" s="2"/>
      <c r="K429" s="2"/>
      <c r="L429" s="2"/>
      <c r="M429" s="2"/>
      <c r="N429" s="2"/>
      <c r="O429" s="1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1"/>
      <c r="G430" s="2"/>
      <c r="H430" s="2"/>
      <c r="I430" s="2"/>
      <c r="J430" s="2"/>
      <c r="K430" s="2"/>
      <c r="L430" s="2"/>
      <c r="M430" s="2"/>
      <c r="N430" s="2"/>
      <c r="O430" s="1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1"/>
      <c r="G431" s="2"/>
      <c r="H431" s="2"/>
      <c r="I431" s="2"/>
      <c r="J431" s="2"/>
      <c r="K431" s="2"/>
      <c r="L431" s="2"/>
      <c r="M431" s="2"/>
      <c r="N431" s="2"/>
      <c r="O431" s="1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1"/>
      <c r="G432" s="2"/>
      <c r="H432" s="2"/>
      <c r="I432" s="2"/>
      <c r="J432" s="2"/>
      <c r="K432" s="2"/>
      <c r="L432" s="2"/>
      <c r="M432" s="2"/>
      <c r="N432" s="2"/>
      <c r="O432" s="1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1"/>
      <c r="G433" s="2"/>
      <c r="H433" s="2"/>
      <c r="I433" s="2"/>
      <c r="J433" s="2"/>
      <c r="K433" s="2"/>
      <c r="L433" s="2"/>
      <c r="M433" s="2"/>
      <c r="N433" s="2"/>
      <c r="O433" s="1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1"/>
      <c r="G434" s="2"/>
      <c r="H434" s="2"/>
      <c r="I434" s="2"/>
      <c r="J434" s="2"/>
      <c r="K434" s="2"/>
      <c r="L434" s="2"/>
      <c r="M434" s="2"/>
      <c r="N434" s="2"/>
      <c r="O434" s="1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1"/>
      <c r="G435" s="2"/>
      <c r="H435" s="2"/>
      <c r="I435" s="2"/>
      <c r="J435" s="2"/>
      <c r="K435" s="2"/>
      <c r="L435" s="2"/>
      <c r="M435" s="2"/>
      <c r="N435" s="2"/>
      <c r="O435" s="1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1"/>
      <c r="G436" s="2"/>
      <c r="H436" s="2"/>
      <c r="I436" s="2"/>
      <c r="J436" s="2"/>
      <c r="K436" s="2"/>
      <c r="L436" s="2"/>
      <c r="M436" s="2"/>
      <c r="N436" s="2"/>
      <c r="O436" s="1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1"/>
      <c r="G437" s="2"/>
      <c r="H437" s="2"/>
      <c r="I437" s="2"/>
      <c r="J437" s="2"/>
      <c r="K437" s="2"/>
      <c r="L437" s="2"/>
      <c r="M437" s="2"/>
      <c r="N437" s="2"/>
      <c r="O437" s="1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1"/>
      <c r="G438" s="2"/>
      <c r="H438" s="2"/>
      <c r="I438" s="2"/>
      <c r="J438" s="2"/>
      <c r="K438" s="2"/>
      <c r="L438" s="2"/>
      <c r="M438" s="2"/>
      <c r="N438" s="2"/>
      <c r="O438" s="1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1"/>
      <c r="G439" s="2"/>
      <c r="H439" s="2"/>
      <c r="I439" s="2"/>
      <c r="J439" s="2"/>
      <c r="K439" s="2"/>
      <c r="L439" s="2"/>
      <c r="M439" s="2"/>
      <c r="N439" s="2"/>
      <c r="O439" s="1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1"/>
      <c r="G440" s="2"/>
      <c r="H440" s="2"/>
      <c r="I440" s="2"/>
      <c r="J440" s="2"/>
      <c r="K440" s="2"/>
      <c r="L440" s="2"/>
      <c r="M440" s="2"/>
      <c r="N440" s="2"/>
      <c r="O440" s="1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1"/>
      <c r="G441" s="2"/>
      <c r="H441" s="2"/>
      <c r="I441" s="2"/>
      <c r="J441" s="2"/>
      <c r="K441" s="2"/>
      <c r="L441" s="2"/>
      <c r="M441" s="2"/>
      <c r="N441" s="2"/>
      <c r="O441" s="1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1"/>
      <c r="G442" s="2"/>
      <c r="H442" s="2"/>
      <c r="I442" s="2"/>
      <c r="J442" s="2"/>
      <c r="K442" s="2"/>
      <c r="L442" s="2"/>
      <c r="M442" s="2"/>
      <c r="N442" s="2"/>
      <c r="O442" s="1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1"/>
      <c r="G443" s="2"/>
      <c r="H443" s="2"/>
      <c r="I443" s="2"/>
      <c r="J443" s="2"/>
      <c r="K443" s="2"/>
      <c r="L443" s="2"/>
      <c r="M443" s="2"/>
      <c r="N443" s="2"/>
      <c r="O443" s="1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1"/>
      <c r="G444" s="2"/>
      <c r="H444" s="2"/>
      <c r="I444" s="2"/>
      <c r="J444" s="2"/>
      <c r="K444" s="2"/>
      <c r="L444" s="2"/>
      <c r="M444" s="2"/>
      <c r="N444" s="2"/>
      <c r="O444" s="1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1"/>
      <c r="G445" s="2"/>
      <c r="H445" s="2"/>
      <c r="I445" s="2"/>
      <c r="J445" s="2"/>
      <c r="K445" s="2"/>
      <c r="L445" s="2"/>
      <c r="M445" s="2"/>
      <c r="N445" s="2"/>
      <c r="O445" s="1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1"/>
      <c r="G446" s="2"/>
      <c r="H446" s="2"/>
      <c r="I446" s="2"/>
      <c r="J446" s="2"/>
      <c r="K446" s="2"/>
      <c r="L446" s="2"/>
      <c r="M446" s="2"/>
      <c r="N446" s="2"/>
      <c r="O446" s="1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1"/>
      <c r="G447" s="2"/>
      <c r="H447" s="2"/>
      <c r="I447" s="2"/>
      <c r="J447" s="2"/>
      <c r="K447" s="2"/>
      <c r="L447" s="2"/>
      <c r="M447" s="2"/>
      <c r="N447" s="2"/>
      <c r="O447" s="1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1"/>
      <c r="G448" s="2"/>
      <c r="H448" s="2"/>
      <c r="I448" s="2"/>
      <c r="J448" s="2"/>
      <c r="K448" s="2"/>
      <c r="L448" s="2"/>
      <c r="M448" s="2"/>
      <c r="N448" s="2"/>
      <c r="O448" s="1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1"/>
      <c r="G449" s="2"/>
      <c r="H449" s="2"/>
      <c r="I449" s="2"/>
      <c r="J449" s="2"/>
      <c r="K449" s="2"/>
      <c r="L449" s="2"/>
      <c r="M449" s="2"/>
      <c r="N449" s="2"/>
      <c r="O449" s="1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1"/>
      <c r="G450" s="2"/>
      <c r="H450" s="2"/>
      <c r="I450" s="2"/>
      <c r="J450" s="2"/>
      <c r="K450" s="2"/>
      <c r="L450" s="2"/>
      <c r="M450" s="2"/>
      <c r="N450" s="2"/>
      <c r="O450" s="1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1"/>
      <c r="G451" s="2"/>
      <c r="H451" s="2"/>
      <c r="I451" s="2"/>
      <c r="J451" s="2"/>
      <c r="K451" s="2"/>
      <c r="L451" s="2"/>
      <c r="M451" s="2"/>
      <c r="N451" s="2"/>
      <c r="O451" s="1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1"/>
      <c r="G452" s="2"/>
      <c r="H452" s="2"/>
      <c r="I452" s="2"/>
      <c r="J452" s="2"/>
      <c r="K452" s="2"/>
      <c r="L452" s="2"/>
      <c r="M452" s="2"/>
      <c r="N452" s="2"/>
      <c r="O452" s="1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1"/>
      <c r="G453" s="2"/>
      <c r="H453" s="2"/>
      <c r="I453" s="2"/>
      <c r="J453" s="2"/>
      <c r="K453" s="2"/>
      <c r="L453" s="2"/>
      <c r="M453" s="2"/>
      <c r="N453" s="2"/>
      <c r="O453" s="1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1"/>
      <c r="G454" s="2"/>
      <c r="H454" s="2"/>
      <c r="I454" s="2"/>
      <c r="J454" s="2"/>
      <c r="K454" s="2"/>
      <c r="L454" s="2"/>
      <c r="M454" s="2"/>
      <c r="N454" s="2"/>
      <c r="O454" s="1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1"/>
      <c r="G455" s="2"/>
      <c r="H455" s="2"/>
      <c r="I455" s="2"/>
      <c r="J455" s="2"/>
      <c r="K455" s="2"/>
      <c r="L455" s="2"/>
      <c r="M455" s="2"/>
      <c r="N455" s="2"/>
      <c r="O455" s="1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1"/>
      <c r="G456" s="2"/>
      <c r="H456" s="2"/>
      <c r="I456" s="2"/>
      <c r="J456" s="2"/>
      <c r="K456" s="2"/>
      <c r="L456" s="2"/>
      <c r="M456" s="2"/>
      <c r="N456" s="2"/>
      <c r="O456" s="1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1"/>
      <c r="G457" s="2"/>
      <c r="H457" s="2"/>
      <c r="I457" s="2"/>
      <c r="J457" s="2"/>
      <c r="K457" s="2"/>
      <c r="L457" s="2"/>
      <c r="M457" s="2"/>
      <c r="N457" s="2"/>
      <c r="O457" s="1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1"/>
      <c r="G458" s="2"/>
      <c r="H458" s="2"/>
      <c r="I458" s="2"/>
      <c r="J458" s="2"/>
      <c r="K458" s="2"/>
      <c r="L458" s="2"/>
      <c r="M458" s="2"/>
      <c r="N458" s="2"/>
      <c r="O458" s="1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1"/>
      <c r="G459" s="2"/>
      <c r="H459" s="2"/>
      <c r="I459" s="2"/>
      <c r="J459" s="2"/>
      <c r="K459" s="2"/>
      <c r="L459" s="2"/>
      <c r="M459" s="2"/>
      <c r="N459" s="2"/>
      <c r="O459" s="1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1"/>
      <c r="G460" s="2"/>
      <c r="H460" s="2"/>
      <c r="I460" s="2"/>
      <c r="J460" s="2"/>
      <c r="K460" s="2"/>
      <c r="L460" s="2"/>
      <c r="M460" s="2"/>
      <c r="N460" s="2"/>
      <c r="O460" s="1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1"/>
      <c r="G461" s="2"/>
      <c r="H461" s="2"/>
      <c r="I461" s="2"/>
      <c r="J461" s="2"/>
      <c r="K461" s="2"/>
      <c r="L461" s="2"/>
      <c r="M461" s="2"/>
      <c r="N461" s="2"/>
      <c r="O461" s="1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1"/>
      <c r="G462" s="2"/>
      <c r="H462" s="2"/>
      <c r="I462" s="2"/>
      <c r="J462" s="2"/>
      <c r="K462" s="2"/>
      <c r="L462" s="2"/>
      <c r="M462" s="2"/>
      <c r="N462" s="2"/>
      <c r="O462" s="1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1"/>
      <c r="G463" s="2"/>
      <c r="H463" s="2"/>
      <c r="I463" s="2"/>
      <c r="J463" s="2"/>
      <c r="K463" s="2"/>
      <c r="L463" s="2"/>
      <c r="M463" s="2"/>
      <c r="N463" s="2"/>
      <c r="O463" s="1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1"/>
      <c r="G464" s="2"/>
      <c r="H464" s="2"/>
      <c r="I464" s="2"/>
      <c r="J464" s="2"/>
      <c r="K464" s="2"/>
      <c r="L464" s="2"/>
      <c r="M464" s="2"/>
      <c r="N464" s="2"/>
      <c r="O464" s="1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1"/>
      <c r="G465" s="2"/>
      <c r="H465" s="2"/>
      <c r="I465" s="2"/>
      <c r="J465" s="2"/>
      <c r="K465" s="2"/>
      <c r="L465" s="2"/>
      <c r="M465" s="2"/>
      <c r="N465" s="2"/>
      <c r="O465" s="1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1"/>
      <c r="G466" s="2"/>
      <c r="H466" s="2"/>
      <c r="I466" s="2"/>
      <c r="J466" s="2"/>
      <c r="K466" s="2"/>
      <c r="L466" s="2"/>
      <c r="M466" s="2"/>
      <c r="N466" s="2"/>
      <c r="O466" s="1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1"/>
      <c r="G467" s="2"/>
      <c r="H467" s="2"/>
      <c r="I467" s="2"/>
      <c r="J467" s="2"/>
      <c r="K467" s="2"/>
      <c r="L467" s="2"/>
      <c r="M467" s="2"/>
      <c r="N467" s="2"/>
      <c r="O467" s="1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1"/>
      <c r="G468" s="2"/>
      <c r="H468" s="2"/>
      <c r="I468" s="2"/>
      <c r="J468" s="2"/>
      <c r="K468" s="2"/>
      <c r="L468" s="2"/>
      <c r="M468" s="2"/>
      <c r="N468" s="2"/>
      <c r="O468" s="1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1"/>
      <c r="G469" s="2"/>
      <c r="H469" s="2"/>
      <c r="I469" s="2"/>
      <c r="J469" s="2"/>
      <c r="K469" s="2"/>
      <c r="L469" s="2"/>
      <c r="M469" s="2"/>
      <c r="N469" s="2"/>
      <c r="O469" s="1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1"/>
      <c r="G470" s="2"/>
      <c r="H470" s="2"/>
      <c r="I470" s="2"/>
      <c r="J470" s="2"/>
      <c r="K470" s="2"/>
      <c r="L470" s="2"/>
      <c r="M470" s="2"/>
      <c r="N470" s="2"/>
      <c r="O470" s="1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1"/>
      <c r="G471" s="2"/>
      <c r="H471" s="2"/>
      <c r="I471" s="2"/>
      <c r="J471" s="2"/>
      <c r="K471" s="2"/>
      <c r="L471" s="2"/>
      <c r="M471" s="2"/>
      <c r="N471" s="2"/>
      <c r="O471" s="1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1"/>
      <c r="G472" s="2"/>
      <c r="H472" s="2"/>
      <c r="I472" s="2"/>
      <c r="J472" s="2"/>
      <c r="K472" s="2"/>
      <c r="L472" s="2"/>
      <c r="M472" s="2"/>
      <c r="N472" s="2"/>
      <c r="O472" s="1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1"/>
      <c r="G473" s="2"/>
      <c r="H473" s="2"/>
      <c r="I473" s="2"/>
      <c r="J473" s="2"/>
      <c r="K473" s="2"/>
      <c r="L473" s="2"/>
      <c r="M473" s="2"/>
      <c r="N473" s="2"/>
      <c r="O473" s="1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1"/>
      <c r="G474" s="2"/>
      <c r="H474" s="2"/>
      <c r="I474" s="2"/>
      <c r="J474" s="2"/>
      <c r="K474" s="2"/>
      <c r="L474" s="2"/>
      <c r="M474" s="2"/>
      <c r="N474" s="2"/>
      <c r="O474" s="1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1"/>
      <c r="G475" s="2"/>
      <c r="H475" s="2"/>
      <c r="I475" s="2"/>
      <c r="J475" s="2"/>
      <c r="K475" s="2"/>
      <c r="L475" s="2"/>
      <c r="M475" s="2"/>
      <c r="N475" s="2"/>
      <c r="O475" s="1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1"/>
      <c r="G476" s="2"/>
      <c r="H476" s="2"/>
      <c r="I476" s="2"/>
      <c r="J476" s="2"/>
      <c r="K476" s="2"/>
      <c r="L476" s="2"/>
      <c r="M476" s="2"/>
      <c r="N476" s="2"/>
      <c r="O476" s="1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1"/>
      <c r="G477" s="2"/>
      <c r="H477" s="2"/>
      <c r="I477" s="2"/>
      <c r="J477" s="2"/>
      <c r="K477" s="2"/>
      <c r="L477" s="2"/>
      <c r="M477" s="2"/>
      <c r="N477" s="2"/>
      <c r="O477" s="1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1"/>
      <c r="G478" s="2"/>
      <c r="H478" s="2"/>
      <c r="I478" s="2"/>
      <c r="J478" s="2"/>
      <c r="K478" s="2"/>
      <c r="L478" s="2"/>
      <c r="M478" s="2"/>
      <c r="N478" s="2"/>
      <c r="O478" s="1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1"/>
      <c r="G479" s="2"/>
      <c r="H479" s="2"/>
      <c r="I479" s="2"/>
      <c r="J479" s="2"/>
      <c r="K479" s="2"/>
      <c r="L479" s="2"/>
      <c r="M479" s="2"/>
      <c r="N479" s="2"/>
      <c r="O479" s="1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1"/>
      <c r="G480" s="2"/>
      <c r="H480" s="2"/>
      <c r="I480" s="2"/>
      <c r="J480" s="2"/>
      <c r="K480" s="2"/>
      <c r="L480" s="2"/>
      <c r="M480" s="2"/>
      <c r="N480" s="2"/>
      <c r="O480" s="1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1"/>
      <c r="G481" s="2"/>
      <c r="H481" s="2"/>
      <c r="I481" s="2"/>
      <c r="J481" s="2"/>
      <c r="K481" s="2"/>
      <c r="L481" s="2"/>
      <c r="M481" s="2"/>
      <c r="N481" s="2"/>
      <c r="O481" s="1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1"/>
      <c r="G482" s="2"/>
      <c r="H482" s="2"/>
      <c r="I482" s="2"/>
      <c r="J482" s="2"/>
      <c r="K482" s="2"/>
      <c r="L482" s="2"/>
      <c r="M482" s="2"/>
      <c r="N482" s="2"/>
      <c r="O482" s="1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1"/>
      <c r="G483" s="2"/>
      <c r="H483" s="2"/>
      <c r="I483" s="2"/>
      <c r="J483" s="2"/>
      <c r="K483" s="2"/>
      <c r="L483" s="2"/>
      <c r="M483" s="2"/>
      <c r="N483" s="2"/>
      <c r="O483" s="1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1"/>
      <c r="G484" s="2"/>
      <c r="H484" s="2"/>
      <c r="I484" s="2"/>
      <c r="J484" s="2"/>
      <c r="K484" s="2"/>
      <c r="L484" s="2"/>
      <c r="M484" s="2"/>
      <c r="N484" s="2"/>
      <c r="O484" s="1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1"/>
      <c r="G485" s="2"/>
      <c r="H485" s="2"/>
      <c r="I485" s="2"/>
      <c r="J485" s="2"/>
      <c r="K485" s="2"/>
      <c r="L485" s="2"/>
      <c r="M485" s="2"/>
      <c r="N485" s="2"/>
      <c r="O485" s="1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1"/>
      <c r="G486" s="2"/>
      <c r="H486" s="2"/>
      <c r="I486" s="2"/>
      <c r="J486" s="2"/>
      <c r="K486" s="2"/>
      <c r="L486" s="2"/>
      <c r="M486" s="2"/>
      <c r="N486" s="2"/>
      <c r="O486" s="1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1"/>
      <c r="G487" s="2"/>
      <c r="H487" s="2"/>
      <c r="I487" s="2"/>
      <c r="J487" s="2"/>
      <c r="K487" s="2"/>
      <c r="L487" s="2"/>
      <c r="M487" s="2"/>
      <c r="N487" s="2"/>
      <c r="O487" s="1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1"/>
      <c r="G488" s="2"/>
      <c r="H488" s="2"/>
      <c r="I488" s="2"/>
      <c r="J488" s="2"/>
      <c r="K488" s="2"/>
      <c r="L488" s="2"/>
      <c r="M488" s="2"/>
      <c r="N488" s="2"/>
      <c r="O488" s="1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1"/>
      <c r="G489" s="2"/>
      <c r="H489" s="2"/>
      <c r="I489" s="2"/>
      <c r="J489" s="2"/>
      <c r="K489" s="2"/>
      <c r="L489" s="2"/>
      <c r="M489" s="2"/>
      <c r="N489" s="2"/>
      <c r="O489" s="1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1"/>
      <c r="G490" s="2"/>
      <c r="H490" s="2"/>
      <c r="I490" s="2"/>
      <c r="J490" s="2"/>
      <c r="K490" s="2"/>
      <c r="L490" s="2"/>
      <c r="M490" s="2"/>
      <c r="N490" s="2"/>
      <c r="O490" s="1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1"/>
      <c r="G491" s="2"/>
      <c r="H491" s="2"/>
      <c r="I491" s="2"/>
      <c r="J491" s="2"/>
      <c r="K491" s="2"/>
      <c r="L491" s="2"/>
      <c r="M491" s="2"/>
      <c r="N491" s="2"/>
      <c r="O491" s="1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1"/>
      <c r="G492" s="2"/>
      <c r="H492" s="2"/>
      <c r="I492" s="2"/>
      <c r="J492" s="2"/>
      <c r="K492" s="2"/>
      <c r="L492" s="2"/>
      <c r="M492" s="2"/>
      <c r="N492" s="2"/>
      <c r="O492" s="1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1"/>
      <c r="G493" s="2"/>
      <c r="H493" s="2"/>
      <c r="I493" s="2"/>
      <c r="J493" s="2"/>
      <c r="K493" s="2"/>
      <c r="L493" s="2"/>
      <c r="M493" s="2"/>
      <c r="N493" s="2"/>
      <c r="O493" s="1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1"/>
      <c r="G494" s="2"/>
      <c r="H494" s="2"/>
      <c r="I494" s="2"/>
      <c r="J494" s="2"/>
      <c r="K494" s="2"/>
      <c r="L494" s="2"/>
      <c r="M494" s="2"/>
      <c r="N494" s="2"/>
      <c r="O494" s="1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1"/>
      <c r="G495" s="2"/>
      <c r="H495" s="2"/>
      <c r="I495" s="2"/>
      <c r="J495" s="2"/>
      <c r="K495" s="2"/>
      <c r="L495" s="2"/>
      <c r="M495" s="2"/>
      <c r="N495" s="2"/>
      <c r="O495" s="1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1"/>
      <c r="G496" s="2"/>
      <c r="H496" s="2"/>
      <c r="I496" s="2"/>
      <c r="J496" s="2"/>
      <c r="K496" s="2"/>
      <c r="L496" s="2"/>
      <c r="M496" s="2"/>
      <c r="N496" s="2"/>
      <c r="O496" s="1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1"/>
      <c r="G497" s="2"/>
      <c r="H497" s="2"/>
      <c r="I497" s="2"/>
      <c r="J497" s="2"/>
      <c r="K497" s="2"/>
      <c r="L497" s="2"/>
      <c r="M497" s="2"/>
      <c r="N497" s="2"/>
      <c r="O497" s="1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1"/>
      <c r="G498" s="2"/>
      <c r="H498" s="2"/>
      <c r="I498" s="2"/>
      <c r="J498" s="2"/>
      <c r="K498" s="2"/>
      <c r="L498" s="2"/>
      <c r="M498" s="2"/>
      <c r="N498" s="2"/>
      <c r="O498" s="1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1"/>
      <c r="G499" s="2"/>
      <c r="H499" s="2"/>
      <c r="I499" s="2"/>
      <c r="J499" s="2"/>
      <c r="K499" s="2"/>
      <c r="L499" s="2"/>
      <c r="M499" s="2"/>
      <c r="N499" s="2"/>
      <c r="O499" s="1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1"/>
      <c r="G500" s="2"/>
      <c r="H500" s="2"/>
      <c r="I500" s="2"/>
      <c r="J500" s="2"/>
      <c r="K500" s="2"/>
      <c r="L500" s="2"/>
      <c r="M500" s="2"/>
      <c r="N500" s="2"/>
      <c r="O500" s="1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1"/>
      <c r="G501" s="2"/>
      <c r="H501" s="2"/>
      <c r="I501" s="2"/>
      <c r="J501" s="2"/>
      <c r="K501" s="2"/>
      <c r="L501" s="2"/>
      <c r="M501" s="2"/>
      <c r="N501" s="2"/>
      <c r="O501" s="1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1"/>
      <c r="G502" s="2"/>
      <c r="H502" s="2"/>
      <c r="I502" s="2"/>
      <c r="J502" s="2"/>
      <c r="K502" s="2"/>
      <c r="L502" s="2"/>
      <c r="M502" s="2"/>
      <c r="N502" s="2"/>
      <c r="O502" s="1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1"/>
      <c r="G503" s="2"/>
      <c r="H503" s="2"/>
      <c r="I503" s="2"/>
      <c r="J503" s="2"/>
      <c r="K503" s="2"/>
      <c r="L503" s="2"/>
      <c r="M503" s="2"/>
      <c r="N503" s="2"/>
      <c r="O503" s="1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1"/>
      <c r="G504" s="2"/>
      <c r="H504" s="2"/>
      <c r="I504" s="2"/>
      <c r="J504" s="2"/>
      <c r="K504" s="2"/>
      <c r="L504" s="2"/>
      <c r="M504" s="2"/>
      <c r="N504" s="2"/>
      <c r="O504" s="1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1"/>
      <c r="G505" s="2"/>
      <c r="H505" s="2"/>
      <c r="I505" s="2"/>
      <c r="J505" s="2"/>
      <c r="K505" s="2"/>
      <c r="L505" s="2"/>
      <c r="M505" s="2"/>
      <c r="N505" s="2"/>
      <c r="O505" s="1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1"/>
      <c r="G506" s="2"/>
      <c r="H506" s="2"/>
      <c r="I506" s="2"/>
      <c r="J506" s="2"/>
      <c r="K506" s="2"/>
      <c r="L506" s="2"/>
      <c r="M506" s="2"/>
      <c r="N506" s="2"/>
      <c r="O506" s="1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1"/>
      <c r="G507" s="2"/>
      <c r="H507" s="2"/>
      <c r="I507" s="2"/>
      <c r="J507" s="2"/>
      <c r="K507" s="2"/>
      <c r="L507" s="2"/>
      <c r="M507" s="2"/>
      <c r="N507" s="2"/>
      <c r="O507" s="1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1"/>
      <c r="G508" s="2"/>
      <c r="H508" s="2"/>
      <c r="I508" s="2"/>
      <c r="J508" s="2"/>
      <c r="K508" s="2"/>
      <c r="L508" s="2"/>
      <c r="M508" s="2"/>
      <c r="N508" s="2"/>
      <c r="O508" s="1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1"/>
      <c r="G509" s="2"/>
      <c r="H509" s="2"/>
      <c r="I509" s="2"/>
      <c r="J509" s="2"/>
      <c r="K509" s="2"/>
      <c r="L509" s="2"/>
      <c r="M509" s="2"/>
      <c r="N509" s="2"/>
      <c r="O509" s="1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1"/>
      <c r="G510" s="2"/>
      <c r="H510" s="2"/>
      <c r="I510" s="2"/>
      <c r="J510" s="2"/>
      <c r="K510" s="2"/>
      <c r="L510" s="2"/>
      <c r="M510" s="2"/>
      <c r="N510" s="2"/>
      <c r="O510" s="1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1"/>
      <c r="G511" s="2"/>
      <c r="H511" s="2"/>
      <c r="I511" s="2"/>
      <c r="J511" s="2"/>
      <c r="K511" s="2"/>
      <c r="L511" s="2"/>
      <c r="M511" s="2"/>
      <c r="N511" s="2"/>
      <c r="O511" s="1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1"/>
      <c r="G512" s="2"/>
      <c r="H512" s="2"/>
      <c r="I512" s="2"/>
      <c r="J512" s="2"/>
      <c r="K512" s="2"/>
      <c r="L512" s="2"/>
      <c r="M512" s="2"/>
      <c r="N512" s="2"/>
      <c r="O512" s="1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1"/>
      <c r="G513" s="2"/>
      <c r="H513" s="2"/>
      <c r="I513" s="2"/>
      <c r="J513" s="2"/>
      <c r="K513" s="2"/>
      <c r="L513" s="2"/>
      <c r="M513" s="2"/>
      <c r="N513" s="2"/>
      <c r="O513" s="1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1"/>
      <c r="G514" s="2"/>
      <c r="H514" s="2"/>
      <c r="I514" s="2"/>
      <c r="J514" s="2"/>
      <c r="K514" s="2"/>
      <c r="L514" s="2"/>
      <c r="M514" s="2"/>
      <c r="N514" s="2"/>
      <c r="O514" s="1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1"/>
      <c r="G515" s="2"/>
      <c r="H515" s="2"/>
      <c r="I515" s="2"/>
      <c r="J515" s="2"/>
      <c r="K515" s="2"/>
      <c r="L515" s="2"/>
      <c r="M515" s="2"/>
      <c r="N515" s="2"/>
      <c r="O515" s="1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1"/>
      <c r="G516" s="2"/>
      <c r="H516" s="2"/>
      <c r="I516" s="2"/>
      <c r="J516" s="2"/>
      <c r="K516" s="2"/>
      <c r="L516" s="2"/>
      <c r="M516" s="2"/>
      <c r="N516" s="2"/>
      <c r="O516" s="1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1"/>
      <c r="G517" s="2"/>
      <c r="H517" s="2"/>
      <c r="I517" s="2"/>
      <c r="J517" s="2"/>
      <c r="K517" s="2"/>
      <c r="L517" s="2"/>
      <c r="M517" s="2"/>
      <c r="N517" s="2"/>
      <c r="O517" s="1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1"/>
      <c r="G518" s="2"/>
      <c r="H518" s="2"/>
      <c r="I518" s="2"/>
      <c r="J518" s="2"/>
      <c r="K518" s="2"/>
      <c r="L518" s="2"/>
      <c r="M518" s="2"/>
      <c r="N518" s="2"/>
      <c r="O518" s="1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1"/>
      <c r="G519" s="2"/>
      <c r="H519" s="2"/>
      <c r="I519" s="2"/>
      <c r="J519" s="2"/>
      <c r="K519" s="2"/>
      <c r="L519" s="2"/>
      <c r="M519" s="2"/>
      <c r="N519" s="2"/>
      <c r="O519" s="1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1"/>
      <c r="G520" s="2"/>
      <c r="H520" s="2"/>
      <c r="I520" s="2"/>
      <c r="J520" s="2"/>
      <c r="K520" s="2"/>
      <c r="L520" s="2"/>
      <c r="M520" s="2"/>
      <c r="N520" s="2"/>
      <c r="O520" s="1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1"/>
      <c r="G521" s="2"/>
      <c r="H521" s="2"/>
      <c r="I521" s="2"/>
      <c r="J521" s="2"/>
      <c r="K521" s="2"/>
      <c r="L521" s="2"/>
      <c r="M521" s="2"/>
      <c r="N521" s="2"/>
      <c r="O521" s="1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1"/>
      <c r="G522" s="2"/>
      <c r="H522" s="2"/>
      <c r="I522" s="2"/>
      <c r="J522" s="2"/>
      <c r="K522" s="2"/>
      <c r="L522" s="2"/>
      <c r="M522" s="2"/>
      <c r="N522" s="2"/>
      <c r="O522" s="1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1"/>
      <c r="G523" s="2"/>
      <c r="H523" s="2"/>
      <c r="I523" s="2"/>
      <c r="J523" s="2"/>
      <c r="K523" s="2"/>
      <c r="L523" s="2"/>
      <c r="M523" s="2"/>
      <c r="N523" s="2"/>
      <c r="O523" s="1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1"/>
      <c r="G524" s="2"/>
      <c r="H524" s="2"/>
      <c r="I524" s="2"/>
      <c r="J524" s="2"/>
      <c r="K524" s="2"/>
      <c r="L524" s="2"/>
      <c r="M524" s="2"/>
      <c r="N524" s="2"/>
      <c r="O524" s="1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1"/>
      <c r="G525" s="2"/>
      <c r="H525" s="2"/>
      <c r="I525" s="2"/>
      <c r="J525" s="2"/>
      <c r="K525" s="2"/>
      <c r="L525" s="2"/>
      <c r="M525" s="2"/>
      <c r="N525" s="2"/>
      <c r="O525" s="1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1"/>
      <c r="G526" s="2"/>
      <c r="H526" s="2"/>
      <c r="I526" s="2"/>
      <c r="J526" s="2"/>
      <c r="K526" s="2"/>
      <c r="L526" s="2"/>
      <c r="M526" s="2"/>
      <c r="N526" s="2"/>
      <c r="O526" s="1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1"/>
      <c r="G527" s="2"/>
      <c r="H527" s="2"/>
      <c r="I527" s="2"/>
      <c r="J527" s="2"/>
      <c r="K527" s="2"/>
      <c r="L527" s="2"/>
      <c r="M527" s="2"/>
      <c r="N527" s="2"/>
      <c r="O527" s="1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1"/>
      <c r="G528" s="2"/>
      <c r="H528" s="2"/>
      <c r="I528" s="2"/>
      <c r="J528" s="2"/>
      <c r="K528" s="2"/>
      <c r="L528" s="2"/>
      <c r="M528" s="2"/>
      <c r="N528" s="2"/>
      <c r="O528" s="1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1"/>
      <c r="G529" s="2"/>
      <c r="H529" s="2"/>
      <c r="I529" s="2"/>
      <c r="J529" s="2"/>
      <c r="K529" s="2"/>
      <c r="L529" s="2"/>
      <c r="M529" s="2"/>
      <c r="N529" s="2"/>
      <c r="O529" s="1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1"/>
      <c r="G530" s="2"/>
      <c r="H530" s="2"/>
      <c r="I530" s="2"/>
      <c r="J530" s="2"/>
      <c r="K530" s="2"/>
      <c r="L530" s="2"/>
      <c r="M530" s="2"/>
      <c r="N530" s="2"/>
      <c r="O530" s="1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1"/>
      <c r="G531" s="2"/>
      <c r="H531" s="2"/>
      <c r="I531" s="2"/>
      <c r="J531" s="2"/>
      <c r="K531" s="2"/>
      <c r="L531" s="2"/>
      <c r="M531" s="2"/>
      <c r="N531" s="2"/>
      <c r="O531" s="1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1"/>
      <c r="G532" s="2"/>
      <c r="H532" s="2"/>
      <c r="I532" s="2"/>
      <c r="J532" s="2"/>
      <c r="K532" s="2"/>
      <c r="L532" s="2"/>
      <c r="M532" s="2"/>
      <c r="N532" s="2"/>
      <c r="O532" s="1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1"/>
      <c r="G533" s="2"/>
      <c r="H533" s="2"/>
      <c r="I533" s="2"/>
      <c r="J533" s="2"/>
      <c r="K533" s="2"/>
      <c r="L533" s="2"/>
      <c r="M533" s="2"/>
      <c r="N533" s="2"/>
      <c r="O533" s="1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1"/>
      <c r="G534" s="2"/>
      <c r="H534" s="2"/>
      <c r="I534" s="2"/>
      <c r="J534" s="2"/>
      <c r="K534" s="2"/>
      <c r="L534" s="2"/>
      <c r="M534" s="2"/>
      <c r="N534" s="2"/>
      <c r="O534" s="1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1"/>
      <c r="G535" s="2"/>
      <c r="H535" s="2"/>
      <c r="I535" s="2"/>
      <c r="J535" s="2"/>
      <c r="K535" s="2"/>
      <c r="L535" s="2"/>
      <c r="M535" s="2"/>
      <c r="N535" s="2"/>
      <c r="O535" s="1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1"/>
      <c r="G536" s="2"/>
      <c r="H536" s="2"/>
      <c r="I536" s="2"/>
      <c r="J536" s="2"/>
      <c r="K536" s="2"/>
      <c r="L536" s="2"/>
      <c r="M536" s="2"/>
      <c r="N536" s="2"/>
      <c r="O536" s="1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1"/>
      <c r="G537" s="2"/>
      <c r="H537" s="2"/>
      <c r="I537" s="2"/>
      <c r="J537" s="2"/>
      <c r="K537" s="2"/>
      <c r="L537" s="2"/>
      <c r="M537" s="2"/>
      <c r="N537" s="2"/>
      <c r="O537" s="1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1"/>
      <c r="G538" s="2"/>
      <c r="H538" s="2"/>
      <c r="I538" s="2"/>
      <c r="J538" s="2"/>
      <c r="K538" s="2"/>
      <c r="L538" s="2"/>
      <c r="M538" s="2"/>
      <c r="N538" s="2"/>
      <c r="O538" s="1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1"/>
      <c r="G539" s="2"/>
      <c r="H539" s="2"/>
      <c r="I539" s="2"/>
      <c r="J539" s="2"/>
      <c r="K539" s="2"/>
      <c r="L539" s="2"/>
      <c r="M539" s="2"/>
      <c r="N539" s="2"/>
      <c r="O539" s="1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1"/>
      <c r="G540" s="2"/>
      <c r="H540" s="2"/>
      <c r="I540" s="2"/>
      <c r="J540" s="2"/>
      <c r="K540" s="2"/>
      <c r="L540" s="2"/>
      <c r="M540" s="2"/>
      <c r="N540" s="2"/>
      <c r="O540" s="1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1"/>
      <c r="G541" s="2"/>
      <c r="H541" s="2"/>
      <c r="I541" s="2"/>
      <c r="J541" s="2"/>
      <c r="K541" s="2"/>
      <c r="L541" s="2"/>
      <c r="M541" s="2"/>
      <c r="N541" s="2"/>
      <c r="O541" s="1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1"/>
      <c r="G542" s="2"/>
      <c r="H542" s="2"/>
      <c r="I542" s="2"/>
      <c r="J542" s="2"/>
      <c r="K542" s="2"/>
      <c r="L542" s="2"/>
      <c r="M542" s="2"/>
      <c r="N542" s="2"/>
      <c r="O542" s="1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1"/>
      <c r="G543" s="2"/>
      <c r="H543" s="2"/>
      <c r="I543" s="2"/>
      <c r="J543" s="2"/>
      <c r="K543" s="2"/>
      <c r="L543" s="2"/>
      <c r="M543" s="2"/>
      <c r="N543" s="2"/>
      <c r="O543" s="1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1"/>
      <c r="G544" s="2"/>
      <c r="H544" s="2"/>
      <c r="I544" s="2"/>
      <c r="J544" s="2"/>
      <c r="K544" s="2"/>
      <c r="L544" s="2"/>
      <c r="M544" s="2"/>
      <c r="N544" s="2"/>
      <c r="O544" s="1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1"/>
      <c r="G545" s="2"/>
      <c r="H545" s="2"/>
      <c r="I545" s="2"/>
      <c r="J545" s="2"/>
      <c r="K545" s="2"/>
      <c r="L545" s="2"/>
      <c r="M545" s="2"/>
      <c r="N545" s="2"/>
      <c r="O545" s="1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1"/>
      <c r="G546" s="2"/>
      <c r="H546" s="2"/>
      <c r="I546" s="2"/>
      <c r="J546" s="2"/>
      <c r="K546" s="2"/>
      <c r="L546" s="2"/>
      <c r="M546" s="2"/>
      <c r="N546" s="2"/>
      <c r="O546" s="1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1"/>
      <c r="G547" s="2"/>
      <c r="H547" s="2"/>
      <c r="I547" s="2"/>
      <c r="J547" s="2"/>
      <c r="K547" s="2"/>
      <c r="L547" s="2"/>
      <c r="M547" s="2"/>
      <c r="N547" s="2"/>
      <c r="O547" s="1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1"/>
      <c r="G548" s="2"/>
      <c r="H548" s="2"/>
      <c r="I548" s="2"/>
      <c r="J548" s="2"/>
      <c r="K548" s="2"/>
      <c r="L548" s="2"/>
      <c r="M548" s="2"/>
      <c r="N548" s="2"/>
      <c r="O548" s="1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1"/>
      <c r="G549" s="2"/>
      <c r="H549" s="2"/>
      <c r="I549" s="2"/>
      <c r="J549" s="2"/>
      <c r="K549" s="2"/>
      <c r="L549" s="2"/>
      <c r="M549" s="2"/>
      <c r="N549" s="2"/>
      <c r="O549" s="1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1"/>
      <c r="G550" s="2"/>
      <c r="H550" s="2"/>
      <c r="I550" s="2"/>
      <c r="J550" s="2"/>
      <c r="K550" s="2"/>
      <c r="L550" s="2"/>
      <c r="M550" s="2"/>
      <c r="N550" s="2"/>
      <c r="O550" s="1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1"/>
      <c r="G551" s="2"/>
      <c r="H551" s="2"/>
      <c r="I551" s="2"/>
      <c r="J551" s="2"/>
      <c r="K551" s="2"/>
      <c r="L551" s="2"/>
      <c r="M551" s="2"/>
      <c r="N551" s="2"/>
      <c r="O551" s="1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1"/>
      <c r="G552" s="2"/>
      <c r="H552" s="2"/>
      <c r="I552" s="2"/>
      <c r="J552" s="2"/>
      <c r="K552" s="2"/>
      <c r="L552" s="2"/>
      <c r="M552" s="2"/>
      <c r="N552" s="2"/>
      <c r="O552" s="1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1"/>
      <c r="G553" s="2"/>
      <c r="H553" s="2"/>
      <c r="I553" s="2"/>
      <c r="J553" s="2"/>
      <c r="K553" s="2"/>
      <c r="L553" s="2"/>
      <c r="M553" s="2"/>
      <c r="N553" s="2"/>
      <c r="O553" s="1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1"/>
      <c r="G554" s="2"/>
      <c r="H554" s="2"/>
      <c r="I554" s="2"/>
      <c r="J554" s="2"/>
      <c r="K554" s="2"/>
      <c r="L554" s="2"/>
      <c r="M554" s="2"/>
      <c r="N554" s="2"/>
      <c r="O554" s="1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1"/>
      <c r="G555" s="2"/>
      <c r="H555" s="2"/>
      <c r="I555" s="2"/>
      <c r="J555" s="2"/>
      <c r="K555" s="2"/>
      <c r="L555" s="2"/>
      <c r="M555" s="2"/>
      <c r="N555" s="2"/>
      <c r="O555" s="1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1"/>
      <c r="G556" s="2"/>
      <c r="H556" s="2"/>
      <c r="I556" s="2"/>
      <c r="J556" s="2"/>
      <c r="K556" s="2"/>
      <c r="L556" s="2"/>
      <c r="M556" s="2"/>
      <c r="N556" s="2"/>
      <c r="O556" s="1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1"/>
      <c r="G557" s="2"/>
      <c r="H557" s="2"/>
      <c r="I557" s="2"/>
      <c r="J557" s="2"/>
      <c r="K557" s="2"/>
      <c r="L557" s="2"/>
      <c r="M557" s="2"/>
      <c r="N557" s="2"/>
      <c r="O557" s="1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1"/>
      <c r="G558" s="2"/>
      <c r="H558" s="2"/>
      <c r="I558" s="2"/>
      <c r="J558" s="2"/>
      <c r="K558" s="2"/>
      <c r="L558" s="2"/>
      <c r="M558" s="2"/>
      <c r="N558" s="2"/>
      <c r="O558" s="1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1"/>
      <c r="G559" s="2"/>
      <c r="H559" s="2"/>
      <c r="I559" s="2"/>
      <c r="J559" s="2"/>
      <c r="K559" s="2"/>
      <c r="L559" s="2"/>
      <c r="M559" s="2"/>
      <c r="N559" s="2"/>
      <c r="O559" s="1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1"/>
      <c r="G560" s="2"/>
      <c r="H560" s="2"/>
      <c r="I560" s="2"/>
      <c r="J560" s="2"/>
      <c r="K560" s="2"/>
      <c r="L560" s="2"/>
      <c r="M560" s="2"/>
      <c r="N560" s="2"/>
      <c r="O560" s="1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1"/>
      <c r="G561" s="2"/>
      <c r="H561" s="2"/>
      <c r="I561" s="2"/>
      <c r="J561" s="2"/>
      <c r="K561" s="2"/>
      <c r="L561" s="2"/>
      <c r="M561" s="2"/>
      <c r="N561" s="2"/>
      <c r="O561" s="1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1"/>
      <c r="G562" s="2"/>
      <c r="H562" s="2"/>
      <c r="I562" s="2"/>
      <c r="J562" s="2"/>
      <c r="K562" s="2"/>
      <c r="L562" s="2"/>
      <c r="M562" s="2"/>
      <c r="N562" s="2"/>
      <c r="O562" s="1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1"/>
      <c r="G563" s="2"/>
      <c r="H563" s="2"/>
      <c r="I563" s="2"/>
      <c r="J563" s="2"/>
      <c r="K563" s="2"/>
      <c r="L563" s="2"/>
      <c r="M563" s="2"/>
      <c r="N563" s="2"/>
      <c r="O563" s="1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1"/>
      <c r="G564" s="2"/>
      <c r="H564" s="2"/>
      <c r="I564" s="2"/>
      <c r="J564" s="2"/>
      <c r="K564" s="2"/>
      <c r="L564" s="2"/>
      <c r="M564" s="2"/>
      <c r="N564" s="2"/>
      <c r="O564" s="1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1"/>
      <c r="G565" s="2"/>
      <c r="H565" s="2"/>
      <c r="I565" s="2"/>
      <c r="J565" s="2"/>
      <c r="K565" s="2"/>
      <c r="L565" s="2"/>
      <c r="M565" s="2"/>
      <c r="N565" s="2"/>
      <c r="O565" s="1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1"/>
      <c r="G566" s="2"/>
      <c r="H566" s="2"/>
      <c r="I566" s="2"/>
      <c r="J566" s="2"/>
      <c r="K566" s="2"/>
      <c r="L566" s="2"/>
      <c r="M566" s="2"/>
      <c r="N566" s="2"/>
      <c r="O566" s="1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1"/>
      <c r="G567" s="2"/>
      <c r="H567" s="2"/>
      <c r="I567" s="2"/>
      <c r="J567" s="2"/>
      <c r="K567" s="2"/>
      <c r="L567" s="2"/>
      <c r="M567" s="2"/>
      <c r="N567" s="2"/>
      <c r="O567" s="1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1"/>
      <c r="G568" s="2"/>
      <c r="H568" s="2"/>
      <c r="I568" s="2"/>
      <c r="J568" s="2"/>
      <c r="K568" s="2"/>
      <c r="L568" s="2"/>
      <c r="M568" s="2"/>
      <c r="N568" s="2"/>
      <c r="O568" s="1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1"/>
      <c r="G569" s="2"/>
      <c r="H569" s="2"/>
      <c r="I569" s="2"/>
      <c r="J569" s="2"/>
      <c r="K569" s="2"/>
      <c r="L569" s="2"/>
      <c r="M569" s="2"/>
      <c r="N569" s="2"/>
      <c r="O569" s="1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1"/>
      <c r="G570" s="2"/>
      <c r="H570" s="2"/>
      <c r="I570" s="2"/>
      <c r="J570" s="2"/>
      <c r="K570" s="2"/>
      <c r="L570" s="2"/>
      <c r="M570" s="2"/>
      <c r="N570" s="2"/>
      <c r="O570" s="1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1"/>
      <c r="G571" s="2"/>
      <c r="H571" s="2"/>
      <c r="I571" s="2"/>
      <c r="J571" s="2"/>
      <c r="K571" s="2"/>
      <c r="L571" s="2"/>
      <c r="M571" s="2"/>
      <c r="N571" s="2"/>
      <c r="O571" s="1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1"/>
      <c r="G572" s="2"/>
      <c r="H572" s="2"/>
      <c r="I572" s="2"/>
      <c r="J572" s="2"/>
      <c r="K572" s="2"/>
      <c r="L572" s="2"/>
      <c r="M572" s="2"/>
      <c r="N572" s="2"/>
      <c r="O572" s="1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1"/>
      <c r="G573" s="2"/>
      <c r="H573" s="2"/>
      <c r="I573" s="2"/>
      <c r="J573" s="2"/>
      <c r="K573" s="2"/>
      <c r="L573" s="2"/>
      <c r="M573" s="2"/>
      <c r="N573" s="2"/>
      <c r="O573" s="1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1"/>
      <c r="G574" s="2"/>
      <c r="H574" s="2"/>
      <c r="I574" s="2"/>
      <c r="J574" s="2"/>
      <c r="K574" s="2"/>
      <c r="L574" s="2"/>
      <c r="M574" s="2"/>
      <c r="N574" s="2"/>
      <c r="O574" s="1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1"/>
      <c r="G575" s="2"/>
      <c r="H575" s="2"/>
      <c r="I575" s="2"/>
      <c r="J575" s="2"/>
      <c r="K575" s="2"/>
      <c r="L575" s="2"/>
      <c r="M575" s="2"/>
      <c r="N575" s="2"/>
      <c r="O575" s="1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1"/>
      <c r="G576" s="2"/>
      <c r="H576" s="2"/>
      <c r="I576" s="2"/>
      <c r="J576" s="2"/>
      <c r="K576" s="2"/>
      <c r="L576" s="2"/>
      <c r="M576" s="2"/>
      <c r="N576" s="2"/>
      <c r="O576" s="1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1"/>
      <c r="G577" s="2"/>
      <c r="H577" s="2"/>
      <c r="I577" s="2"/>
      <c r="J577" s="2"/>
      <c r="K577" s="2"/>
      <c r="L577" s="2"/>
      <c r="M577" s="2"/>
      <c r="N577" s="2"/>
      <c r="O577" s="1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1"/>
      <c r="G578" s="2"/>
      <c r="H578" s="2"/>
      <c r="I578" s="2"/>
      <c r="J578" s="2"/>
      <c r="K578" s="2"/>
      <c r="L578" s="2"/>
      <c r="M578" s="2"/>
      <c r="N578" s="2"/>
      <c r="O578" s="1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1"/>
      <c r="G579" s="2"/>
      <c r="H579" s="2"/>
      <c r="I579" s="2"/>
      <c r="J579" s="2"/>
      <c r="K579" s="2"/>
      <c r="L579" s="2"/>
      <c r="M579" s="2"/>
      <c r="N579" s="2"/>
      <c r="O579" s="1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1"/>
      <c r="G580" s="2"/>
      <c r="H580" s="2"/>
      <c r="I580" s="2"/>
      <c r="J580" s="2"/>
      <c r="K580" s="2"/>
      <c r="L580" s="2"/>
      <c r="M580" s="2"/>
      <c r="N580" s="2"/>
      <c r="O580" s="1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1"/>
      <c r="G581" s="2"/>
      <c r="H581" s="2"/>
      <c r="I581" s="2"/>
      <c r="J581" s="2"/>
      <c r="K581" s="2"/>
      <c r="L581" s="2"/>
      <c r="M581" s="2"/>
      <c r="N581" s="2"/>
      <c r="O581" s="1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1"/>
      <c r="G582" s="2"/>
      <c r="H582" s="2"/>
      <c r="I582" s="2"/>
      <c r="J582" s="2"/>
      <c r="K582" s="2"/>
      <c r="L582" s="2"/>
      <c r="M582" s="2"/>
      <c r="N582" s="2"/>
      <c r="O582" s="1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1"/>
      <c r="G583" s="2"/>
      <c r="H583" s="2"/>
      <c r="I583" s="2"/>
      <c r="J583" s="2"/>
      <c r="K583" s="2"/>
      <c r="L583" s="2"/>
      <c r="M583" s="2"/>
      <c r="N583" s="2"/>
      <c r="O583" s="1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1"/>
      <c r="G584" s="2"/>
      <c r="H584" s="2"/>
      <c r="I584" s="2"/>
      <c r="J584" s="2"/>
      <c r="K584" s="2"/>
      <c r="L584" s="2"/>
      <c r="M584" s="2"/>
      <c r="N584" s="2"/>
      <c r="O584" s="1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1"/>
      <c r="G585" s="2"/>
      <c r="H585" s="2"/>
      <c r="I585" s="2"/>
      <c r="J585" s="2"/>
      <c r="K585" s="2"/>
      <c r="L585" s="2"/>
      <c r="M585" s="2"/>
      <c r="N585" s="2"/>
      <c r="O585" s="1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1"/>
      <c r="G586" s="2"/>
      <c r="H586" s="2"/>
      <c r="I586" s="2"/>
      <c r="J586" s="2"/>
      <c r="K586" s="2"/>
      <c r="L586" s="2"/>
      <c r="M586" s="2"/>
      <c r="N586" s="2"/>
      <c r="O586" s="1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1"/>
      <c r="G587" s="2"/>
      <c r="H587" s="2"/>
      <c r="I587" s="2"/>
      <c r="J587" s="2"/>
      <c r="K587" s="2"/>
      <c r="L587" s="2"/>
      <c r="M587" s="2"/>
      <c r="N587" s="2"/>
      <c r="O587" s="1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1"/>
      <c r="G588" s="2"/>
      <c r="H588" s="2"/>
      <c r="I588" s="2"/>
      <c r="J588" s="2"/>
      <c r="K588" s="2"/>
      <c r="L588" s="2"/>
      <c r="M588" s="2"/>
      <c r="N588" s="2"/>
      <c r="O588" s="1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1"/>
      <c r="G589" s="2"/>
      <c r="H589" s="2"/>
      <c r="I589" s="2"/>
      <c r="J589" s="2"/>
      <c r="K589" s="2"/>
      <c r="L589" s="2"/>
      <c r="M589" s="2"/>
      <c r="N589" s="2"/>
      <c r="O589" s="1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1"/>
      <c r="G590" s="2"/>
      <c r="H590" s="2"/>
      <c r="I590" s="2"/>
      <c r="J590" s="2"/>
      <c r="K590" s="2"/>
      <c r="L590" s="2"/>
      <c r="M590" s="2"/>
      <c r="N590" s="2"/>
      <c r="O590" s="1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1"/>
      <c r="G591" s="2"/>
      <c r="H591" s="2"/>
      <c r="I591" s="2"/>
      <c r="J591" s="2"/>
      <c r="K591" s="2"/>
      <c r="L591" s="2"/>
      <c r="M591" s="2"/>
      <c r="N591" s="2"/>
      <c r="O591" s="1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1"/>
      <c r="G592" s="2"/>
      <c r="H592" s="2"/>
      <c r="I592" s="2"/>
      <c r="J592" s="2"/>
      <c r="K592" s="2"/>
      <c r="L592" s="2"/>
      <c r="M592" s="2"/>
      <c r="N592" s="2"/>
      <c r="O592" s="1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1"/>
      <c r="G593" s="2"/>
      <c r="H593" s="2"/>
      <c r="I593" s="2"/>
      <c r="J593" s="2"/>
      <c r="K593" s="2"/>
      <c r="L593" s="2"/>
      <c r="M593" s="2"/>
      <c r="N593" s="2"/>
      <c r="O593" s="1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1"/>
      <c r="G594" s="2"/>
      <c r="H594" s="2"/>
      <c r="I594" s="2"/>
      <c r="J594" s="2"/>
      <c r="K594" s="2"/>
      <c r="L594" s="2"/>
      <c r="M594" s="2"/>
      <c r="N594" s="2"/>
      <c r="O594" s="1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1"/>
      <c r="G595" s="2"/>
      <c r="H595" s="2"/>
      <c r="I595" s="2"/>
      <c r="J595" s="2"/>
      <c r="K595" s="2"/>
      <c r="L595" s="2"/>
      <c r="M595" s="2"/>
      <c r="N595" s="2"/>
      <c r="O595" s="1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1"/>
      <c r="G596" s="2"/>
      <c r="H596" s="2"/>
      <c r="I596" s="2"/>
      <c r="J596" s="2"/>
      <c r="K596" s="2"/>
      <c r="L596" s="2"/>
      <c r="M596" s="2"/>
      <c r="N596" s="2"/>
      <c r="O596" s="1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1"/>
      <c r="G597" s="2"/>
      <c r="H597" s="2"/>
      <c r="I597" s="2"/>
      <c r="J597" s="2"/>
      <c r="K597" s="2"/>
      <c r="L597" s="2"/>
      <c r="M597" s="2"/>
      <c r="N597" s="2"/>
      <c r="O597" s="1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1"/>
      <c r="G598" s="2"/>
      <c r="H598" s="2"/>
      <c r="I598" s="2"/>
      <c r="J598" s="2"/>
      <c r="K598" s="2"/>
      <c r="L598" s="2"/>
      <c r="M598" s="2"/>
      <c r="N598" s="2"/>
      <c r="O598" s="1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1"/>
      <c r="G599" s="2"/>
      <c r="H599" s="2"/>
      <c r="I599" s="2"/>
      <c r="J599" s="2"/>
      <c r="K599" s="2"/>
      <c r="L599" s="2"/>
      <c r="M599" s="2"/>
      <c r="N599" s="2"/>
      <c r="O599" s="1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1"/>
      <c r="G600" s="2"/>
      <c r="H600" s="2"/>
      <c r="I600" s="2"/>
      <c r="J600" s="2"/>
      <c r="K600" s="2"/>
      <c r="L600" s="2"/>
      <c r="M600" s="2"/>
      <c r="N600" s="2"/>
      <c r="O600" s="1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1"/>
      <c r="G601" s="2"/>
      <c r="H601" s="2"/>
      <c r="I601" s="2"/>
      <c r="J601" s="2"/>
      <c r="K601" s="2"/>
      <c r="L601" s="2"/>
      <c r="M601" s="2"/>
      <c r="N601" s="2"/>
      <c r="O601" s="1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1"/>
      <c r="G602" s="2"/>
      <c r="H602" s="2"/>
      <c r="I602" s="2"/>
      <c r="J602" s="2"/>
      <c r="K602" s="2"/>
      <c r="L602" s="2"/>
      <c r="M602" s="2"/>
      <c r="N602" s="2"/>
      <c r="O602" s="1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1"/>
      <c r="G603" s="2"/>
      <c r="H603" s="2"/>
      <c r="I603" s="2"/>
      <c r="J603" s="2"/>
      <c r="K603" s="2"/>
      <c r="L603" s="2"/>
      <c r="M603" s="2"/>
      <c r="N603" s="2"/>
      <c r="O603" s="1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1"/>
      <c r="G604" s="2"/>
      <c r="H604" s="2"/>
      <c r="I604" s="2"/>
      <c r="J604" s="2"/>
      <c r="K604" s="2"/>
      <c r="L604" s="2"/>
      <c r="M604" s="2"/>
      <c r="N604" s="2"/>
      <c r="O604" s="1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1"/>
      <c r="G605" s="2"/>
      <c r="H605" s="2"/>
      <c r="I605" s="2"/>
      <c r="J605" s="2"/>
      <c r="K605" s="2"/>
      <c r="L605" s="2"/>
      <c r="M605" s="2"/>
      <c r="N605" s="2"/>
      <c r="O605" s="1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1"/>
      <c r="G606" s="2"/>
      <c r="H606" s="2"/>
      <c r="I606" s="2"/>
      <c r="J606" s="2"/>
      <c r="K606" s="2"/>
      <c r="L606" s="2"/>
      <c r="M606" s="2"/>
      <c r="N606" s="2"/>
      <c r="O606" s="1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1"/>
      <c r="G607" s="2"/>
      <c r="H607" s="2"/>
      <c r="I607" s="2"/>
      <c r="J607" s="2"/>
      <c r="K607" s="2"/>
      <c r="L607" s="2"/>
      <c r="M607" s="2"/>
      <c r="N607" s="2"/>
      <c r="O607" s="1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1"/>
      <c r="G608" s="2"/>
      <c r="H608" s="2"/>
      <c r="I608" s="2"/>
      <c r="J608" s="2"/>
      <c r="K608" s="2"/>
      <c r="L608" s="2"/>
      <c r="M608" s="2"/>
      <c r="N608" s="2"/>
      <c r="O608" s="1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1"/>
      <c r="G609" s="2"/>
      <c r="H609" s="2"/>
      <c r="I609" s="2"/>
      <c r="J609" s="2"/>
      <c r="K609" s="2"/>
      <c r="L609" s="2"/>
      <c r="M609" s="2"/>
      <c r="N609" s="2"/>
      <c r="O609" s="1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1"/>
      <c r="G610" s="2"/>
      <c r="H610" s="2"/>
      <c r="I610" s="2"/>
      <c r="J610" s="2"/>
      <c r="K610" s="2"/>
      <c r="L610" s="2"/>
      <c r="M610" s="2"/>
      <c r="N610" s="2"/>
      <c r="O610" s="1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1"/>
      <c r="G611" s="2"/>
      <c r="H611" s="2"/>
      <c r="I611" s="2"/>
      <c r="J611" s="2"/>
      <c r="K611" s="2"/>
      <c r="L611" s="2"/>
      <c r="M611" s="2"/>
      <c r="N611" s="2"/>
      <c r="O611" s="1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1"/>
      <c r="G612" s="2"/>
      <c r="H612" s="2"/>
      <c r="I612" s="2"/>
      <c r="J612" s="2"/>
      <c r="K612" s="2"/>
      <c r="L612" s="2"/>
      <c r="M612" s="2"/>
      <c r="N612" s="2"/>
      <c r="O612" s="1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1"/>
      <c r="G613" s="2"/>
      <c r="H613" s="2"/>
      <c r="I613" s="2"/>
      <c r="J613" s="2"/>
      <c r="K613" s="2"/>
      <c r="L613" s="2"/>
      <c r="M613" s="2"/>
      <c r="N613" s="2"/>
      <c r="O613" s="1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1"/>
      <c r="G614" s="2"/>
      <c r="H614" s="2"/>
      <c r="I614" s="2"/>
      <c r="J614" s="2"/>
      <c r="K614" s="2"/>
      <c r="L614" s="2"/>
      <c r="M614" s="2"/>
      <c r="N614" s="2"/>
      <c r="O614" s="1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1"/>
      <c r="G615" s="2"/>
      <c r="H615" s="2"/>
      <c r="I615" s="2"/>
      <c r="J615" s="2"/>
      <c r="K615" s="2"/>
      <c r="L615" s="2"/>
      <c r="M615" s="2"/>
      <c r="N615" s="2"/>
      <c r="O615" s="1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1"/>
      <c r="G616" s="2"/>
      <c r="H616" s="2"/>
      <c r="I616" s="2"/>
      <c r="J616" s="2"/>
      <c r="K616" s="2"/>
      <c r="L616" s="2"/>
      <c r="M616" s="2"/>
      <c r="N616" s="2"/>
      <c r="O616" s="1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1"/>
      <c r="G617" s="2"/>
      <c r="H617" s="2"/>
      <c r="I617" s="2"/>
      <c r="J617" s="2"/>
      <c r="K617" s="2"/>
      <c r="L617" s="2"/>
      <c r="M617" s="2"/>
      <c r="N617" s="2"/>
      <c r="O617" s="1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1"/>
      <c r="G618" s="2"/>
      <c r="H618" s="2"/>
      <c r="I618" s="2"/>
      <c r="J618" s="2"/>
      <c r="K618" s="2"/>
      <c r="L618" s="2"/>
      <c r="M618" s="2"/>
      <c r="N618" s="2"/>
      <c r="O618" s="1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1"/>
      <c r="G619" s="2"/>
      <c r="H619" s="2"/>
      <c r="I619" s="2"/>
      <c r="J619" s="2"/>
      <c r="K619" s="2"/>
      <c r="L619" s="2"/>
      <c r="M619" s="2"/>
      <c r="N619" s="2"/>
      <c r="O619" s="1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1"/>
      <c r="G620" s="2"/>
      <c r="H620" s="2"/>
      <c r="I620" s="2"/>
      <c r="J620" s="2"/>
      <c r="K620" s="2"/>
      <c r="L620" s="2"/>
      <c r="M620" s="2"/>
      <c r="N620" s="2"/>
      <c r="O620" s="1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1"/>
      <c r="G621" s="2"/>
      <c r="H621" s="2"/>
      <c r="I621" s="2"/>
      <c r="J621" s="2"/>
      <c r="K621" s="2"/>
      <c r="L621" s="2"/>
      <c r="M621" s="2"/>
      <c r="N621" s="2"/>
      <c r="O621" s="1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1"/>
      <c r="G622" s="2"/>
      <c r="H622" s="2"/>
      <c r="I622" s="2"/>
      <c r="J622" s="2"/>
      <c r="K622" s="2"/>
      <c r="L622" s="2"/>
      <c r="M622" s="2"/>
      <c r="N622" s="2"/>
      <c r="O622" s="1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1"/>
      <c r="G623" s="2"/>
      <c r="H623" s="2"/>
      <c r="I623" s="2"/>
      <c r="J623" s="2"/>
      <c r="K623" s="2"/>
      <c r="L623" s="2"/>
      <c r="M623" s="2"/>
      <c r="N623" s="2"/>
      <c r="O623" s="1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1"/>
      <c r="G624" s="2"/>
      <c r="H624" s="2"/>
      <c r="I624" s="2"/>
      <c r="J624" s="2"/>
      <c r="K624" s="2"/>
      <c r="L624" s="2"/>
      <c r="M624" s="2"/>
      <c r="N624" s="2"/>
      <c r="O624" s="1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1"/>
      <c r="G625" s="2"/>
      <c r="H625" s="2"/>
      <c r="I625" s="2"/>
      <c r="J625" s="2"/>
      <c r="K625" s="2"/>
      <c r="L625" s="2"/>
      <c r="M625" s="2"/>
      <c r="N625" s="2"/>
      <c r="O625" s="1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1"/>
      <c r="G626" s="2"/>
      <c r="H626" s="2"/>
      <c r="I626" s="2"/>
      <c r="J626" s="2"/>
      <c r="K626" s="2"/>
      <c r="L626" s="2"/>
      <c r="M626" s="2"/>
      <c r="N626" s="2"/>
      <c r="O626" s="1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1"/>
      <c r="G627" s="2"/>
      <c r="H627" s="2"/>
      <c r="I627" s="2"/>
      <c r="J627" s="2"/>
      <c r="K627" s="2"/>
      <c r="L627" s="2"/>
      <c r="M627" s="2"/>
      <c r="N627" s="2"/>
      <c r="O627" s="1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1"/>
      <c r="G628" s="2"/>
      <c r="H628" s="2"/>
      <c r="I628" s="2"/>
      <c r="J628" s="2"/>
      <c r="K628" s="2"/>
      <c r="L628" s="2"/>
      <c r="M628" s="2"/>
      <c r="N628" s="2"/>
      <c r="O628" s="1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1"/>
      <c r="G629" s="2"/>
      <c r="H629" s="2"/>
      <c r="I629" s="2"/>
      <c r="J629" s="2"/>
      <c r="K629" s="2"/>
      <c r="L629" s="2"/>
      <c r="M629" s="2"/>
      <c r="N629" s="2"/>
      <c r="O629" s="1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1"/>
      <c r="G630" s="2"/>
      <c r="H630" s="2"/>
      <c r="I630" s="2"/>
      <c r="J630" s="2"/>
      <c r="K630" s="2"/>
      <c r="L630" s="2"/>
      <c r="M630" s="2"/>
      <c r="N630" s="2"/>
      <c r="O630" s="1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1"/>
      <c r="G631" s="2"/>
      <c r="H631" s="2"/>
      <c r="I631" s="2"/>
      <c r="J631" s="2"/>
      <c r="K631" s="2"/>
      <c r="L631" s="2"/>
      <c r="M631" s="2"/>
      <c r="N631" s="2"/>
      <c r="O631" s="1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1"/>
      <c r="G632" s="2"/>
      <c r="H632" s="2"/>
      <c r="I632" s="2"/>
      <c r="J632" s="2"/>
      <c r="K632" s="2"/>
      <c r="L632" s="2"/>
      <c r="M632" s="2"/>
      <c r="N632" s="2"/>
      <c r="O632" s="1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1"/>
      <c r="G633" s="2"/>
      <c r="H633" s="2"/>
      <c r="I633" s="2"/>
      <c r="J633" s="2"/>
      <c r="K633" s="2"/>
      <c r="L633" s="2"/>
      <c r="M633" s="2"/>
      <c r="N633" s="2"/>
      <c r="O633" s="1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1"/>
      <c r="G634" s="2"/>
      <c r="H634" s="2"/>
      <c r="I634" s="2"/>
      <c r="J634" s="2"/>
      <c r="K634" s="2"/>
      <c r="L634" s="2"/>
      <c r="M634" s="2"/>
      <c r="N634" s="2"/>
      <c r="O634" s="1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1"/>
      <c r="G635" s="2"/>
      <c r="H635" s="2"/>
      <c r="I635" s="2"/>
      <c r="J635" s="2"/>
      <c r="K635" s="2"/>
      <c r="L635" s="2"/>
      <c r="M635" s="2"/>
      <c r="N635" s="2"/>
      <c r="O635" s="1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1"/>
      <c r="G636" s="2"/>
      <c r="H636" s="2"/>
      <c r="I636" s="2"/>
      <c r="J636" s="2"/>
      <c r="K636" s="2"/>
      <c r="L636" s="2"/>
      <c r="M636" s="2"/>
      <c r="N636" s="2"/>
      <c r="O636" s="1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1"/>
      <c r="G637" s="2"/>
      <c r="H637" s="2"/>
      <c r="I637" s="2"/>
      <c r="J637" s="2"/>
      <c r="K637" s="2"/>
      <c r="L637" s="2"/>
      <c r="M637" s="2"/>
      <c r="N637" s="2"/>
      <c r="O637" s="1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1"/>
      <c r="G638" s="2"/>
      <c r="H638" s="2"/>
      <c r="I638" s="2"/>
      <c r="J638" s="2"/>
      <c r="K638" s="2"/>
      <c r="L638" s="2"/>
      <c r="M638" s="2"/>
      <c r="N638" s="2"/>
      <c r="O638" s="1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1"/>
      <c r="G639" s="2"/>
      <c r="H639" s="2"/>
      <c r="I639" s="2"/>
      <c r="J639" s="2"/>
      <c r="K639" s="2"/>
      <c r="L639" s="2"/>
      <c r="M639" s="2"/>
      <c r="N639" s="2"/>
      <c r="O639" s="1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1"/>
      <c r="G640" s="2"/>
      <c r="H640" s="2"/>
      <c r="I640" s="2"/>
      <c r="J640" s="2"/>
      <c r="K640" s="2"/>
      <c r="L640" s="2"/>
      <c r="M640" s="2"/>
      <c r="N640" s="2"/>
      <c r="O640" s="1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1"/>
      <c r="G641" s="2"/>
      <c r="H641" s="2"/>
      <c r="I641" s="2"/>
      <c r="J641" s="2"/>
      <c r="K641" s="2"/>
      <c r="L641" s="2"/>
      <c r="M641" s="2"/>
      <c r="N641" s="2"/>
      <c r="O641" s="1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1"/>
      <c r="G642" s="2"/>
      <c r="H642" s="2"/>
      <c r="I642" s="2"/>
      <c r="J642" s="2"/>
      <c r="K642" s="2"/>
      <c r="L642" s="2"/>
      <c r="M642" s="2"/>
      <c r="N642" s="2"/>
      <c r="O642" s="1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1"/>
      <c r="G643" s="2"/>
      <c r="H643" s="2"/>
      <c r="I643" s="2"/>
      <c r="J643" s="2"/>
      <c r="K643" s="2"/>
      <c r="L643" s="2"/>
      <c r="M643" s="2"/>
      <c r="N643" s="2"/>
      <c r="O643" s="1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1"/>
      <c r="G644" s="2"/>
      <c r="H644" s="2"/>
      <c r="I644" s="2"/>
      <c r="J644" s="2"/>
      <c r="K644" s="2"/>
      <c r="L644" s="2"/>
      <c r="M644" s="2"/>
      <c r="N644" s="2"/>
      <c r="O644" s="1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1"/>
      <c r="G645" s="2"/>
      <c r="H645" s="2"/>
      <c r="I645" s="2"/>
      <c r="J645" s="2"/>
      <c r="K645" s="2"/>
      <c r="L645" s="2"/>
      <c r="M645" s="2"/>
      <c r="N645" s="2"/>
      <c r="O645" s="1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1"/>
      <c r="G646" s="2"/>
      <c r="H646" s="2"/>
      <c r="I646" s="2"/>
      <c r="J646" s="2"/>
      <c r="K646" s="2"/>
      <c r="L646" s="2"/>
      <c r="M646" s="2"/>
      <c r="N646" s="2"/>
      <c r="O646" s="1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1"/>
      <c r="G647" s="2"/>
      <c r="H647" s="2"/>
      <c r="I647" s="2"/>
      <c r="J647" s="2"/>
      <c r="K647" s="2"/>
      <c r="L647" s="2"/>
      <c r="M647" s="2"/>
      <c r="N647" s="2"/>
      <c r="O647" s="1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1"/>
      <c r="G648" s="2"/>
      <c r="H648" s="2"/>
      <c r="I648" s="2"/>
      <c r="J648" s="2"/>
      <c r="K648" s="2"/>
      <c r="L648" s="2"/>
      <c r="M648" s="2"/>
      <c r="N648" s="2"/>
      <c r="O648" s="1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1"/>
      <c r="G649" s="2"/>
      <c r="H649" s="2"/>
      <c r="I649" s="2"/>
      <c r="J649" s="2"/>
      <c r="K649" s="2"/>
      <c r="L649" s="2"/>
      <c r="M649" s="2"/>
      <c r="N649" s="2"/>
      <c r="O649" s="1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1"/>
      <c r="G650" s="2"/>
      <c r="H650" s="2"/>
      <c r="I650" s="2"/>
      <c r="J650" s="2"/>
      <c r="K650" s="2"/>
      <c r="L650" s="2"/>
      <c r="M650" s="2"/>
      <c r="N650" s="2"/>
      <c r="O650" s="1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1"/>
      <c r="G651" s="2"/>
      <c r="H651" s="2"/>
      <c r="I651" s="2"/>
      <c r="J651" s="2"/>
      <c r="K651" s="2"/>
      <c r="L651" s="2"/>
      <c r="M651" s="2"/>
      <c r="N651" s="2"/>
      <c r="O651" s="1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1"/>
      <c r="G652" s="2"/>
      <c r="H652" s="2"/>
      <c r="I652" s="2"/>
      <c r="J652" s="2"/>
      <c r="K652" s="2"/>
      <c r="L652" s="2"/>
      <c r="M652" s="2"/>
      <c r="N652" s="2"/>
      <c r="O652" s="1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1"/>
      <c r="G653" s="2"/>
      <c r="H653" s="2"/>
      <c r="I653" s="2"/>
      <c r="J653" s="2"/>
      <c r="K653" s="2"/>
      <c r="L653" s="2"/>
      <c r="M653" s="2"/>
      <c r="N653" s="2"/>
      <c r="O653" s="1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1"/>
      <c r="G654" s="2"/>
      <c r="H654" s="2"/>
      <c r="I654" s="2"/>
      <c r="J654" s="2"/>
      <c r="K654" s="2"/>
      <c r="L654" s="2"/>
      <c r="M654" s="2"/>
      <c r="N654" s="2"/>
      <c r="O654" s="1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1"/>
      <c r="G655" s="2"/>
      <c r="H655" s="2"/>
      <c r="I655" s="2"/>
      <c r="J655" s="2"/>
      <c r="K655" s="2"/>
      <c r="L655" s="2"/>
      <c r="M655" s="2"/>
      <c r="N655" s="2"/>
      <c r="O655" s="1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1"/>
      <c r="G656" s="2"/>
      <c r="H656" s="2"/>
      <c r="I656" s="2"/>
      <c r="J656" s="2"/>
      <c r="K656" s="2"/>
      <c r="L656" s="2"/>
      <c r="M656" s="2"/>
      <c r="N656" s="2"/>
      <c r="O656" s="1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1"/>
      <c r="G657" s="2"/>
      <c r="H657" s="2"/>
      <c r="I657" s="2"/>
      <c r="J657" s="2"/>
      <c r="K657" s="2"/>
      <c r="L657" s="2"/>
      <c r="M657" s="2"/>
      <c r="N657" s="2"/>
      <c r="O657" s="1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1"/>
      <c r="G658" s="2"/>
      <c r="H658" s="2"/>
      <c r="I658" s="2"/>
      <c r="J658" s="2"/>
      <c r="K658" s="2"/>
      <c r="L658" s="2"/>
      <c r="M658" s="2"/>
      <c r="N658" s="2"/>
      <c r="O658" s="1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1"/>
      <c r="G659" s="2"/>
      <c r="H659" s="2"/>
      <c r="I659" s="2"/>
      <c r="J659" s="2"/>
      <c r="K659" s="2"/>
      <c r="L659" s="2"/>
      <c r="M659" s="2"/>
      <c r="N659" s="2"/>
      <c r="O659" s="1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1"/>
      <c r="G660" s="2"/>
      <c r="H660" s="2"/>
      <c r="I660" s="2"/>
      <c r="J660" s="2"/>
      <c r="K660" s="2"/>
      <c r="L660" s="2"/>
      <c r="M660" s="2"/>
      <c r="N660" s="2"/>
      <c r="O660" s="1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1"/>
      <c r="G661" s="2"/>
      <c r="H661" s="2"/>
      <c r="I661" s="2"/>
      <c r="J661" s="2"/>
      <c r="K661" s="2"/>
      <c r="L661" s="2"/>
      <c r="M661" s="2"/>
      <c r="N661" s="2"/>
      <c r="O661" s="1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1"/>
      <c r="G662" s="2"/>
      <c r="H662" s="2"/>
      <c r="I662" s="2"/>
      <c r="J662" s="2"/>
      <c r="K662" s="2"/>
      <c r="L662" s="2"/>
      <c r="M662" s="2"/>
      <c r="N662" s="2"/>
      <c r="O662" s="1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1"/>
      <c r="G663" s="2"/>
      <c r="H663" s="2"/>
      <c r="I663" s="2"/>
      <c r="J663" s="2"/>
      <c r="K663" s="2"/>
      <c r="L663" s="2"/>
      <c r="M663" s="2"/>
      <c r="N663" s="2"/>
      <c r="O663" s="1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1"/>
      <c r="G664" s="2"/>
      <c r="H664" s="2"/>
      <c r="I664" s="2"/>
      <c r="J664" s="2"/>
      <c r="K664" s="2"/>
      <c r="L664" s="2"/>
      <c r="M664" s="2"/>
      <c r="N664" s="2"/>
      <c r="O664" s="1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1"/>
      <c r="G665" s="2"/>
      <c r="H665" s="2"/>
      <c r="I665" s="2"/>
      <c r="J665" s="2"/>
      <c r="K665" s="2"/>
      <c r="L665" s="2"/>
      <c r="M665" s="2"/>
      <c r="N665" s="2"/>
      <c r="O665" s="1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1"/>
      <c r="G666" s="2"/>
      <c r="H666" s="2"/>
      <c r="I666" s="2"/>
      <c r="J666" s="2"/>
      <c r="K666" s="2"/>
      <c r="L666" s="2"/>
      <c r="M666" s="2"/>
      <c r="N666" s="2"/>
      <c r="O666" s="1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1"/>
      <c r="G667" s="2"/>
      <c r="H667" s="2"/>
      <c r="I667" s="2"/>
      <c r="J667" s="2"/>
      <c r="K667" s="2"/>
      <c r="L667" s="2"/>
      <c r="M667" s="2"/>
      <c r="N667" s="2"/>
      <c r="O667" s="1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1"/>
      <c r="G668" s="2"/>
      <c r="H668" s="2"/>
      <c r="I668" s="2"/>
      <c r="J668" s="2"/>
      <c r="K668" s="2"/>
      <c r="L668" s="2"/>
      <c r="M668" s="2"/>
      <c r="N668" s="2"/>
      <c r="O668" s="1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1"/>
      <c r="G669" s="2"/>
      <c r="H669" s="2"/>
      <c r="I669" s="2"/>
      <c r="J669" s="2"/>
      <c r="K669" s="2"/>
      <c r="L669" s="2"/>
      <c r="M669" s="2"/>
      <c r="N669" s="2"/>
      <c r="O669" s="1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1"/>
      <c r="G670" s="2"/>
      <c r="H670" s="2"/>
      <c r="I670" s="2"/>
      <c r="J670" s="2"/>
      <c r="K670" s="2"/>
      <c r="L670" s="2"/>
      <c r="M670" s="2"/>
      <c r="N670" s="2"/>
      <c r="O670" s="1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1"/>
      <c r="G671" s="2"/>
      <c r="H671" s="2"/>
      <c r="I671" s="2"/>
      <c r="J671" s="2"/>
      <c r="K671" s="2"/>
      <c r="L671" s="2"/>
      <c r="M671" s="2"/>
      <c r="N671" s="2"/>
      <c r="O671" s="1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1"/>
      <c r="G672" s="2"/>
      <c r="H672" s="2"/>
      <c r="I672" s="2"/>
      <c r="J672" s="2"/>
      <c r="K672" s="2"/>
      <c r="L672" s="2"/>
      <c r="M672" s="2"/>
      <c r="N672" s="2"/>
      <c r="O672" s="1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1"/>
      <c r="G673" s="2"/>
      <c r="H673" s="2"/>
      <c r="I673" s="2"/>
      <c r="J673" s="2"/>
      <c r="K673" s="2"/>
      <c r="L673" s="2"/>
      <c r="M673" s="2"/>
      <c r="N673" s="2"/>
      <c r="O673" s="1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1"/>
      <c r="G674" s="2"/>
      <c r="H674" s="2"/>
      <c r="I674" s="2"/>
      <c r="J674" s="2"/>
      <c r="K674" s="2"/>
      <c r="L674" s="2"/>
      <c r="M674" s="2"/>
      <c r="N674" s="2"/>
      <c r="O674" s="1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1"/>
      <c r="G675" s="2"/>
      <c r="H675" s="2"/>
      <c r="I675" s="2"/>
      <c r="J675" s="2"/>
      <c r="K675" s="2"/>
      <c r="L675" s="2"/>
      <c r="M675" s="2"/>
      <c r="N675" s="2"/>
      <c r="O675" s="1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1"/>
      <c r="G676" s="2"/>
      <c r="H676" s="2"/>
      <c r="I676" s="2"/>
      <c r="J676" s="2"/>
      <c r="K676" s="2"/>
      <c r="L676" s="2"/>
      <c r="M676" s="2"/>
      <c r="N676" s="2"/>
      <c r="O676" s="1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1"/>
      <c r="G677" s="2"/>
      <c r="H677" s="2"/>
      <c r="I677" s="2"/>
      <c r="J677" s="2"/>
      <c r="K677" s="2"/>
      <c r="L677" s="2"/>
      <c r="M677" s="2"/>
      <c r="N677" s="2"/>
      <c r="O677" s="1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1"/>
      <c r="G678" s="2"/>
      <c r="H678" s="2"/>
      <c r="I678" s="2"/>
      <c r="J678" s="2"/>
      <c r="K678" s="2"/>
      <c r="L678" s="2"/>
      <c r="M678" s="2"/>
      <c r="N678" s="2"/>
      <c r="O678" s="1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1"/>
      <c r="G679" s="2"/>
      <c r="H679" s="2"/>
      <c r="I679" s="2"/>
      <c r="J679" s="2"/>
      <c r="K679" s="2"/>
      <c r="L679" s="2"/>
      <c r="M679" s="2"/>
      <c r="N679" s="2"/>
      <c r="O679" s="1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1"/>
      <c r="G680" s="2"/>
      <c r="H680" s="2"/>
      <c r="I680" s="2"/>
      <c r="J680" s="2"/>
      <c r="K680" s="2"/>
      <c r="L680" s="2"/>
      <c r="M680" s="2"/>
      <c r="N680" s="2"/>
      <c r="O680" s="1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1"/>
      <c r="G681" s="2"/>
      <c r="H681" s="2"/>
      <c r="I681" s="2"/>
      <c r="J681" s="2"/>
      <c r="K681" s="2"/>
      <c r="L681" s="2"/>
      <c r="M681" s="2"/>
      <c r="N681" s="2"/>
      <c r="O681" s="1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1"/>
      <c r="G682" s="2"/>
      <c r="H682" s="2"/>
      <c r="I682" s="2"/>
      <c r="J682" s="2"/>
      <c r="K682" s="2"/>
      <c r="L682" s="2"/>
      <c r="M682" s="2"/>
      <c r="N682" s="2"/>
      <c r="O682" s="1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1"/>
      <c r="G683" s="2"/>
      <c r="H683" s="2"/>
      <c r="I683" s="2"/>
      <c r="J683" s="2"/>
      <c r="K683" s="2"/>
      <c r="L683" s="2"/>
      <c r="M683" s="2"/>
      <c r="N683" s="2"/>
      <c r="O683" s="1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1"/>
      <c r="G684" s="2"/>
      <c r="H684" s="2"/>
      <c r="I684" s="2"/>
      <c r="J684" s="2"/>
      <c r="K684" s="2"/>
      <c r="L684" s="2"/>
      <c r="M684" s="2"/>
      <c r="N684" s="2"/>
      <c r="O684" s="1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1"/>
      <c r="G685" s="2"/>
      <c r="H685" s="2"/>
      <c r="I685" s="2"/>
      <c r="J685" s="2"/>
      <c r="K685" s="2"/>
      <c r="L685" s="2"/>
      <c r="M685" s="2"/>
      <c r="N685" s="2"/>
      <c r="O685" s="1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1"/>
      <c r="G686" s="2"/>
      <c r="H686" s="2"/>
      <c r="I686" s="2"/>
      <c r="J686" s="2"/>
      <c r="K686" s="2"/>
      <c r="L686" s="2"/>
      <c r="M686" s="2"/>
      <c r="N686" s="2"/>
      <c r="O686" s="1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1"/>
      <c r="G687" s="2"/>
      <c r="H687" s="2"/>
      <c r="I687" s="2"/>
      <c r="J687" s="2"/>
      <c r="K687" s="2"/>
      <c r="L687" s="2"/>
      <c r="M687" s="2"/>
      <c r="N687" s="2"/>
      <c r="O687" s="1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1"/>
      <c r="G688" s="2"/>
      <c r="H688" s="2"/>
      <c r="I688" s="2"/>
      <c r="J688" s="2"/>
      <c r="K688" s="2"/>
      <c r="L688" s="2"/>
      <c r="M688" s="2"/>
      <c r="N688" s="2"/>
      <c r="O688" s="1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1"/>
      <c r="G689" s="2"/>
      <c r="H689" s="2"/>
      <c r="I689" s="2"/>
      <c r="J689" s="2"/>
      <c r="K689" s="2"/>
      <c r="L689" s="2"/>
      <c r="M689" s="2"/>
      <c r="N689" s="2"/>
      <c r="O689" s="1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1"/>
      <c r="G690" s="2"/>
      <c r="H690" s="2"/>
      <c r="I690" s="2"/>
      <c r="J690" s="2"/>
      <c r="K690" s="2"/>
      <c r="L690" s="2"/>
      <c r="M690" s="2"/>
      <c r="N690" s="2"/>
      <c r="O690" s="1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1"/>
      <c r="G691" s="2"/>
      <c r="H691" s="2"/>
      <c r="I691" s="2"/>
      <c r="J691" s="2"/>
      <c r="K691" s="2"/>
      <c r="L691" s="2"/>
      <c r="M691" s="2"/>
      <c r="N691" s="2"/>
      <c r="O691" s="1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1"/>
      <c r="G692" s="2"/>
      <c r="H692" s="2"/>
      <c r="I692" s="2"/>
      <c r="J692" s="2"/>
      <c r="K692" s="2"/>
      <c r="L692" s="2"/>
      <c r="M692" s="2"/>
      <c r="N692" s="2"/>
      <c r="O692" s="1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1"/>
      <c r="G693" s="2"/>
      <c r="H693" s="2"/>
      <c r="I693" s="2"/>
      <c r="J693" s="2"/>
      <c r="K693" s="2"/>
      <c r="L693" s="2"/>
      <c r="M693" s="2"/>
      <c r="N693" s="2"/>
      <c r="O693" s="1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1"/>
      <c r="G694" s="2"/>
      <c r="H694" s="2"/>
      <c r="I694" s="2"/>
      <c r="J694" s="2"/>
      <c r="K694" s="2"/>
      <c r="L694" s="2"/>
      <c r="M694" s="2"/>
      <c r="N694" s="2"/>
      <c r="O694" s="1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1"/>
      <c r="G695" s="2"/>
      <c r="H695" s="2"/>
      <c r="I695" s="2"/>
      <c r="J695" s="2"/>
      <c r="K695" s="2"/>
      <c r="L695" s="2"/>
      <c r="M695" s="2"/>
      <c r="N695" s="2"/>
      <c r="O695" s="1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1"/>
      <c r="G696" s="2"/>
      <c r="H696" s="2"/>
      <c r="I696" s="2"/>
      <c r="J696" s="2"/>
      <c r="K696" s="2"/>
      <c r="L696" s="2"/>
      <c r="M696" s="2"/>
      <c r="N696" s="2"/>
      <c r="O696" s="1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1"/>
      <c r="G697" s="2"/>
      <c r="H697" s="2"/>
      <c r="I697" s="2"/>
      <c r="J697" s="2"/>
      <c r="K697" s="2"/>
      <c r="L697" s="2"/>
      <c r="M697" s="2"/>
      <c r="N697" s="2"/>
      <c r="O697" s="1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1"/>
      <c r="G698" s="2"/>
      <c r="H698" s="2"/>
      <c r="I698" s="2"/>
      <c r="J698" s="2"/>
      <c r="K698" s="2"/>
      <c r="L698" s="2"/>
      <c r="M698" s="2"/>
      <c r="N698" s="2"/>
      <c r="O698" s="1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1"/>
      <c r="G699" s="2"/>
      <c r="H699" s="2"/>
      <c r="I699" s="2"/>
      <c r="J699" s="2"/>
      <c r="K699" s="2"/>
      <c r="L699" s="2"/>
      <c r="M699" s="2"/>
      <c r="N699" s="2"/>
      <c r="O699" s="1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1"/>
      <c r="G700" s="2"/>
      <c r="H700" s="2"/>
      <c r="I700" s="2"/>
      <c r="J700" s="2"/>
      <c r="K700" s="2"/>
      <c r="L700" s="2"/>
      <c r="M700" s="2"/>
      <c r="N700" s="2"/>
      <c r="O700" s="1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1"/>
      <c r="G701" s="2"/>
      <c r="H701" s="2"/>
      <c r="I701" s="2"/>
      <c r="J701" s="2"/>
      <c r="K701" s="2"/>
      <c r="L701" s="2"/>
      <c r="M701" s="2"/>
      <c r="N701" s="2"/>
      <c r="O701" s="1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1"/>
      <c r="G702" s="2"/>
      <c r="H702" s="2"/>
      <c r="I702" s="2"/>
      <c r="J702" s="2"/>
      <c r="K702" s="2"/>
      <c r="L702" s="2"/>
      <c r="M702" s="2"/>
      <c r="N702" s="2"/>
      <c r="O702" s="1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1"/>
      <c r="G703" s="2"/>
      <c r="H703" s="2"/>
      <c r="I703" s="2"/>
      <c r="J703" s="2"/>
      <c r="K703" s="2"/>
      <c r="L703" s="2"/>
      <c r="M703" s="2"/>
      <c r="N703" s="2"/>
      <c r="O703" s="1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1"/>
      <c r="G704" s="2"/>
      <c r="H704" s="2"/>
      <c r="I704" s="2"/>
      <c r="J704" s="2"/>
      <c r="K704" s="2"/>
      <c r="L704" s="2"/>
      <c r="M704" s="2"/>
      <c r="N704" s="2"/>
      <c r="O704" s="1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1"/>
      <c r="G705" s="2"/>
      <c r="H705" s="2"/>
      <c r="I705" s="2"/>
      <c r="J705" s="2"/>
      <c r="K705" s="2"/>
      <c r="L705" s="2"/>
      <c r="M705" s="2"/>
      <c r="N705" s="2"/>
      <c r="O705" s="1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1"/>
      <c r="G706" s="2"/>
      <c r="H706" s="2"/>
      <c r="I706" s="2"/>
      <c r="J706" s="2"/>
      <c r="K706" s="2"/>
      <c r="L706" s="2"/>
      <c r="M706" s="2"/>
      <c r="N706" s="2"/>
      <c r="O706" s="1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1"/>
      <c r="G707" s="2"/>
      <c r="H707" s="2"/>
      <c r="I707" s="2"/>
      <c r="J707" s="2"/>
      <c r="K707" s="2"/>
      <c r="L707" s="2"/>
      <c r="M707" s="2"/>
      <c r="N707" s="2"/>
      <c r="O707" s="1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1"/>
      <c r="G708" s="2"/>
      <c r="H708" s="2"/>
      <c r="I708" s="2"/>
      <c r="J708" s="2"/>
      <c r="K708" s="2"/>
      <c r="L708" s="2"/>
      <c r="M708" s="2"/>
      <c r="N708" s="2"/>
      <c r="O708" s="1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1"/>
      <c r="G709" s="2"/>
      <c r="H709" s="2"/>
      <c r="I709" s="2"/>
      <c r="J709" s="2"/>
      <c r="K709" s="2"/>
      <c r="L709" s="2"/>
      <c r="M709" s="2"/>
      <c r="N709" s="2"/>
      <c r="O709" s="1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1"/>
      <c r="G710" s="2"/>
      <c r="H710" s="2"/>
      <c r="I710" s="2"/>
      <c r="J710" s="2"/>
      <c r="K710" s="2"/>
      <c r="L710" s="2"/>
      <c r="M710" s="2"/>
      <c r="N710" s="2"/>
      <c r="O710" s="1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1"/>
      <c r="G711" s="2"/>
      <c r="H711" s="2"/>
      <c r="I711" s="2"/>
      <c r="J711" s="2"/>
      <c r="K711" s="2"/>
      <c r="L711" s="2"/>
      <c r="M711" s="2"/>
      <c r="N711" s="2"/>
      <c r="O711" s="1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1"/>
      <c r="G712" s="2"/>
      <c r="H712" s="2"/>
      <c r="I712" s="2"/>
      <c r="J712" s="2"/>
      <c r="K712" s="2"/>
      <c r="L712" s="2"/>
      <c r="M712" s="2"/>
      <c r="N712" s="2"/>
      <c r="O712" s="1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1"/>
      <c r="G713" s="2"/>
      <c r="H713" s="2"/>
      <c r="I713" s="2"/>
      <c r="J713" s="2"/>
      <c r="K713" s="2"/>
      <c r="L713" s="2"/>
      <c r="M713" s="2"/>
      <c r="N713" s="2"/>
      <c r="O713" s="1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1"/>
      <c r="G714" s="2"/>
      <c r="H714" s="2"/>
      <c r="I714" s="2"/>
      <c r="J714" s="2"/>
      <c r="K714" s="2"/>
      <c r="L714" s="2"/>
      <c r="M714" s="2"/>
      <c r="N714" s="2"/>
      <c r="O714" s="1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1"/>
      <c r="G715" s="2"/>
      <c r="H715" s="2"/>
      <c r="I715" s="2"/>
      <c r="J715" s="2"/>
      <c r="K715" s="2"/>
      <c r="L715" s="2"/>
      <c r="M715" s="2"/>
      <c r="N715" s="2"/>
      <c r="O715" s="1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1"/>
      <c r="G716" s="2"/>
      <c r="H716" s="2"/>
      <c r="I716" s="2"/>
      <c r="J716" s="2"/>
      <c r="K716" s="2"/>
      <c r="L716" s="2"/>
      <c r="M716" s="2"/>
      <c r="N716" s="2"/>
      <c r="O716" s="1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1"/>
      <c r="G717" s="2"/>
      <c r="H717" s="2"/>
      <c r="I717" s="2"/>
      <c r="J717" s="2"/>
      <c r="K717" s="2"/>
      <c r="L717" s="2"/>
      <c r="M717" s="2"/>
      <c r="N717" s="2"/>
      <c r="O717" s="1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1"/>
      <c r="G718" s="2"/>
      <c r="H718" s="2"/>
      <c r="I718" s="2"/>
      <c r="J718" s="2"/>
      <c r="K718" s="2"/>
      <c r="L718" s="2"/>
      <c r="M718" s="2"/>
      <c r="N718" s="2"/>
      <c r="O718" s="1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1"/>
      <c r="G719" s="2"/>
      <c r="H719" s="2"/>
      <c r="I719" s="2"/>
      <c r="J719" s="2"/>
      <c r="K719" s="2"/>
      <c r="L719" s="2"/>
      <c r="M719" s="2"/>
      <c r="N719" s="2"/>
      <c r="O719" s="1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1"/>
      <c r="G720" s="2"/>
      <c r="H720" s="2"/>
      <c r="I720" s="2"/>
      <c r="J720" s="2"/>
      <c r="K720" s="2"/>
      <c r="L720" s="2"/>
      <c r="M720" s="2"/>
      <c r="N720" s="2"/>
      <c r="O720" s="1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1"/>
      <c r="G721" s="2"/>
      <c r="H721" s="2"/>
      <c r="I721" s="2"/>
      <c r="J721" s="2"/>
      <c r="K721" s="2"/>
      <c r="L721" s="2"/>
      <c r="M721" s="2"/>
      <c r="N721" s="2"/>
      <c r="O721" s="1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1"/>
      <c r="G722" s="2"/>
      <c r="H722" s="2"/>
      <c r="I722" s="2"/>
      <c r="J722" s="2"/>
      <c r="K722" s="2"/>
      <c r="L722" s="2"/>
      <c r="M722" s="2"/>
      <c r="N722" s="2"/>
      <c r="O722" s="1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1"/>
      <c r="G723" s="2"/>
      <c r="H723" s="2"/>
      <c r="I723" s="2"/>
      <c r="J723" s="2"/>
      <c r="K723" s="2"/>
      <c r="L723" s="2"/>
      <c r="M723" s="2"/>
      <c r="N723" s="2"/>
      <c r="O723" s="1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1"/>
      <c r="G724" s="2"/>
      <c r="H724" s="2"/>
      <c r="I724" s="2"/>
      <c r="J724" s="2"/>
      <c r="K724" s="2"/>
      <c r="L724" s="2"/>
      <c r="M724" s="2"/>
      <c r="N724" s="2"/>
      <c r="O724" s="1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1"/>
      <c r="G725" s="2"/>
      <c r="H725" s="2"/>
      <c r="I725" s="2"/>
      <c r="J725" s="2"/>
      <c r="K725" s="2"/>
      <c r="L725" s="2"/>
      <c r="M725" s="2"/>
      <c r="N725" s="2"/>
      <c r="O725" s="1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1"/>
      <c r="G726" s="2"/>
      <c r="H726" s="2"/>
      <c r="I726" s="2"/>
      <c r="J726" s="2"/>
      <c r="K726" s="2"/>
      <c r="L726" s="2"/>
      <c r="M726" s="2"/>
      <c r="N726" s="2"/>
      <c r="O726" s="1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1"/>
      <c r="G727" s="2"/>
      <c r="H727" s="2"/>
      <c r="I727" s="2"/>
      <c r="J727" s="2"/>
      <c r="K727" s="2"/>
      <c r="L727" s="2"/>
      <c r="M727" s="2"/>
      <c r="N727" s="2"/>
      <c r="O727" s="1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1"/>
      <c r="G728" s="2"/>
      <c r="H728" s="2"/>
      <c r="I728" s="2"/>
      <c r="J728" s="2"/>
      <c r="K728" s="2"/>
      <c r="L728" s="2"/>
      <c r="M728" s="2"/>
      <c r="N728" s="2"/>
      <c r="O728" s="1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1"/>
      <c r="G729" s="2"/>
      <c r="H729" s="2"/>
      <c r="I729" s="2"/>
      <c r="J729" s="2"/>
      <c r="K729" s="2"/>
      <c r="L729" s="2"/>
      <c r="M729" s="2"/>
      <c r="N729" s="2"/>
      <c r="O729" s="1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1"/>
      <c r="G730" s="2"/>
      <c r="H730" s="2"/>
      <c r="I730" s="2"/>
      <c r="J730" s="2"/>
      <c r="K730" s="2"/>
      <c r="L730" s="2"/>
      <c r="M730" s="2"/>
      <c r="N730" s="2"/>
      <c r="O730" s="1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1"/>
      <c r="G731" s="2"/>
      <c r="H731" s="2"/>
      <c r="I731" s="2"/>
      <c r="J731" s="2"/>
      <c r="K731" s="2"/>
      <c r="L731" s="2"/>
      <c r="M731" s="2"/>
      <c r="N731" s="2"/>
      <c r="O731" s="1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1"/>
      <c r="G732" s="2"/>
      <c r="H732" s="2"/>
      <c r="I732" s="2"/>
      <c r="J732" s="2"/>
      <c r="K732" s="2"/>
      <c r="L732" s="2"/>
      <c r="M732" s="2"/>
      <c r="N732" s="2"/>
      <c r="O732" s="1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1"/>
      <c r="G733" s="2"/>
      <c r="H733" s="2"/>
      <c r="I733" s="2"/>
      <c r="J733" s="2"/>
      <c r="K733" s="2"/>
      <c r="L733" s="2"/>
      <c r="M733" s="2"/>
      <c r="N733" s="2"/>
      <c r="O733" s="1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1"/>
      <c r="G734" s="2"/>
      <c r="H734" s="2"/>
      <c r="I734" s="2"/>
      <c r="J734" s="2"/>
      <c r="K734" s="2"/>
      <c r="L734" s="2"/>
      <c r="M734" s="2"/>
      <c r="N734" s="2"/>
      <c r="O734" s="1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1"/>
      <c r="G735" s="2"/>
      <c r="H735" s="2"/>
      <c r="I735" s="2"/>
      <c r="J735" s="2"/>
      <c r="K735" s="2"/>
      <c r="L735" s="2"/>
      <c r="M735" s="2"/>
      <c r="N735" s="2"/>
      <c r="O735" s="1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1"/>
      <c r="G736" s="2"/>
      <c r="H736" s="2"/>
      <c r="I736" s="2"/>
      <c r="J736" s="2"/>
      <c r="K736" s="2"/>
      <c r="L736" s="2"/>
      <c r="M736" s="2"/>
      <c r="N736" s="2"/>
      <c r="O736" s="1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1"/>
      <c r="G737" s="2"/>
      <c r="H737" s="2"/>
      <c r="I737" s="2"/>
      <c r="J737" s="2"/>
      <c r="K737" s="2"/>
      <c r="L737" s="2"/>
      <c r="M737" s="2"/>
      <c r="N737" s="2"/>
      <c r="O737" s="1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1"/>
      <c r="G738" s="2"/>
      <c r="H738" s="2"/>
      <c r="I738" s="2"/>
      <c r="J738" s="2"/>
      <c r="K738" s="2"/>
      <c r="L738" s="2"/>
      <c r="M738" s="2"/>
      <c r="N738" s="2"/>
      <c r="O738" s="1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1"/>
      <c r="G739" s="2"/>
      <c r="H739" s="2"/>
      <c r="I739" s="2"/>
      <c r="J739" s="2"/>
      <c r="K739" s="2"/>
      <c r="L739" s="2"/>
      <c r="M739" s="2"/>
      <c r="N739" s="2"/>
      <c r="O739" s="1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1"/>
      <c r="G740" s="2"/>
      <c r="H740" s="2"/>
      <c r="I740" s="2"/>
      <c r="J740" s="2"/>
      <c r="K740" s="2"/>
      <c r="L740" s="2"/>
      <c r="M740" s="2"/>
      <c r="N740" s="2"/>
      <c r="O740" s="1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1"/>
      <c r="G741" s="2"/>
      <c r="H741" s="2"/>
      <c r="I741" s="2"/>
      <c r="J741" s="2"/>
      <c r="K741" s="2"/>
      <c r="L741" s="2"/>
      <c r="M741" s="2"/>
      <c r="N741" s="2"/>
      <c r="O741" s="1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1"/>
      <c r="G742" s="2"/>
      <c r="H742" s="2"/>
      <c r="I742" s="2"/>
      <c r="J742" s="2"/>
      <c r="K742" s="2"/>
      <c r="L742" s="2"/>
      <c r="M742" s="2"/>
      <c r="N742" s="2"/>
      <c r="O742" s="1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1"/>
      <c r="G743" s="2"/>
      <c r="H743" s="2"/>
      <c r="I743" s="2"/>
      <c r="J743" s="2"/>
      <c r="K743" s="2"/>
      <c r="L743" s="2"/>
      <c r="M743" s="2"/>
      <c r="N743" s="2"/>
      <c r="O743" s="1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1"/>
      <c r="G744" s="2"/>
      <c r="H744" s="2"/>
      <c r="I744" s="2"/>
      <c r="J744" s="2"/>
      <c r="K744" s="2"/>
      <c r="L744" s="2"/>
      <c r="M744" s="2"/>
      <c r="N744" s="2"/>
      <c r="O744" s="1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1"/>
      <c r="G745" s="2"/>
      <c r="H745" s="2"/>
      <c r="I745" s="2"/>
      <c r="J745" s="2"/>
      <c r="K745" s="2"/>
      <c r="L745" s="2"/>
      <c r="M745" s="2"/>
      <c r="N745" s="2"/>
      <c r="O745" s="1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1"/>
      <c r="G746" s="2"/>
      <c r="H746" s="2"/>
      <c r="I746" s="2"/>
      <c r="J746" s="2"/>
      <c r="K746" s="2"/>
      <c r="L746" s="2"/>
      <c r="M746" s="2"/>
      <c r="N746" s="2"/>
      <c r="O746" s="1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1"/>
      <c r="G747" s="2"/>
      <c r="H747" s="2"/>
      <c r="I747" s="2"/>
      <c r="J747" s="2"/>
      <c r="K747" s="2"/>
      <c r="L747" s="2"/>
      <c r="M747" s="2"/>
      <c r="N747" s="2"/>
      <c r="O747" s="1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1"/>
      <c r="G748" s="2"/>
      <c r="H748" s="2"/>
      <c r="I748" s="2"/>
      <c r="J748" s="2"/>
      <c r="K748" s="2"/>
      <c r="L748" s="2"/>
      <c r="M748" s="2"/>
      <c r="N748" s="2"/>
      <c r="O748" s="1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1"/>
      <c r="G749" s="2"/>
      <c r="H749" s="2"/>
      <c r="I749" s="2"/>
      <c r="J749" s="2"/>
      <c r="K749" s="2"/>
      <c r="L749" s="2"/>
      <c r="M749" s="2"/>
      <c r="N749" s="2"/>
      <c r="O749" s="1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1"/>
      <c r="G750" s="2"/>
      <c r="H750" s="2"/>
      <c r="I750" s="2"/>
      <c r="J750" s="2"/>
      <c r="K750" s="2"/>
      <c r="L750" s="2"/>
      <c r="M750" s="2"/>
      <c r="N750" s="2"/>
      <c r="O750" s="1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1"/>
      <c r="G751" s="2"/>
      <c r="H751" s="2"/>
      <c r="I751" s="2"/>
      <c r="J751" s="2"/>
      <c r="K751" s="2"/>
      <c r="L751" s="2"/>
      <c r="M751" s="2"/>
      <c r="N751" s="2"/>
      <c r="O751" s="1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1"/>
      <c r="G752" s="2"/>
      <c r="H752" s="2"/>
      <c r="I752" s="2"/>
      <c r="J752" s="2"/>
      <c r="K752" s="2"/>
      <c r="L752" s="2"/>
      <c r="M752" s="2"/>
      <c r="N752" s="2"/>
      <c r="O752" s="1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1"/>
      <c r="G753" s="2"/>
      <c r="H753" s="2"/>
      <c r="I753" s="2"/>
      <c r="J753" s="2"/>
      <c r="K753" s="2"/>
      <c r="L753" s="2"/>
      <c r="M753" s="2"/>
      <c r="N753" s="2"/>
      <c r="O753" s="1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1"/>
      <c r="G754" s="2"/>
      <c r="H754" s="2"/>
      <c r="I754" s="2"/>
      <c r="J754" s="2"/>
      <c r="K754" s="2"/>
      <c r="L754" s="2"/>
      <c r="M754" s="2"/>
      <c r="N754" s="2"/>
      <c r="O754" s="1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1"/>
      <c r="G755" s="2"/>
      <c r="H755" s="2"/>
      <c r="I755" s="2"/>
      <c r="J755" s="2"/>
      <c r="K755" s="2"/>
      <c r="L755" s="2"/>
      <c r="M755" s="2"/>
      <c r="N755" s="2"/>
      <c r="O755" s="1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1"/>
      <c r="G756" s="2"/>
      <c r="H756" s="2"/>
      <c r="I756" s="2"/>
      <c r="J756" s="2"/>
      <c r="K756" s="2"/>
      <c r="L756" s="2"/>
      <c r="M756" s="2"/>
      <c r="N756" s="2"/>
      <c r="O756" s="1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1"/>
      <c r="G757" s="2"/>
      <c r="H757" s="2"/>
      <c r="I757" s="2"/>
      <c r="J757" s="2"/>
      <c r="K757" s="2"/>
      <c r="L757" s="2"/>
      <c r="M757" s="2"/>
      <c r="N757" s="2"/>
      <c r="O757" s="1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1"/>
      <c r="G758" s="2"/>
      <c r="H758" s="2"/>
      <c r="I758" s="2"/>
      <c r="J758" s="2"/>
      <c r="K758" s="2"/>
      <c r="L758" s="2"/>
      <c r="M758" s="2"/>
      <c r="N758" s="2"/>
      <c r="O758" s="1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1"/>
      <c r="G759" s="2"/>
      <c r="H759" s="2"/>
      <c r="I759" s="2"/>
      <c r="J759" s="2"/>
      <c r="K759" s="2"/>
      <c r="L759" s="2"/>
      <c r="M759" s="2"/>
      <c r="N759" s="2"/>
      <c r="O759" s="1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1"/>
      <c r="G760" s="2"/>
      <c r="H760" s="2"/>
      <c r="I760" s="2"/>
      <c r="J760" s="2"/>
      <c r="K760" s="2"/>
      <c r="L760" s="2"/>
      <c r="M760" s="2"/>
      <c r="N760" s="2"/>
      <c r="O760" s="1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1"/>
      <c r="G761" s="2"/>
      <c r="H761" s="2"/>
      <c r="I761" s="2"/>
      <c r="J761" s="2"/>
      <c r="K761" s="2"/>
      <c r="L761" s="2"/>
      <c r="M761" s="2"/>
      <c r="N761" s="2"/>
      <c r="O761" s="1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1"/>
      <c r="G762" s="2"/>
      <c r="H762" s="2"/>
      <c r="I762" s="2"/>
      <c r="J762" s="2"/>
      <c r="K762" s="2"/>
      <c r="L762" s="2"/>
      <c r="M762" s="2"/>
      <c r="N762" s="2"/>
      <c r="O762" s="1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1"/>
      <c r="G763" s="2"/>
      <c r="H763" s="2"/>
      <c r="I763" s="2"/>
      <c r="J763" s="2"/>
      <c r="K763" s="2"/>
      <c r="L763" s="2"/>
      <c r="M763" s="2"/>
      <c r="N763" s="2"/>
      <c r="O763" s="1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1"/>
      <c r="G764" s="2"/>
      <c r="H764" s="2"/>
      <c r="I764" s="2"/>
      <c r="J764" s="2"/>
      <c r="K764" s="2"/>
      <c r="L764" s="2"/>
      <c r="M764" s="2"/>
      <c r="N764" s="2"/>
      <c r="O764" s="1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1"/>
      <c r="G765" s="2"/>
      <c r="H765" s="2"/>
      <c r="I765" s="2"/>
      <c r="J765" s="2"/>
      <c r="K765" s="2"/>
      <c r="L765" s="2"/>
      <c r="M765" s="2"/>
      <c r="N765" s="2"/>
      <c r="O765" s="1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1"/>
      <c r="G766" s="2"/>
      <c r="H766" s="2"/>
      <c r="I766" s="2"/>
      <c r="J766" s="2"/>
      <c r="K766" s="2"/>
      <c r="L766" s="2"/>
      <c r="M766" s="2"/>
      <c r="N766" s="2"/>
      <c r="O766" s="1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1"/>
      <c r="G767" s="2"/>
      <c r="H767" s="2"/>
      <c r="I767" s="2"/>
      <c r="J767" s="2"/>
      <c r="K767" s="2"/>
      <c r="L767" s="2"/>
      <c r="M767" s="2"/>
      <c r="N767" s="2"/>
      <c r="O767" s="1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1"/>
      <c r="G768" s="2"/>
      <c r="H768" s="2"/>
      <c r="I768" s="2"/>
      <c r="J768" s="2"/>
      <c r="K768" s="2"/>
      <c r="L768" s="2"/>
      <c r="M768" s="2"/>
      <c r="N768" s="2"/>
      <c r="O768" s="1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1"/>
      <c r="G769" s="2"/>
      <c r="H769" s="2"/>
      <c r="I769" s="2"/>
      <c r="J769" s="2"/>
      <c r="K769" s="2"/>
      <c r="L769" s="2"/>
      <c r="M769" s="2"/>
      <c r="N769" s="2"/>
      <c r="O769" s="1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1"/>
      <c r="G770" s="2"/>
      <c r="H770" s="2"/>
      <c r="I770" s="2"/>
      <c r="J770" s="2"/>
      <c r="K770" s="2"/>
      <c r="L770" s="2"/>
      <c r="M770" s="2"/>
      <c r="N770" s="2"/>
      <c r="O770" s="1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1"/>
      <c r="G771" s="2"/>
      <c r="H771" s="2"/>
      <c r="I771" s="2"/>
      <c r="J771" s="2"/>
      <c r="K771" s="2"/>
      <c r="L771" s="2"/>
      <c r="M771" s="2"/>
      <c r="N771" s="2"/>
      <c r="O771" s="1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1"/>
      <c r="G772" s="2"/>
      <c r="H772" s="2"/>
      <c r="I772" s="2"/>
      <c r="J772" s="2"/>
      <c r="K772" s="2"/>
      <c r="L772" s="2"/>
      <c r="M772" s="2"/>
      <c r="N772" s="2"/>
      <c r="O772" s="1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1"/>
      <c r="G773" s="2"/>
      <c r="H773" s="2"/>
      <c r="I773" s="2"/>
      <c r="J773" s="2"/>
      <c r="K773" s="2"/>
      <c r="L773" s="2"/>
      <c r="M773" s="2"/>
      <c r="N773" s="2"/>
      <c r="O773" s="1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1"/>
      <c r="G774" s="2"/>
      <c r="H774" s="2"/>
      <c r="I774" s="2"/>
      <c r="J774" s="2"/>
      <c r="K774" s="2"/>
      <c r="L774" s="2"/>
      <c r="M774" s="2"/>
      <c r="N774" s="2"/>
      <c r="O774" s="1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1"/>
      <c r="G775" s="2"/>
      <c r="H775" s="2"/>
      <c r="I775" s="2"/>
      <c r="J775" s="2"/>
      <c r="K775" s="2"/>
      <c r="L775" s="2"/>
      <c r="M775" s="2"/>
      <c r="N775" s="2"/>
      <c r="O775" s="1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1"/>
      <c r="G776" s="2"/>
      <c r="H776" s="2"/>
      <c r="I776" s="2"/>
      <c r="J776" s="2"/>
      <c r="K776" s="2"/>
      <c r="L776" s="2"/>
      <c r="M776" s="2"/>
      <c r="N776" s="2"/>
      <c r="O776" s="1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1"/>
      <c r="G777" s="2"/>
      <c r="H777" s="2"/>
      <c r="I777" s="2"/>
      <c r="J777" s="2"/>
      <c r="K777" s="2"/>
      <c r="L777" s="2"/>
      <c r="M777" s="2"/>
      <c r="N777" s="2"/>
      <c r="O777" s="1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1"/>
      <c r="G778" s="2"/>
      <c r="H778" s="2"/>
      <c r="I778" s="2"/>
      <c r="J778" s="2"/>
      <c r="K778" s="2"/>
      <c r="L778" s="2"/>
      <c r="M778" s="2"/>
      <c r="N778" s="2"/>
      <c r="O778" s="1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1"/>
      <c r="G779" s="2"/>
      <c r="H779" s="2"/>
      <c r="I779" s="2"/>
      <c r="J779" s="2"/>
      <c r="K779" s="2"/>
      <c r="L779" s="2"/>
      <c r="M779" s="2"/>
      <c r="N779" s="2"/>
      <c r="O779" s="1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1"/>
      <c r="G780" s="2"/>
      <c r="H780" s="2"/>
      <c r="I780" s="2"/>
      <c r="J780" s="2"/>
      <c r="K780" s="2"/>
      <c r="L780" s="2"/>
      <c r="M780" s="2"/>
      <c r="N780" s="2"/>
      <c r="O780" s="1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1"/>
      <c r="G781" s="2"/>
      <c r="H781" s="2"/>
      <c r="I781" s="2"/>
      <c r="J781" s="2"/>
      <c r="K781" s="2"/>
      <c r="L781" s="2"/>
      <c r="M781" s="2"/>
      <c r="N781" s="2"/>
      <c r="O781" s="1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1"/>
      <c r="G782" s="2"/>
      <c r="H782" s="2"/>
      <c r="I782" s="2"/>
      <c r="J782" s="2"/>
      <c r="K782" s="2"/>
      <c r="L782" s="2"/>
      <c r="M782" s="2"/>
      <c r="N782" s="2"/>
      <c r="O782" s="1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1"/>
      <c r="G783" s="2"/>
      <c r="H783" s="2"/>
      <c r="I783" s="2"/>
      <c r="J783" s="2"/>
      <c r="K783" s="2"/>
      <c r="L783" s="2"/>
      <c r="M783" s="2"/>
      <c r="N783" s="2"/>
      <c r="O783" s="1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1"/>
      <c r="G784" s="2"/>
      <c r="H784" s="2"/>
      <c r="I784" s="2"/>
      <c r="J784" s="2"/>
      <c r="K784" s="2"/>
      <c r="L784" s="2"/>
      <c r="M784" s="2"/>
      <c r="N784" s="2"/>
      <c r="O784" s="1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1"/>
      <c r="G785" s="2"/>
      <c r="H785" s="2"/>
      <c r="I785" s="2"/>
      <c r="J785" s="2"/>
      <c r="K785" s="2"/>
      <c r="L785" s="2"/>
      <c r="M785" s="2"/>
      <c r="N785" s="2"/>
      <c r="O785" s="1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1"/>
      <c r="G786" s="2"/>
      <c r="H786" s="2"/>
      <c r="I786" s="2"/>
      <c r="J786" s="2"/>
      <c r="K786" s="2"/>
      <c r="L786" s="2"/>
      <c r="M786" s="2"/>
      <c r="N786" s="2"/>
      <c r="O786" s="1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1"/>
      <c r="G787" s="2"/>
      <c r="H787" s="2"/>
      <c r="I787" s="2"/>
      <c r="J787" s="2"/>
      <c r="K787" s="2"/>
      <c r="L787" s="2"/>
      <c r="M787" s="2"/>
      <c r="N787" s="2"/>
      <c r="O787" s="1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1"/>
      <c r="G788" s="2"/>
      <c r="H788" s="2"/>
      <c r="I788" s="2"/>
      <c r="J788" s="2"/>
      <c r="K788" s="2"/>
      <c r="L788" s="2"/>
      <c r="M788" s="2"/>
      <c r="N788" s="2"/>
      <c r="O788" s="1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1"/>
      <c r="G789" s="2"/>
      <c r="H789" s="2"/>
      <c r="I789" s="2"/>
      <c r="J789" s="2"/>
      <c r="K789" s="2"/>
      <c r="L789" s="2"/>
      <c r="M789" s="2"/>
      <c r="N789" s="2"/>
      <c r="O789" s="1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1"/>
      <c r="G790" s="2"/>
      <c r="H790" s="2"/>
      <c r="I790" s="2"/>
      <c r="J790" s="2"/>
      <c r="K790" s="2"/>
      <c r="L790" s="2"/>
      <c r="M790" s="2"/>
      <c r="N790" s="2"/>
      <c r="O790" s="1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1"/>
      <c r="G791" s="2"/>
      <c r="H791" s="2"/>
      <c r="I791" s="2"/>
      <c r="J791" s="2"/>
      <c r="K791" s="2"/>
      <c r="L791" s="2"/>
      <c r="M791" s="2"/>
      <c r="N791" s="2"/>
      <c r="O791" s="1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1"/>
      <c r="G792" s="2"/>
      <c r="H792" s="2"/>
      <c r="I792" s="2"/>
      <c r="J792" s="2"/>
      <c r="K792" s="2"/>
      <c r="L792" s="2"/>
      <c r="M792" s="2"/>
      <c r="N792" s="2"/>
      <c r="O792" s="1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1"/>
      <c r="G793" s="2"/>
      <c r="H793" s="2"/>
      <c r="I793" s="2"/>
      <c r="J793" s="2"/>
      <c r="K793" s="2"/>
      <c r="L793" s="2"/>
      <c r="M793" s="2"/>
      <c r="N793" s="2"/>
      <c r="O793" s="1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1"/>
      <c r="G794" s="2"/>
      <c r="H794" s="2"/>
      <c r="I794" s="2"/>
      <c r="J794" s="2"/>
      <c r="K794" s="2"/>
      <c r="L794" s="2"/>
      <c r="M794" s="2"/>
      <c r="N794" s="2"/>
      <c r="O794" s="1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1"/>
      <c r="G795" s="2"/>
      <c r="H795" s="2"/>
      <c r="I795" s="2"/>
      <c r="J795" s="2"/>
      <c r="K795" s="2"/>
      <c r="L795" s="2"/>
      <c r="M795" s="2"/>
      <c r="N795" s="2"/>
      <c r="O795" s="1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1"/>
      <c r="G796" s="2"/>
      <c r="H796" s="2"/>
      <c r="I796" s="2"/>
      <c r="J796" s="2"/>
      <c r="K796" s="2"/>
      <c r="L796" s="2"/>
      <c r="M796" s="2"/>
      <c r="N796" s="2"/>
      <c r="O796" s="1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1"/>
      <c r="G797" s="2"/>
      <c r="H797" s="2"/>
      <c r="I797" s="2"/>
      <c r="J797" s="2"/>
      <c r="K797" s="2"/>
      <c r="L797" s="2"/>
      <c r="M797" s="2"/>
      <c r="N797" s="2"/>
      <c r="O797" s="1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1"/>
      <c r="G798" s="2"/>
      <c r="H798" s="2"/>
      <c r="I798" s="2"/>
      <c r="J798" s="2"/>
      <c r="K798" s="2"/>
      <c r="L798" s="2"/>
      <c r="M798" s="2"/>
      <c r="N798" s="2"/>
      <c r="O798" s="1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1"/>
      <c r="G799" s="2"/>
      <c r="H799" s="2"/>
      <c r="I799" s="2"/>
      <c r="J799" s="2"/>
      <c r="K799" s="2"/>
      <c r="L799" s="2"/>
      <c r="M799" s="2"/>
      <c r="N799" s="2"/>
      <c r="O799" s="1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1"/>
      <c r="G800" s="2"/>
      <c r="H800" s="2"/>
      <c r="I800" s="2"/>
      <c r="J800" s="2"/>
      <c r="K800" s="2"/>
      <c r="L800" s="2"/>
      <c r="M800" s="2"/>
      <c r="N800" s="2"/>
      <c r="O800" s="1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1"/>
      <c r="G801" s="2"/>
      <c r="H801" s="2"/>
      <c r="I801" s="2"/>
      <c r="J801" s="2"/>
      <c r="K801" s="2"/>
      <c r="L801" s="2"/>
      <c r="M801" s="2"/>
      <c r="N801" s="2"/>
      <c r="O801" s="1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1"/>
      <c r="G802" s="2"/>
      <c r="H802" s="2"/>
      <c r="I802" s="2"/>
      <c r="J802" s="2"/>
      <c r="K802" s="2"/>
      <c r="L802" s="2"/>
      <c r="M802" s="2"/>
      <c r="N802" s="2"/>
      <c r="O802" s="1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1"/>
      <c r="G803" s="2"/>
      <c r="H803" s="2"/>
      <c r="I803" s="2"/>
      <c r="J803" s="2"/>
      <c r="K803" s="2"/>
      <c r="L803" s="2"/>
      <c r="M803" s="2"/>
      <c r="N803" s="2"/>
      <c r="O803" s="1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1"/>
      <c r="G804" s="2"/>
      <c r="H804" s="2"/>
      <c r="I804" s="2"/>
      <c r="J804" s="2"/>
      <c r="K804" s="2"/>
      <c r="L804" s="2"/>
      <c r="M804" s="2"/>
      <c r="N804" s="2"/>
      <c r="O804" s="1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1"/>
      <c r="G805" s="2"/>
      <c r="H805" s="2"/>
      <c r="I805" s="2"/>
      <c r="J805" s="2"/>
      <c r="K805" s="2"/>
      <c r="L805" s="2"/>
      <c r="M805" s="2"/>
      <c r="N805" s="2"/>
      <c r="O805" s="1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1"/>
      <c r="G806" s="2"/>
      <c r="H806" s="2"/>
      <c r="I806" s="2"/>
      <c r="J806" s="2"/>
      <c r="K806" s="2"/>
      <c r="L806" s="2"/>
      <c r="M806" s="2"/>
      <c r="N806" s="2"/>
      <c r="O806" s="1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1"/>
      <c r="G807" s="2"/>
      <c r="H807" s="2"/>
      <c r="I807" s="2"/>
      <c r="J807" s="2"/>
      <c r="K807" s="2"/>
      <c r="L807" s="2"/>
      <c r="M807" s="2"/>
      <c r="N807" s="2"/>
      <c r="O807" s="1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1"/>
      <c r="G808" s="2"/>
      <c r="H808" s="2"/>
      <c r="I808" s="2"/>
      <c r="J808" s="2"/>
      <c r="K808" s="2"/>
      <c r="L808" s="2"/>
      <c r="M808" s="2"/>
      <c r="N808" s="2"/>
      <c r="O808" s="1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1"/>
      <c r="G809" s="2"/>
      <c r="H809" s="2"/>
      <c r="I809" s="2"/>
      <c r="J809" s="2"/>
      <c r="K809" s="2"/>
      <c r="L809" s="2"/>
      <c r="M809" s="2"/>
      <c r="N809" s="2"/>
      <c r="O809" s="1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1"/>
      <c r="G810" s="2"/>
      <c r="H810" s="2"/>
      <c r="I810" s="2"/>
      <c r="J810" s="2"/>
      <c r="K810" s="2"/>
      <c r="L810" s="2"/>
      <c r="M810" s="2"/>
      <c r="N810" s="2"/>
      <c r="O810" s="1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1"/>
      <c r="G811" s="2"/>
      <c r="H811" s="2"/>
      <c r="I811" s="2"/>
      <c r="J811" s="2"/>
      <c r="K811" s="2"/>
      <c r="L811" s="2"/>
      <c r="M811" s="2"/>
      <c r="N811" s="2"/>
      <c r="O811" s="1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1"/>
      <c r="G812" s="2"/>
      <c r="H812" s="2"/>
      <c r="I812" s="2"/>
      <c r="J812" s="2"/>
      <c r="K812" s="2"/>
      <c r="L812" s="2"/>
      <c r="M812" s="2"/>
      <c r="N812" s="2"/>
      <c r="O812" s="1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1"/>
      <c r="G813" s="2"/>
      <c r="H813" s="2"/>
      <c r="I813" s="2"/>
      <c r="J813" s="2"/>
      <c r="K813" s="2"/>
      <c r="L813" s="2"/>
      <c r="M813" s="2"/>
      <c r="N813" s="2"/>
      <c r="O813" s="1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1"/>
      <c r="G814" s="2"/>
      <c r="H814" s="2"/>
      <c r="I814" s="2"/>
      <c r="J814" s="2"/>
      <c r="K814" s="2"/>
      <c r="L814" s="2"/>
      <c r="M814" s="2"/>
      <c r="N814" s="2"/>
      <c r="O814" s="1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1"/>
      <c r="G815" s="2"/>
      <c r="H815" s="2"/>
      <c r="I815" s="2"/>
      <c r="J815" s="2"/>
      <c r="K815" s="2"/>
      <c r="L815" s="2"/>
      <c r="M815" s="2"/>
      <c r="N815" s="2"/>
      <c r="O815" s="1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1"/>
      <c r="G816" s="2"/>
      <c r="H816" s="2"/>
      <c r="I816" s="2"/>
      <c r="J816" s="2"/>
      <c r="K816" s="2"/>
      <c r="L816" s="2"/>
      <c r="M816" s="2"/>
      <c r="N816" s="2"/>
      <c r="O816" s="1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1"/>
      <c r="G817" s="2"/>
      <c r="H817" s="2"/>
      <c r="I817" s="2"/>
      <c r="J817" s="2"/>
      <c r="K817" s="2"/>
      <c r="L817" s="2"/>
      <c r="M817" s="2"/>
      <c r="N817" s="2"/>
      <c r="O817" s="1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1"/>
      <c r="G818" s="2"/>
      <c r="H818" s="2"/>
      <c r="I818" s="2"/>
      <c r="J818" s="2"/>
      <c r="K818" s="2"/>
      <c r="L818" s="2"/>
      <c r="M818" s="2"/>
      <c r="N818" s="2"/>
      <c r="O818" s="1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1"/>
      <c r="G819" s="2"/>
      <c r="H819" s="2"/>
      <c r="I819" s="2"/>
      <c r="J819" s="2"/>
      <c r="K819" s="2"/>
      <c r="L819" s="2"/>
      <c r="M819" s="2"/>
      <c r="N819" s="2"/>
      <c r="O819" s="1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1"/>
      <c r="G820" s="2"/>
      <c r="H820" s="2"/>
      <c r="I820" s="2"/>
      <c r="J820" s="2"/>
      <c r="K820" s="2"/>
      <c r="L820" s="2"/>
      <c r="M820" s="2"/>
      <c r="N820" s="2"/>
      <c r="O820" s="1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1"/>
      <c r="G821" s="2"/>
      <c r="H821" s="2"/>
      <c r="I821" s="2"/>
      <c r="J821" s="2"/>
      <c r="K821" s="2"/>
      <c r="L821" s="2"/>
      <c r="M821" s="2"/>
      <c r="N821" s="2"/>
      <c r="O821" s="1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1"/>
      <c r="G822" s="2"/>
      <c r="H822" s="2"/>
      <c r="I822" s="2"/>
      <c r="J822" s="2"/>
      <c r="K822" s="2"/>
      <c r="L822" s="2"/>
      <c r="M822" s="2"/>
      <c r="N822" s="2"/>
      <c r="O822" s="1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1"/>
      <c r="G823" s="2"/>
      <c r="H823" s="2"/>
      <c r="I823" s="2"/>
      <c r="J823" s="2"/>
      <c r="K823" s="2"/>
      <c r="L823" s="2"/>
      <c r="M823" s="2"/>
      <c r="N823" s="2"/>
      <c r="O823" s="1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1"/>
      <c r="G824" s="2"/>
      <c r="H824" s="2"/>
      <c r="I824" s="2"/>
      <c r="J824" s="2"/>
      <c r="K824" s="2"/>
      <c r="L824" s="2"/>
      <c r="M824" s="2"/>
      <c r="N824" s="2"/>
      <c r="O824" s="1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1"/>
      <c r="G825" s="2"/>
      <c r="H825" s="2"/>
      <c r="I825" s="2"/>
      <c r="J825" s="2"/>
      <c r="K825" s="2"/>
      <c r="L825" s="2"/>
      <c r="M825" s="2"/>
      <c r="N825" s="2"/>
      <c r="O825" s="1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1"/>
      <c r="G826" s="2"/>
      <c r="H826" s="2"/>
      <c r="I826" s="2"/>
      <c r="J826" s="2"/>
      <c r="K826" s="2"/>
      <c r="L826" s="2"/>
      <c r="M826" s="2"/>
      <c r="N826" s="2"/>
      <c r="O826" s="1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1"/>
      <c r="G827" s="2"/>
      <c r="H827" s="2"/>
      <c r="I827" s="2"/>
      <c r="J827" s="2"/>
      <c r="K827" s="2"/>
      <c r="L827" s="2"/>
      <c r="M827" s="2"/>
      <c r="N827" s="2"/>
      <c r="O827" s="1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1"/>
      <c r="G828" s="2"/>
      <c r="H828" s="2"/>
      <c r="I828" s="2"/>
      <c r="J828" s="2"/>
      <c r="K828" s="2"/>
      <c r="L828" s="2"/>
      <c r="M828" s="2"/>
      <c r="N828" s="2"/>
      <c r="O828" s="1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1"/>
      <c r="G829" s="2"/>
      <c r="H829" s="2"/>
      <c r="I829" s="2"/>
      <c r="J829" s="2"/>
      <c r="K829" s="2"/>
      <c r="L829" s="2"/>
      <c r="M829" s="2"/>
      <c r="N829" s="2"/>
      <c r="O829" s="1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1"/>
      <c r="G830" s="2"/>
      <c r="H830" s="2"/>
      <c r="I830" s="2"/>
      <c r="J830" s="2"/>
      <c r="K830" s="2"/>
      <c r="L830" s="2"/>
      <c r="M830" s="2"/>
      <c r="N830" s="2"/>
      <c r="O830" s="1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1"/>
      <c r="G831" s="2"/>
      <c r="H831" s="2"/>
      <c r="I831" s="2"/>
      <c r="J831" s="2"/>
      <c r="K831" s="2"/>
      <c r="L831" s="2"/>
      <c r="M831" s="2"/>
      <c r="N831" s="2"/>
      <c r="O831" s="1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1"/>
      <c r="G832" s="2"/>
      <c r="H832" s="2"/>
      <c r="I832" s="2"/>
      <c r="J832" s="2"/>
      <c r="K832" s="2"/>
      <c r="L832" s="2"/>
      <c r="M832" s="2"/>
      <c r="N832" s="2"/>
      <c r="O832" s="1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1"/>
      <c r="G833" s="2"/>
      <c r="H833" s="2"/>
      <c r="I833" s="2"/>
      <c r="J833" s="2"/>
      <c r="K833" s="2"/>
      <c r="L833" s="2"/>
      <c r="M833" s="2"/>
      <c r="N833" s="2"/>
      <c r="O833" s="1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1"/>
      <c r="G834" s="2"/>
      <c r="H834" s="2"/>
      <c r="I834" s="2"/>
      <c r="J834" s="2"/>
      <c r="K834" s="2"/>
      <c r="L834" s="2"/>
      <c r="M834" s="2"/>
      <c r="N834" s="2"/>
      <c r="O834" s="1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1"/>
      <c r="G835" s="2"/>
      <c r="H835" s="2"/>
      <c r="I835" s="2"/>
      <c r="J835" s="2"/>
      <c r="K835" s="2"/>
      <c r="L835" s="2"/>
      <c r="M835" s="2"/>
      <c r="N835" s="2"/>
      <c r="O835" s="1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1"/>
      <c r="G836" s="2"/>
      <c r="H836" s="2"/>
      <c r="I836" s="2"/>
      <c r="J836" s="2"/>
      <c r="K836" s="2"/>
      <c r="L836" s="2"/>
      <c r="M836" s="2"/>
      <c r="N836" s="2"/>
      <c r="O836" s="1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1"/>
      <c r="G837" s="2"/>
      <c r="H837" s="2"/>
      <c r="I837" s="2"/>
      <c r="J837" s="2"/>
      <c r="K837" s="2"/>
      <c r="L837" s="2"/>
      <c r="M837" s="2"/>
      <c r="N837" s="2"/>
      <c r="O837" s="1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1"/>
      <c r="G838" s="2"/>
      <c r="H838" s="2"/>
      <c r="I838" s="2"/>
      <c r="J838" s="2"/>
      <c r="K838" s="2"/>
      <c r="L838" s="2"/>
      <c r="M838" s="2"/>
      <c r="N838" s="2"/>
      <c r="O838" s="1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1"/>
      <c r="G839" s="2"/>
      <c r="H839" s="2"/>
      <c r="I839" s="2"/>
      <c r="J839" s="2"/>
      <c r="K839" s="2"/>
      <c r="L839" s="2"/>
      <c r="M839" s="2"/>
      <c r="N839" s="2"/>
      <c r="O839" s="1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1"/>
      <c r="G840" s="2"/>
      <c r="H840" s="2"/>
      <c r="I840" s="2"/>
      <c r="J840" s="2"/>
      <c r="K840" s="2"/>
      <c r="L840" s="2"/>
      <c r="M840" s="2"/>
      <c r="N840" s="2"/>
      <c r="O840" s="1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1"/>
      <c r="G841" s="2"/>
      <c r="H841" s="2"/>
      <c r="I841" s="2"/>
      <c r="J841" s="2"/>
      <c r="K841" s="2"/>
      <c r="L841" s="2"/>
      <c r="M841" s="2"/>
      <c r="N841" s="2"/>
      <c r="O841" s="1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1"/>
      <c r="G842" s="2"/>
      <c r="H842" s="2"/>
      <c r="I842" s="2"/>
      <c r="J842" s="2"/>
      <c r="K842" s="2"/>
      <c r="L842" s="2"/>
      <c r="M842" s="2"/>
      <c r="N842" s="2"/>
      <c r="O842" s="1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1"/>
      <c r="G843" s="2"/>
      <c r="H843" s="2"/>
      <c r="I843" s="2"/>
      <c r="J843" s="2"/>
      <c r="K843" s="2"/>
      <c r="L843" s="2"/>
      <c r="M843" s="2"/>
      <c r="N843" s="2"/>
      <c r="O843" s="1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1"/>
      <c r="G844" s="2"/>
      <c r="H844" s="2"/>
      <c r="I844" s="2"/>
      <c r="J844" s="2"/>
      <c r="K844" s="2"/>
      <c r="L844" s="2"/>
      <c r="M844" s="2"/>
      <c r="N844" s="2"/>
      <c r="O844" s="1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1"/>
      <c r="G845" s="2"/>
      <c r="H845" s="2"/>
      <c r="I845" s="2"/>
      <c r="J845" s="2"/>
      <c r="K845" s="2"/>
      <c r="L845" s="2"/>
      <c r="M845" s="2"/>
      <c r="N845" s="2"/>
      <c r="O845" s="1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1"/>
      <c r="G846" s="2"/>
      <c r="H846" s="2"/>
      <c r="I846" s="2"/>
      <c r="J846" s="2"/>
      <c r="K846" s="2"/>
      <c r="L846" s="2"/>
      <c r="M846" s="2"/>
      <c r="N846" s="2"/>
      <c r="O846" s="1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1"/>
      <c r="G847" s="2"/>
      <c r="H847" s="2"/>
      <c r="I847" s="2"/>
      <c r="J847" s="2"/>
      <c r="K847" s="2"/>
      <c r="L847" s="2"/>
      <c r="M847" s="2"/>
      <c r="N847" s="2"/>
      <c r="O847" s="1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1"/>
      <c r="G848" s="2"/>
      <c r="H848" s="2"/>
      <c r="I848" s="2"/>
      <c r="J848" s="2"/>
      <c r="K848" s="2"/>
      <c r="L848" s="2"/>
      <c r="M848" s="2"/>
      <c r="N848" s="2"/>
      <c r="O848" s="1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1"/>
      <c r="G849" s="2"/>
      <c r="H849" s="2"/>
      <c r="I849" s="2"/>
      <c r="J849" s="2"/>
      <c r="K849" s="2"/>
      <c r="L849" s="2"/>
      <c r="M849" s="2"/>
      <c r="N849" s="2"/>
      <c r="O849" s="1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1"/>
      <c r="G850" s="2"/>
      <c r="H850" s="2"/>
      <c r="I850" s="2"/>
      <c r="J850" s="2"/>
      <c r="K850" s="2"/>
      <c r="L850" s="2"/>
      <c r="M850" s="2"/>
      <c r="N850" s="2"/>
      <c r="O850" s="1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1"/>
      <c r="G851" s="2"/>
      <c r="H851" s="2"/>
      <c r="I851" s="2"/>
      <c r="J851" s="2"/>
      <c r="K851" s="2"/>
      <c r="L851" s="2"/>
      <c r="M851" s="2"/>
      <c r="N851" s="2"/>
      <c r="O851" s="1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1"/>
      <c r="G852" s="2"/>
      <c r="H852" s="2"/>
      <c r="I852" s="2"/>
      <c r="J852" s="2"/>
      <c r="K852" s="2"/>
      <c r="L852" s="2"/>
      <c r="M852" s="2"/>
      <c r="N852" s="2"/>
      <c r="O852" s="1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1"/>
      <c r="G853" s="2"/>
      <c r="H853" s="2"/>
      <c r="I853" s="2"/>
      <c r="J853" s="2"/>
      <c r="K853" s="2"/>
      <c r="L853" s="2"/>
      <c r="M853" s="2"/>
      <c r="N853" s="2"/>
      <c r="O853" s="1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1"/>
      <c r="G854" s="2"/>
      <c r="H854" s="2"/>
      <c r="I854" s="2"/>
      <c r="J854" s="2"/>
      <c r="K854" s="2"/>
      <c r="L854" s="2"/>
      <c r="M854" s="2"/>
      <c r="N854" s="2"/>
      <c r="O854" s="1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1"/>
      <c r="G855" s="2"/>
      <c r="H855" s="2"/>
      <c r="I855" s="2"/>
      <c r="J855" s="2"/>
      <c r="K855" s="2"/>
      <c r="L855" s="2"/>
      <c r="M855" s="2"/>
      <c r="N855" s="2"/>
      <c r="O855" s="1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1"/>
      <c r="G856" s="2"/>
      <c r="H856" s="2"/>
      <c r="I856" s="2"/>
      <c r="J856" s="2"/>
      <c r="K856" s="2"/>
      <c r="L856" s="2"/>
      <c r="M856" s="2"/>
      <c r="N856" s="2"/>
      <c r="O856" s="1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1"/>
      <c r="G857" s="2"/>
      <c r="H857" s="2"/>
      <c r="I857" s="2"/>
      <c r="J857" s="2"/>
      <c r="K857" s="2"/>
      <c r="L857" s="2"/>
      <c r="M857" s="2"/>
      <c r="N857" s="2"/>
      <c r="O857" s="1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1"/>
      <c r="G858" s="2"/>
      <c r="H858" s="2"/>
      <c r="I858" s="2"/>
      <c r="J858" s="2"/>
      <c r="K858" s="2"/>
      <c r="L858" s="2"/>
      <c r="M858" s="2"/>
      <c r="N858" s="2"/>
      <c r="O858" s="1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1"/>
      <c r="G859" s="2"/>
      <c r="H859" s="2"/>
      <c r="I859" s="2"/>
      <c r="J859" s="2"/>
      <c r="K859" s="2"/>
      <c r="L859" s="2"/>
      <c r="M859" s="2"/>
      <c r="N859" s="2"/>
      <c r="O859" s="1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1"/>
      <c r="G860" s="2"/>
      <c r="H860" s="2"/>
      <c r="I860" s="2"/>
      <c r="J860" s="2"/>
      <c r="K860" s="2"/>
      <c r="L860" s="2"/>
      <c r="M860" s="2"/>
      <c r="N860" s="2"/>
      <c r="O860" s="1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1"/>
      <c r="G861" s="2"/>
      <c r="H861" s="2"/>
      <c r="I861" s="2"/>
      <c r="J861" s="2"/>
      <c r="K861" s="2"/>
      <c r="L861" s="2"/>
      <c r="M861" s="2"/>
      <c r="N861" s="2"/>
      <c r="O861" s="1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1"/>
      <c r="G862" s="2"/>
      <c r="H862" s="2"/>
      <c r="I862" s="2"/>
      <c r="J862" s="2"/>
      <c r="K862" s="2"/>
      <c r="L862" s="2"/>
      <c r="M862" s="2"/>
      <c r="N862" s="2"/>
      <c r="O862" s="1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1"/>
      <c r="G863" s="2"/>
      <c r="H863" s="2"/>
      <c r="I863" s="2"/>
      <c r="J863" s="2"/>
      <c r="K863" s="2"/>
      <c r="L863" s="2"/>
      <c r="M863" s="2"/>
      <c r="N863" s="2"/>
      <c r="O863" s="1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1"/>
      <c r="G864" s="2"/>
      <c r="H864" s="2"/>
      <c r="I864" s="2"/>
      <c r="J864" s="2"/>
      <c r="K864" s="2"/>
      <c r="L864" s="2"/>
      <c r="M864" s="2"/>
      <c r="N864" s="2"/>
      <c r="O864" s="1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1"/>
      <c r="G865" s="2"/>
      <c r="H865" s="2"/>
      <c r="I865" s="2"/>
      <c r="J865" s="2"/>
      <c r="K865" s="2"/>
      <c r="L865" s="2"/>
      <c r="M865" s="2"/>
      <c r="N865" s="2"/>
      <c r="O865" s="1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1"/>
      <c r="G866" s="2"/>
      <c r="H866" s="2"/>
      <c r="I866" s="2"/>
      <c r="J866" s="2"/>
      <c r="K866" s="2"/>
      <c r="L866" s="2"/>
      <c r="M866" s="2"/>
      <c r="N866" s="2"/>
      <c r="O866" s="1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1"/>
      <c r="G867" s="2"/>
      <c r="H867" s="2"/>
      <c r="I867" s="2"/>
      <c r="J867" s="2"/>
      <c r="K867" s="2"/>
      <c r="L867" s="2"/>
      <c r="M867" s="2"/>
      <c r="N867" s="2"/>
      <c r="O867" s="1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1"/>
      <c r="G868" s="2"/>
      <c r="H868" s="2"/>
      <c r="I868" s="2"/>
      <c r="J868" s="2"/>
      <c r="K868" s="2"/>
      <c r="L868" s="2"/>
      <c r="M868" s="2"/>
      <c r="N868" s="2"/>
      <c r="O868" s="1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1"/>
      <c r="G869" s="2"/>
      <c r="H869" s="2"/>
      <c r="I869" s="2"/>
      <c r="J869" s="2"/>
      <c r="K869" s="2"/>
      <c r="L869" s="2"/>
      <c r="M869" s="2"/>
      <c r="N869" s="2"/>
      <c r="O869" s="1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1"/>
      <c r="G870" s="2"/>
      <c r="H870" s="2"/>
      <c r="I870" s="2"/>
      <c r="J870" s="2"/>
      <c r="K870" s="2"/>
      <c r="L870" s="2"/>
      <c r="M870" s="2"/>
      <c r="N870" s="2"/>
      <c r="O870" s="1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1"/>
      <c r="G871" s="2"/>
      <c r="H871" s="2"/>
      <c r="I871" s="2"/>
      <c r="J871" s="2"/>
      <c r="K871" s="2"/>
      <c r="L871" s="2"/>
      <c r="M871" s="2"/>
      <c r="N871" s="2"/>
      <c r="O871" s="1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1"/>
      <c r="G872" s="2"/>
      <c r="H872" s="2"/>
      <c r="I872" s="2"/>
      <c r="J872" s="2"/>
      <c r="K872" s="2"/>
      <c r="L872" s="2"/>
      <c r="M872" s="2"/>
      <c r="N872" s="2"/>
      <c r="O872" s="1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1"/>
      <c r="G873" s="2"/>
      <c r="H873" s="2"/>
      <c r="I873" s="2"/>
      <c r="J873" s="2"/>
      <c r="K873" s="2"/>
      <c r="L873" s="2"/>
      <c r="M873" s="2"/>
      <c r="N873" s="2"/>
      <c r="O873" s="1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1"/>
      <c r="G874" s="2"/>
      <c r="H874" s="2"/>
      <c r="I874" s="2"/>
      <c r="J874" s="2"/>
      <c r="K874" s="2"/>
      <c r="L874" s="2"/>
      <c r="M874" s="2"/>
      <c r="N874" s="2"/>
      <c r="O874" s="1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1"/>
      <c r="G875" s="2"/>
      <c r="H875" s="2"/>
      <c r="I875" s="2"/>
      <c r="J875" s="2"/>
      <c r="K875" s="2"/>
      <c r="L875" s="2"/>
      <c r="M875" s="2"/>
      <c r="N875" s="2"/>
      <c r="O875" s="1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1"/>
      <c r="G876" s="2"/>
      <c r="H876" s="2"/>
      <c r="I876" s="2"/>
      <c r="J876" s="2"/>
      <c r="K876" s="2"/>
      <c r="L876" s="2"/>
      <c r="M876" s="2"/>
      <c r="N876" s="2"/>
      <c r="O876" s="1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1"/>
      <c r="G877" s="2"/>
      <c r="H877" s="2"/>
      <c r="I877" s="2"/>
      <c r="J877" s="2"/>
      <c r="K877" s="2"/>
      <c r="L877" s="2"/>
      <c r="M877" s="2"/>
      <c r="N877" s="2"/>
      <c r="O877" s="1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1"/>
      <c r="G878" s="2"/>
      <c r="H878" s="2"/>
      <c r="I878" s="2"/>
      <c r="J878" s="2"/>
      <c r="K878" s="2"/>
      <c r="L878" s="2"/>
      <c r="M878" s="2"/>
      <c r="N878" s="2"/>
      <c r="O878" s="1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1"/>
      <c r="G879" s="2"/>
      <c r="H879" s="2"/>
      <c r="I879" s="2"/>
      <c r="J879" s="2"/>
      <c r="K879" s="2"/>
      <c r="L879" s="2"/>
      <c r="M879" s="2"/>
      <c r="N879" s="2"/>
      <c r="O879" s="1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1"/>
      <c r="G880" s="2"/>
      <c r="H880" s="2"/>
      <c r="I880" s="2"/>
      <c r="J880" s="2"/>
      <c r="K880" s="2"/>
      <c r="L880" s="2"/>
      <c r="M880" s="2"/>
      <c r="N880" s="2"/>
      <c r="O880" s="1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1"/>
      <c r="G881" s="2"/>
      <c r="H881" s="2"/>
      <c r="I881" s="2"/>
      <c r="J881" s="2"/>
      <c r="K881" s="2"/>
      <c r="L881" s="2"/>
      <c r="M881" s="2"/>
      <c r="N881" s="2"/>
      <c r="O881" s="1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1"/>
      <c r="G882" s="2"/>
      <c r="H882" s="2"/>
      <c r="I882" s="2"/>
      <c r="J882" s="2"/>
      <c r="K882" s="2"/>
      <c r="L882" s="2"/>
      <c r="M882" s="2"/>
      <c r="N882" s="2"/>
      <c r="O882" s="1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1"/>
      <c r="G883" s="2"/>
      <c r="H883" s="2"/>
      <c r="I883" s="2"/>
      <c r="J883" s="2"/>
      <c r="K883" s="2"/>
      <c r="L883" s="2"/>
      <c r="M883" s="2"/>
      <c r="N883" s="2"/>
      <c r="O883" s="1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1"/>
      <c r="G884" s="2"/>
      <c r="H884" s="2"/>
      <c r="I884" s="2"/>
      <c r="J884" s="2"/>
      <c r="K884" s="2"/>
      <c r="L884" s="2"/>
      <c r="M884" s="2"/>
      <c r="N884" s="2"/>
      <c r="O884" s="1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1"/>
      <c r="G885" s="2"/>
      <c r="H885" s="2"/>
      <c r="I885" s="2"/>
      <c r="J885" s="2"/>
      <c r="K885" s="2"/>
      <c r="L885" s="2"/>
      <c r="M885" s="2"/>
      <c r="N885" s="2"/>
      <c r="O885" s="1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1"/>
      <c r="G886" s="2"/>
      <c r="H886" s="2"/>
      <c r="I886" s="2"/>
      <c r="J886" s="2"/>
      <c r="K886" s="2"/>
      <c r="L886" s="2"/>
      <c r="M886" s="2"/>
      <c r="N886" s="2"/>
      <c r="O886" s="1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1"/>
      <c r="G887" s="2"/>
      <c r="H887" s="2"/>
      <c r="I887" s="2"/>
      <c r="J887" s="2"/>
      <c r="K887" s="2"/>
      <c r="L887" s="2"/>
      <c r="M887" s="2"/>
      <c r="N887" s="2"/>
      <c r="O887" s="1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1"/>
      <c r="G888" s="2"/>
      <c r="H888" s="2"/>
      <c r="I888" s="2"/>
      <c r="J888" s="2"/>
      <c r="K888" s="2"/>
      <c r="L888" s="2"/>
      <c r="M888" s="2"/>
      <c r="N888" s="2"/>
      <c r="O888" s="1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1"/>
      <c r="G889" s="2"/>
      <c r="H889" s="2"/>
      <c r="I889" s="2"/>
      <c r="J889" s="2"/>
      <c r="K889" s="2"/>
      <c r="L889" s="2"/>
      <c r="M889" s="2"/>
      <c r="N889" s="2"/>
      <c r="O889" s="1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1"/>
      <c r="G890" s="2"/>
      <c r="H890" s="2"/>
      <c r="I890" s="2"/>
      <c r="J890" s="2"/>
      <c r="K890" s="2"/>
      <c r="L890" s="2"/>
      <c r="M890" s="2"/>
      <c r="N890" s="2"/>
      <c r="O890" s="1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1"/>
      <c r="G891" s="2"/>
      <c r="H891" s="2"/>
      <c r="I891" s="2"/>
      <c r="J891" s="2"/>
      <c r="K891" s="2"/>
      <c r="L891" s="2"/>
      <c r="M891" s="2"/>
      <c r="N891" s="2"/>
      <c r="O891" s="1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1"/>
      <c r="G892" s="2"/>
      <c r="H892" s="2"/>
      <c r="I892" s="2"/>
      <c r="J892" s="2"/>
      <c r="K892" s="2"/>
      <c r="L892" s="2"/>
      <c r="M892" s="2"/>
      <c r="N892" s="2"/>
      <c r="O892" s="1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1"/>
      <c r="G893" s="2"/>
      <c r="H893" s="2"/>
      <c r="I893" s="2"/>
      <c r="J893" s="2"/>
      <c r="K893" s="2"/>
      <c r="L893" s="2"/>
      <c r="M893" s="2"/>
      <c r="N893" s="2"/>
      <c r="O893" s="1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1"/>
      <c r="G894" s="2"/>
      <c r="H894" s="2"/>
      <c r="I894" s="2"/>
      <c r="J894" s="2"/>
      <c r="K894" s="2"/>
      <c r="L894" s="2"/>
      <c r="M894" s="2"/>
      <c r="N894" s="2"/>
      <c r="O894" s="1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1"/>
      <c r="G895" s="2"/>
      <c r="H895" s="2"/>
      <c r="I895" s="2"/>
      <c r="J895" s="2"/>
      <c r="K895" s="2"/>
      <c r="L895" s="2"/>
      <c r="M895" s="2"/>
      <c r="N895" s="2"/>
      <c r="O895" s="1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1"/>
      <c r="G896" s="2"/>
      <c r="H896" s="2"/>
      <c r="I896" s="2"/>
      <c r="J896" s="2"/>
      <c r="K896" s="2"/>
      <c r="L896" s="2"/>
      <c r="M896" s="2"/>
      <c r="N896" s="2"/>
      <c r="O896" s="1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1"/>
      <c r="G897" s="2"/>
      <c r="H897" s="2"/>
      <c r="I897" s="2"/>
      <c r="J897" s="2"/>
      <c r="K897" s="2"/>
      <c r="L897" s="2"/>
      <c r="M897" s="2"/>
      <c r="N897" s="2"/>
      <c r="O897" s="1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1"/>
      <c r="G898" s="2"/>
      <c r="H898" s="2"/>
      <c r="I898" s="2"/>
      <c r="J898" s="2"/>
      <c r="K898" s="2"/>
      <c r="L898" s="2"/>
      <c r="M898" s="2"/>
      <c r="N898" s="2"/>
      <c r="O898" s="1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1"/>
      <c r="G899" s="2"/>
      <c r="H899" s="2"/>
      <c r="I899" s="2"/>
      <c r="J899" s="2"/>
      <c r="K899" s="2"/>
      <c r="L899" s="2"/>
      <c r="M899" s="2"/>
      <c r="N899" s="2"/>
      <c r="O899" s="1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1"/>
      <c r="G900" s="2"/>
      <c r="H900" s="2"/>
      <c r="I900" s="2"/>
      <c r="J900" s="2"/>
      <c r="K900" s="2"/>
      <c r="L900" s="2"/>
      <c r="M900" s="2"/>
      <c r="N900" s="2"/>
      <c r="O900" s="1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1"/>
      <c r="G901" s="2"/>
      <c r="H901" s="2"/>
      <c r="I901" s="2"/>
      <c r="J901" s="2"/>
      <c r="K901" s="2"/>
      <c r="L901" s="2"/>
      <c r="M901" s="2"/>
      <c r="N901" s="2"/>
      <c r="O901" s="1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1"/>
      <c r="G902" s="2"/>
      <c r="H902" s="2"/>
      <c r="I902" s="2"/>
      <c r="J902" s="2"/>
      <c r="K902" s="2"/>
      <c r="L902" s="2"/>
      <c r="M902" s="2"/>
      <c r="N902" s="2"/>
      <c r="O902" s="1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1"/>
      <c r="G903" s="2"/>
      <c r="H903" s="2"/>
      <c r="I903" s="2"/>
      <c r="J903" s="2"/>
      <c r="K903" s="2"/>
      <c r="L903" s="2"/>
      <c r="M903" s="2"/>
      <c r="N903" s="2"/>
      <c r="O903" s="1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1"/>
      <c r="G904" s="2"/>
      <c r="H904" s="2"/>
      <c r="I904" s="2"/>
      <c r="J904" s="2"/>
      <c r="K904" s="2"/>
      <c r="L904" s="2"/>
      <c r="M904" s="2"/>
      <c r="N904" s="2"/>
      <c r="O904" s="1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1"/>
      <c r="G905" s="2"/>
      <c r="H905" s="2"/>
      <c r="I905" s="2"/>
      <c r="J905" s="2"/>
      <c r="K905" s="2"/>
      <c r="L905" s="2"/>
      <c r="M905" s="2"/>
      <c r="N905" s="2"/>
      <c r="O905" s="1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1"/>
      <c r="G906" s="2"/>
      <c r="H906" s="2"/>
      <c r="I906" s="2"/>
      <c r="J906" s="2"/>
      <c r="K906" s="2"/>
      <c r="L906" s="2"/>
      <c r="M906" s="2"/>
      <c r="N906" s="2"/>
      <c r="O906" s="1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1"/>
      <c r="G907" s="2"/>
      <c r="H907" s="2"/>
      <c r="I907" s="2"/>
      <c r="J907" s="2"/>
      <c r="K907" s="2"/>
      <c r="L907" s="2"/>
      <c r="M907" s="2"/>
      <c r="N907" s="2"/>
      <c r="O907" s="1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1"/>
      <c r="G908" s="2"/>
      <c r="H908" s="2"/>
      <c r="I908" s="2"/>
      <c r="J908" s="2"/>
      <c r="K908" s="2"/>
      <c r="L908" s="2"/>
      <c r="M908" s="2"/>
      <c r="N908" s="2"/>
      <c r="O908" s="1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1"/>
      <c r="G909" s="2"/>
      <c r="H909" s="2"/>
      <c r="I909" s="2"/>
      <c r="J909" s="2"/>
      <c r="K909" s="2"/>
      <c r="L909" s="2"/>
      <c r="M909" s="2"/>
      <c r="N909" s="2"/>
      <c r="O909" s="1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1"/>
      <c r="G910" s="2"/>
      <c r="H910" s="2"/>
      <c r="I910" s="2"/>
      <c r="J910" s="2"/>
      <c r="K910" s="2"/>
      <c r="L910" s="2"/>
      <c r="M910" s="2"/>
      <c r="N910" s="2"/>
      <c r="O910" s="1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1"/>
      <c r="G911" s="2"/>
      <c r="H911" s="2"/>
      <c r="I911" s="2"/>
      <c r="J911" s="2"/>
      <c r="K911" s="2"/>
      <c r="L911" s="2"/>
      <c r="M911" s="2"/>
      <c r="N911" s="2"/>
      <c r="O911" s="1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1"/>
      <c r="G912" s="2"/>
      <c r="H912" s="2"/>
      <c r="I912" s="2"/>
      <c r="J912" s="2"/>
      <c r="K912" s="2"/>
      <c r="L912" s="2"/>
      <c r="M912" s="2"/>
      <c r="N912" s="2"/>
      <c r="O912" s="1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1"/>
      <c r="G913" s="2"/>
      <c r="H913" s="2"/>
      <c r="I913" s="2"/>
      <c r="J913" s="2"/>
      <c r="K913" s="2"/>
      <c r="L913" s="2"/>
      <c r="M913" s="2"/>
      <c r="N913" s="2"/>
      <c r="O913" s="1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1"/>
      <c r="G914" s="2"/>
      <c r="H914" s="2"/>
      <c r="I914" s="2"/>
      <c r="J914" s="2"/>
      <c r="K914" s="2"/>
      <c r="L914" s="2"/>
      <c r="M914" s="2"/>
      <c r="N914" s="2"/>
      <c r="O914" s="1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1"/>
      <c r="G915" s="2"/>
      <c r="H915" s="2"/>
      <c r="I915" s="2"/>
      <c r="J915" s="2"/>
      <c r="K915" s="2"/>
      <c r="L915" s="2"/>
      <c r="M915" s="2"/>
      <c r="N915" s="2"/>
      <c r="O915" s="1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1"/>
      <c r="G916" s="2"/>
      <c r="H916" s="2"/>
      <c r="I916" s="2"/>
      <c r="J916" s="2"/>
      <c r="K916" s="2"/>
      <c r="L916" s="2"/>
      <c r="M916" s="2"/>
      <c r="N916" s="2"/>
      <c r="O916" s="1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1"/>
      <c r="G917" s="2"/>
      <c r="H917" s="2"/>
      <c r="I917" s="2"/>
      <c r="J917" s="2"/>
      <c r="K917" s="2"/>
      <c r="L917" s="2"/>
      <c r="M917" s="2"/>
      <c r="N917" s="2"/>
      <c r="O917" s="1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1"/>
      <c r="G918" s="2"/>
      <c r="H918" s="2"/>
      <c r="I918" s="2"/>
      <c r="J918" s="2"/>
      <c r="K918" s="2"/>
      <c r="L918" s="2"/>
      <c r="M918" s="2"/>
      <c r="N918" s="2"/>
      <c r="O918" s="1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1"/>
      <c r="G919" s="2"/>
      <c r="H919" s="2"/>
      <c r="I919" s="2"/>
      <c r="J919" s="2"/>
      <c r="K919" s="2"/>
      <c r="L919" s="2"/>
      <c r="M919" s="2"/>
      <c r="N919" s="2"/>
      <c r="O919" s="1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1"/>
      <c r="G920" s="2"/>
      <c r="H920" s="2"/>
      <c r="I920" s="2"/>
      <c r="J920" s="2"/>
      <c r="K920" s="2"/>
      <c r="L920" s="2"/>
      <c r="M920" s="2"/>
      <c r="N920" s="2"/>
      <c r="O920" s="1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1"/>
      <c r="G921" s="2"/>
      <c r="H921" s="2"/>
      <c r="I921" s="2"/>
      <c r="J921" s="2"/>
      <c r="K921" s="2"/>
      <c r="L921" s="2"/>
      <c r="M921" s="2"/>
      <c r="N921" s="2"/>
      <c r="O921" s="1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1"/>
      <c r="G922" s="2"/>
      <c r="H922" s="2"/>
      <c r="I922" s="2"/>
      <c r="J922" s="2"/>
      <c r="K922" s="2"/>
      <c r="L922" s="2"/>
      <c r="M922" s="2"/>
      <c r="N922" s="2"/>
      <c r="O922" s="1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1"/>
      <c r="G923" s="2"/>
      <c r="H923" s="2"/>
      <c r="I923" s="2"/>
      <c r="J923" s="2"/>
      <c r="K923" s="2"/>
      <c r="L923" s="2"/>
      <c r="M923" s="2"/>
      <c r="N923" s="2"/>
      <c r="O923" s="1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1"/>
      <c r="G924" s="2"/>
      <c r="H924" s="2"/>
      <c r="I924" s="2"/>
      <c r="J924" s="2"/>
      <c r="K924" s="2"/>
      <c r="L924" s="2"/>
      <c r="M924" s="2"/>
      <c r="N924" s="2"/>
      <c r="O924" s="1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1"/>
      <c r="G925" s="2"/>
      <c r="H925" s="2"/>
      <c r="I925" s="2"/>
      <c r="J925" s="2"/>
      <c r="K925" s="2"/>
      <c r="L925" s="2"/>
      <c r="M925" s="2"/>
      <c r="N925" s="2"/>
      <c r="O925" s="1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1"/>
      <c r="G926" s="2"/>
      <c r="H926" s="2"/>
      <c r="I926" s="2"/>
      <c r="J926" s="2"/>
      <c r="K926" s="2"/>
      <c r="L926" s="2"/>
      <c r="M926" s="2"/>
      <c r="N926" s="2"/>
      <c r="O926" s="1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1"/>
      <c r="G927" s="2"/>
      <c r="H927" s="2"/>
      <c r="I927" s="2"/>
      <c r="J927" s="2"/>
      <c r="K927" s="2"/>
      <c r="L927" s="2"/>
      <c r="M927" s="2"/>
      <c r="N927" s="2"/>
      <c r="O927" s="1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1"/>
      <c r="G928" s="2"/>
      <c r="H928" s="2"/>
      <c r="I928" s="2"/>
      <c r="J928" s="2"/>
      <c r="K928" s="2"/>
      <c r="L928" s="2"/>
      <c r="M928" s="2"/>
      <c r="N928" s="2"/>
      <c r="O928" s="1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1"/>
      <c r="G929" s="2"/>
      <c r="H929" s="2"/>
      <c r="I929" s="2"/>
      <c r="J929" s="2"/>
      <c r="K929" s="2"/>
      <c r="L929" s="2"/>
      <c r="M929" s="2"/>
      <c r="N929" s="2"/>
      <c r="O929" s="1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1"/>
      <c r="G930" s="2"/>
      <c r="H930" s="2"/>
      <c r="I930" s="2"/>
      <c r="J930" s="2"/>
      <c r="K930" s="2"/>
      <c r="L930" s="2"/>
      <c r="M930" s="2"/>
      <c r="N930" s="2"/>
      <c r="O930" s="1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1"/>
      <c r="G931" s="2"/>
      <c r="H931" s="2"/>
      <c r="I931" s="2"/>
      <c r="J931" s="2"/>
      <c r="K931" s="2"/>
      <c r="L931" s="2"/>
      <c r="M931" s="2"/>
      <c r="N931" s="2"/>
      <c r="O931" s="1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1"/>
      <c r="G932" s="2"/>
      <c r="H932" s="2"/>
      <c r="I932" s="2"/>
      <c r="J932" s="2"/>
      <c r="K932" s="2"/>
      <c r="L932" s="2"/>
      <c r="M932" s="2"/>
      <c r="N932" s="2"/>
      <c r="O932" s="1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1"/>
      <c r="G933" s="2"/>
      <c r="H933" s="2"/>
      <c r="I933" s="2"/>
      <c r="J933" s="2"/>
      <c r="K933" s="2"/>
      <c r="L933" s="2"/>
      <c r="M933" s="2"/>
      <c r="N933" s="2"/>
      <c r="O933" s="1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1"/>
      <c r="G934" s="2"/>
      <c r="H934" s="2"/>
      <c r="I934" s="2"/>
      <c r="J934" s="2"/>
      <c r="K934" s="2"/>
      <c r="L934" s="2"/>
      <c r="M934" s="2"/>
      <c r="N934" s="2"/>
      <c r="O934" s="1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1"/>
      <c r="G935" s="2"/>
      <c r="H935" s="2"/>
      <c r="I935" s="2"/>
      <c r="J935" s="2"/>
      <c r="K935" s="2"/>
      <c r="L935" s="2"/>
      <c r="M935" s="2"/>
      <c r="N935" s="2"/>
      <c r="O935" s="1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1"/>
      <c r="G936" s="2"/>
      <c r="H936" s="2"/>
      <c r="I936" s="2"/>
      <c r="J936" s="2"/>
      <c r="K936" s="2"/>
      <c r="L936" s="2"/>
      <c r="M936" s="2"/>
      <c r="N936" s="2"/>
      <c r="O936" s="1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1"/>
      <c r="G937" s="2"/>
      <c r="H937" s="2"/>
      <c r="I937" s="2"/>
      <c r="J937" s="2"/>
      <c r="K937" s="2"/>
      <c r="L937" s="2"/>
      <c r="M937" s="2"/>
      <c r="N937" s="2"/>
      <c r="O937" s="1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1"/>
      <c r="G938" s="2"/>
      <c r="H938" s="2"/>
      <c r="I938" s="2"/>
      <c r="J938" s="2"/>
      <c r="K938" s="2"/>
      <c r="L938" s="2"/>
      <c r="M938" s="2"/>
      <c r="N938" s="2"/>
      <c r="O938" s="1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1"/>
      <c r="G939" s="2"/>
      <c r="H939" s="2"/>
      <c r="I939" s="2"/>
      <c r="J939" s="2"/>
      <c r="K939" s="2"/>
      <c r="L939" s="2"/>
      <c r="M939" s="2"/>
      <c r="N939" s="2"/>
      <c r="O939" s="1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1"/>
      <c r="G940" s="2"/>
      <c r="H940" s="2"/>
      <c r="I940" s="2"/>
      <c r="J940" s="2"/>
      <c r="K940" s="2"/>
      <c r="L940" s="2"/>
      <c r="M940" s="2"/>
      <c r="N940" s="2"/>
      <c r="O940" s="1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1"/>
      <c r="G941" s="2"/>
      <c r="H941" s="2"/>
      <c r="I941" s="2"/>
      <c r="J941" s="2"/>
      <c r="K941" s="2"/>
      <c r="L941" s="2"/>
      <c r="M941" s="2"/>
      <c r="N941" s="2"/>
      <c r="O941" s="1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1"/>
      <c r="G942" s="2"/>
      <c r="H942" s="2"/>
      <c r="I942" s="2"/>
      <c r="J942" s="2"/>
      <c r="K942" s="2"/>
      <c r="L942" s="2"/>
      <c r="M942" s="2"/>
      <c r="N942" s="2"/>
      <c r="O942" s="1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1"/>
      <c r="G943" s="2"/>
      <c r="H943" s="2"/>
      <c r="I943" s="2"/>
      <c r="J943" s="2"/>
      <c r="K943" s="2"/>
      <c r="L943" s="2"/>
      <c r="M943" s="2"/>
      <c r="N943" s="2"/>
      <c r="O943" s="1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1"/>
      <c r="G944" s="2"/>
      <c r="H944" s="2"/>
      <c r="I944" s="2"/>
      <c r="J944" s="2"/>
      <c r="K944" s="2"/>
      <c r="L944" s="2"/>
      <c r="M944" s="2"/>
      <c r="N944" s="2"/>
      <c r="O944" s="1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1"/>
      <c r="G945" s="2"/>
      <c r="H945" s="2"/>
      <c r="I945" s="2"/>
      <c r="J945" s="2"/>
      <c r="K945" s="2"/>
      <c r="L945" s="2"/>
      <c r="M945" s="2"/>
      <c r="N945" s="2"/>
      <c r="O945" s="1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1"/>
      <c r="G946" s="2"/>
      <c r="H946" s="2"/>
      <c r="I946" s="2"/>
      <c r="J946" s="2"/>
      <c r="K946" s="2"/>
      <c r="L946" s="2"/>
      <c r="M946" s="2"/>
      <c r="N946" s="2"/>
      <c r="O946" s="1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1"/>
      <c r="G947" s="2"/>
      <c r="H947" s="2"/>
      <c r="I947" s="2"/>
      <c r="J947" s="2"/>
      <c r="K947" s="2"/>
      <c r="L947" s="2"/>
      <c r="M947" s="2"/>
      <c r="N947" s="2"/>
      <c r="O947" s="1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1"/>
      <c r="G948" s="2"/>
      <c r="H948" s="2"/>
      <c r="I948" s="2"/>
      <c r="J948" s="2"/>
      <c r="K948" s="2"/>
      <c r="L948" s="2"/>
      <c r="M948" s="2"/>
      <c r="N948" s="2"/>
      <c r="O948" s="1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1"/>
      <c r="G949" s="2"/>
      <c r="H949" s="2"/>
      <c r="I949" s="2"/>
      <c r="J949" s="2"/>
      <c r="K949" s="2"/>
      <c r="L949" s="2"/>
      <c r="M949" s="2"/>
      <c r="N949" s="2"/>
      <c r="O949" s="1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1"/>
      <c r="G950" s="2"/>
      <c r="H950" s="2"/>
      <c r="I950" s="2"/>
      <c r="J950" s="2"/>
      <c r="K950" s="2"/>
      <c r="L950" s="2"/>
      <c r="M950" s="2"/>
      <c r="N950" s="2"/>
      <c r="O950" s="1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1"/>
      <c r="G951" s="2"/>
      <c r="H951" s="2"/>
      <c r="I951" s="2"/>
      <c r="J951" s="2"/>
      <c r="K951" s="2"/>
      <c r="L951" s="2"/>
      <c r="M951" s="2"/>
      <c r="N951" s="2"/>
      <c r="O951" s="1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1"/>
      <c r="G952" s="2"/>
      <c r="H952" s="2"/>
      <c r="I952" s="2"/>
      <c r="J952" s="2"/>
      <c r="K952" s="2"/>
      <c r="L952" s="2"/>
      <c r="M952" s="2"/>
      <c r="N952" s="2"/>
      <c r="O952" s="1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1"/>
      <c r="G953" s="2"/>
      <c r="H953" s="2"/>
      <c r="I953" s="2"/>
      <c r="J953" s="2"/>
      <c r="K953" s="2"/>
      <c r="L953" s="2"/>
      <c r="M953" s="2"/>
      <c r="N953" s="2"/>
      <c r="O953" s="1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1"/>
      <c r="G954" s="2"/>
      <c r="H954" s="2"/>
      <c r="I954" s="2"/>
      <c r="J954" s="2"/>
      <c r="K954" s="2"/>
      <c r="L954" s="2"/>
      <c r="M954" s="2"/>
      <c r="N954" s="2"/>
      <c r="O954" s="1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1"/>
      <c r="G955" s="2"/>
      <c r="H955" s="2"/>
      <c r="I955" s="2"/>
      <c r="J955" s="2"/>
      <c r="K955" s="2"/>
      <c r="L955" s="2"/>
      <c r="M955" s="2"/>
      <c r="N955" s="2"/>
      <c r="O955" s="1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1"/>
      <c r="G956" s="2"/>
      <c r="H956" s="2"/>
      <c r="I956" s="2"/>
      <c r="J956" s="2"/>
      <c r="K956" s="2"/>
      <c r="L956" s="2"/>
      <c r="M956" s="2"/>
      <c r="N956" s="2"/>
      <c r="O956" s="1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1"/>
      <c r="G957" s="2"/>
      <c r="H957" s="2"/>
      <c r="I957" s="2"/>
      <c r="J957" s="2"/>
      <c r="K957" s="2"/>
      <c r="L957" s="2"/>
      <c r="M957" s="2"/>
      <c r="N957" s="2"/>
      <c r="O957" s="1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1"/>
      <c r="G958" s="2"/>
      <c r="H958" s="2"/>
      <c r="I958" s="2"/>
      <c r="J958" s="2"/>
      <c r="K958" s="2"/>
      <c r="L958" s="2"/>
      <c r="M958" s="2"/>
      <c r="N958" s="2"/>
      <c r="O958" s="1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1"/>
      <c r="G959" s="2"/>
      <c r="H959" s="2"/>
      <c r="I959" s="2"/>
      <c r="J959" s="2"/>
      <c r="K959" s="2"/>
      <c r="L959" s="2"/>
      <c r="M959" s="2"/>
      <c r="N959" s="2"/>
      <c r="O959" s="1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1"/>
      <c r="G960" s="2"/>
      <c r="H960" s="2"/>
      <c r="I960" s="2"/>
      <c r="J960" s="2"/>
      <c r="K960" s="2"/>
      <c r="L960" s="2"/>
      <c r="M960" s="2"/>
      <c r="N960" s="2"/>
      <c r="O960" s="1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1"/>
      <c r="G961" s="2"/>
      <c r="H961" s="2"/>
      <c r="I961" s="2"/>
      <c r="J961" s="2"/>
      <c r="K961" s="2"/>
      <c r="L961" s="2"/>
      <c r="M961" s="2"/>
      <c r="N961" s="2"/>
      <c r="O961" s="1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1"/>
      <c r="G962" s="2"/>
      <c r="H962" s="2"/>
      <c r="I962" s="2"/>
      <c r="J962" s="2"/>
      <c r="K962" s="2"/>
      <c r="L962" s="2"/>
      <c r="M962" s="2"/>
      <c r="N962" s="2"/>
      <c r="O962" s="1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1"/>
      <c r="G963" s="2"/>
      <c r="H963" s="2"/>
      <c r="I963" s="2"/>
      <c r="J963" s="2"/>
      <c r="K963" s="2"/>
      <c r="L963" s="2"/>
      <c r="M963" s="2"/>
      <c r="N963" s="2"/>
      <c r="O963" s="1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1"/>
      <c r="G964" s="2"/>
      <c r="H964" s="2"/>
      <c r="I964" s="2"/>
      <c r="J964" s="2"/>
      <c r="K964" s="2"/>
      <c r="L964" s="2"/>
      <c r="M964" s="2"/>
      <c r="N964" s="2"/>
      <c r="O964" s="1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1"/>
      <c r="G965" s="2"/>
      <c r="H965" s="2"/>
      <c r="I965" s="2"/>
      <c r="J965" s="2"/>
      <c r="K965" s="2"/>
      <c r="L965" s="2"/>
      <c r="M965" s="2"/>
      <c r="N965" s="2"/>
      <c r="O965" s="1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1"/>
      <c r="G966" s="2"/>
      <c r="H966" s="2"/>
      <c r="I966" s="2"/>
      <c r="J966" s="2"/>
      <c r="K966" s="2"/>
      <c r="L966" s="2"/>
      <c r="M966" s="2"/>
      <c r="N966" s="2"/>
      <c r="O966" s="1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1"/>
      <c r="G967" s="2"/>
      <c r="H967" s="2"/>
      <c r="I967" s="2"/>
      <c r="J967" s="2"/>
      <c r="K967" s="2"/>
      <c r="L967" s="2"/>
      <c r="M967" s="2"/>
      <c r="N967" s="2"/>
      <c r="O967" s="1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1"/>
      <c r="G968" s="2"/>
      <c r="H968" s="2"/>
      <c r="I968" s="2"/>
      <c r="J968" s="2"/>
      <c r="K968" s="2"/>
      <c r="L968" s="2"/>
      <c r="M968" s="2"/>
      <c r="N968" s="2"/>
      <c r="O968" s="1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1"/>
      <c r="G969" s="2"/>
      <c r="H969" s="2"/>
      <c r="I969" s="2"/>
      <c r="J969" s="2"/>
      <c r="K969" s="2"/>
      <c r="L969" s="2"/>
      <c r="M969" s="2"/>
      <c r="N969" s="2"/>
      <c r="O969" s="1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1"/>
      <c r="G970" s="2"/>
      <c r="H970" s="2"/>
      <c r="I970" s="2"/>
      <c r="J970" s="2"/>
      <c r="K970" s="2"/>
      <c r="L970" s="2"/>
      <c r="M970" s="2"/>
      <c r="N970" s="2"/>
      <c r="O970" s="1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1"/>
      <c r="G971" s="2"/>
      <c r="H971" s="2"/>
      <c r="I971" s="2"/>
      <c r="J971" s="2"/>
      <c r="K971" s="2"/>
      <c r="L971" s="2"/>
      <c r="M971" s="2"/>
      <c r="N971" s="2"/>
      <c r="O971" s="1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1"/>
      <c r="G972" s="2"/>
      <c r="H972" s="2"/>
      <c r="I972" s="2"/>
      <c r="J972" s="2"/>
      <c r="K972" s="2"/>
      <c r="L972" s="2"/>
      <c r="M972" s="2"/>
      <c r="N972" s="2"/>
      <c r="O972" s="1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1"/>
      <c r="G973" s="2"/>
      <c r="H973" s="2"/>
      <c r="I973" s="2"/>
      <c r="J973" s="2"/>
      <c r="K973" s="2"/>
      <c r="L973" s="2"/>
      <c r="M973" s="2"/>
      <c r="N973" s="2"/>
      <c r="O973" s="1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1"/>
      <c r="G974" s="2"/>
      <c r="H974" s="2"/>
      <c r="I974" s="2"/>
      <c r="J974" s="2"/>
      <c r="K974" s="2"/>
      <c r="L974" s="2"/>
      <c r="M974" s="2"/>
      <c r="N974" s="2"/>
      <c r="O974" s="1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1"/>
      <c r="G975" s="2"/>
      <c r="H975" s="2"/>
      <c r="I975" s="2"/>
      <c r="J975" s="2"/>
      <c r="K975" s="2"/>
      <c r="L975" s="2"/>
      <c r="M975" s="2"/>
      <c r="N975" s="2"/>
      <c r="O975" s="1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1"/>
      <c r="G976" s="2"/>
      <c r="H976" s="2"/>
      <c r="I976" s="2"/>
      <c r="J976" s="2"/>
      <c r="K976" s="2"/>
      <c r="L976" s="2"/>
      <c r="M976" s="2"/>
      <c r="N976" s="2"/>
      <c r="O976" s="1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1"/>
      <c r="G977" s="2"/>
      <c r="H977" s="2"/>
      <c r="I977" s="2"/>
      <c r="J977" s="2"/>
      <c r="K977" s="2"/>
      <c r="L977" s="2"/>
      <c r="M977" s="2"/>
      <c r="N977" s="2"/>
      <c r="O977" s="1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1"/>
      <c r="G978" s="2"/>
      <c r="H978" s="2"/>
      <c r="I978" s="2"/>
      <c r="J978" s="2"/>
      <c r="K978" s="2"/>
      <c r="L978" s="2"/>
      <c r="M978" s="2"/>
      <c r="N978" s="2"/>
      <c r="O978" s="1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1"/>
      <c r="G979" s="2"/>
      <c r="H979" s="2"/>
      <c r="I979" s="2"/>
      <c r="J979" s="2"/>
      <c r="K979" s="2"/>
      <c r="L979" s="2"/>
      <c r="M979" s="2"/>
      <c r="N979" s="2"/>
      <c r="O979" s="1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1"/>
      <c r="G980" s="2"/>
      <c r="H980" s="2"/>
      <c r="I980" s="2"/>
      <c r="J980" s="2"/>
      <c r="K980" s="2"/>
      <c r="L980" s="2"/>
      <c r="M980" s="2"/>
      <c r="N980" s="2"/>
      <c r="O980" s="1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1"/>
      <c r="G981" s="2"/>
      <c r="H981" s="2"/>
      <c r="I981" s="2"/>
      <c r="J981" s="2"/>
      <c r="K981" s="2"/>
      <c r="L981" s="2"/>
      <c r="M981" s="2"/>
      <c r="N981" s="2"/>
      <c r="O981" s="1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1"/>
      <c r="G982" s="2"/>
      <c r="H982" s="2"/>
      <c r="I982" s="2"/>
      <c r="J982" s="2"/>
      <c r="K982" s="2"/>
      <c r="L982" s="2"/>
      <c r="M982" s="2"/>
      <c r="N982" s="2"/>
      <c r="O982" s="1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1"/>
      <c r="G983" s="2"/>
      <c r="H983" s="2"/>
      <c r="I983" s="2"/>
      <c r="J983" s="2"/>
      <c r="K983" s="2"/>
      <c r="L983" s="2"/>
      <c r="M983" s="2"/>
      <c r="N983" s="2"/>
      <c r="O983" s="1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1"/>
      <c r="G984" s="2"/>
      <c r="H984" s="2"/>
      <c r="I984" s="2"/>
      <c r="J984" s="2"/>
      <c r="K984" s="2"/>
      <c r="L984" s="2"/>
      <c r="M984" s="2"/>
      <c r="N984" s="2"/>
      <c r="O984" s="1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1"/>
      <c r="G985" s="2"/>
      <c r="H985" s="2"/>
      <c r="I985" s="2"/>
      <c r="J985" s="2"/>
      <c r="K985" s="2"/>
      <c r="L985" s="2"/>
      <c r="M985" s="2"/>
      <c r="N985" s="2"/>
      <c r="O985" s="1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1"/>
      <c r="G986" s="2"/>
      <c r="H986" s="2"/>
      <c r="I986" s="2"/>
      <c r="J986" s="2"/>
      <c r="K986" s="2"/>
      <c r="L986" s="2"/>
      <c r="M986" s="2"/>
      <c r="N986" s="2"/>
      <c r="O986" s="1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1"/>
      <c r="G987" s="2"/>
      <c r="H987" s="2"/>
      <c r="I987" s="2"/>
      <c r="J987" s="2"/>
      <c r="K987" s="2"/>
      <c r="L987" s="2"/>
      <c r="M987" s="2"/>
      <c r="N987" s="2"/>
      <c r="O987" s="1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1"/>
      <c r="G988" s="2"/>
      <c r="H988" s="2"/>
      <c r="I988" s="2"/>
      <c r="J988" s="2"/>
      <c r="K988" s="2"/>
      <c r="L988" s="2"/>
      <c r="M988" s="2"/>
      <c r="N988" s="2"/>
      <c r="O988" s="1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1"/>
      <c r="G989" s="2"/>
      <c r="H989" s="2"/>
      <c r="I989" s="2"/>
      <c r="J989" s="2"/>
      <c r="K989" s="2"/>
      <c r="L989" s="2"/>
      <c r="M989" s="2"/>
      <c r="N989" s="2"/>
      <c r="O989" s="1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1"/>
      <c r="G990" s="2"/>
      <c r="H990" s="2"/>
      <c r="I990" s="2"/>
      <c r="J990" s="2"/>
      <c r="K990" s="2"/>
      <c r="L990" s="2"/>
      <c r="M990" s="2"/>
      <c r="N990" s="2"/>
      <c r="O990" s="1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1"/>
      <c r="G991" s="2"/>
      <c r="H991" s="2"/>
      <c r="I991" s="2"/>
      <c r="J991" s="2"/>
      <c r="K991" s="2"/>
      <c r="L991" s="2"/>
      <c r="M991" s="2"/>
      <c r="N991" s="2"/>
      <c r="O991" s="1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1"/>
      <c r="G992" s="2"/>
      <c r="H992" s="2"/>
      <c r="I992" s="2"/>
      <c r="J992" s="2"/>
      <c r="K992" s="2"/>
      <c r="L992" s="2"/>
      <c r="M992" s="2"/>
      <c r="N992" s="2"/>
      <c r="O992" s="1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1"/>
      <c r="G993" s="2"/>
      <c r="H993" s="2"/>
      <c r="I993" s="2"/>
      <c r="J993" s="2"/>
      <c r="K993" s="2"/>
      <c r="L993" s="2"/>
      <c r="M993" s="2"/>
      <c r="N993" s="2"/>
      <c r="O993" s="1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1"/>
      <c r="G994" s="2"/>
      <c r="H994" s="2"/>
      <c r="I994" s="2"/>
      <c r="J994" s="2"/>
      <c r="K994" s="2"/>
      <c r="L994" s="2"/>
      <c r="M994" s="2"/>
      <c r="N994" s="2"/>
      <c r="O994" s="1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1"/>
      <c r="G995" s="2"/>
      <c r="H995" s="2"/>
      <c r="I995" s="2"/>
      <c r="J995" s="2"/>
      <c r="K995" s="2"/>
      <c r="L995" s="2"/>
      <c r="M995" s="2"/>
      <c r="N995" s="2"/>
      <c r="O995" s="1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1"/>
      <c r="G996" s="2"/>
      <c r="H996" s="2"/>
      <c r="I996" s="2"/>
      <c r="J996" s="2"/>
      <c r="K996" s="2"/>
      <c r="L996" s="2"/>
      <c r="M996" s="2"/>
      <c r="N996" s="2"/>
      <c r="O996" s="1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1"/>
      <c r="G997" s="2"/>
      <c r="H997" s="2"/>
      <c r="I997" s="2"/>
      <c r="J997" s="2"/>
      <c r="K997" s="2"/>
      <c r="L997" s="2"/>
      <c r="M997" s="2"/>
      <c r="N997" s="2"/>
      <c r="O997" s="1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1"/>
      <c r="G998" s="2"/>
      <c r="H998" s="2"/>
      <c r="I998" s="2"/>
      <c r="J998" s="2"/>
      <c r="K998" s="2"/>
      <c r="L998" s="2"/>
      <c r="M998" s="2"/>
      <c r="N998" s="2"/>
      <c r="O998" s="1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1"/>
      <c r="G999" s="2"/>
      <c r="H999" s="2"/>
      <c r="I999" s="2"/>
      <c r="J999" s="2"/>
      <c r="K999" s="2"/>
      <c r="L999" s="2"/>
      <c r="M999" s="2"/>
      <c r="N999" s="2"/>
      <c r="O999" s="1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1"/>
      <c r="G1000" s="2"/>
      <c r="H1000" s="2"/>
      <c r="I1000" s="2"/>
      <c r="J1000" s="2"/>
      <c r="K1000" s="2"/>
      <c r="L1000" s="2"/>
      <c r="M1000" s="2"/>
      <c r="N1000" s="2"/>
      <c r="O1000" s="1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8">
    <mergeCell ref="B28:C28"/>
    <mergeCell ref="C16:E16"/>
    <mergeCell ref="A18:C18"/>
    <mergeCell ref="D18:H18"/>
    <mergeCell ref="I18:N18"/>
    <mergeCell ref="B19:C19"/>
    <mergeCell ref="B20:C20"/>
    <mergeCell ref="B21:C21"/>
    <mergeCell ref="B23:C23"/>
    <mergeCell ref="B24:C24"/>
    <mergeCell ref="B25:C25"/>
    <mergeCell ref="B26:C26"/>
    <mergeCell ref="B27:C27"/>
    <mergeCell ref="C12:E12"/>
    <mergeCell ref="C13:E13"/>
    <mergeCell ref="C14:E14"/>
    <mergeCell ref="C15:E15"/>
    <mergeCell ref="B22:C22"/>
    <mergeCell ref="C7:E7"/>
    <mergeCell ref="C8:E8"/>
    <mergeCell ref="C9:E9"/>
    <mergeCell ref="C10:E10"/>
    <mergeCell ref="C11:E11"/>
    <mergeCell ref="A1:N1"/>
    <mergeCell ref="B2:D2"/>
    <mergeCell ref="A3:A4"/>
    <mergeCell ref="C5:D5"/>
    <mergeCell ref="C6:E6"/>
  </mergeCells>
  <conditionalFormatting sqref="B26 B28:C28">
    <cfRule type="cellIs" dxfId="223" priority="1" stopIfTrue="1" operator="greaterThan">
      <formula>0.2</formula>
    </cfRule>
  </conditionalFormatting>
  <pageMargins left="0.75" right="0.75" top="1" bottom="1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5.1640625" customWidth="1"/>
    <col min="2" max="2" width="29.33203125" customWidth="1"/>
    <col min="3" max="3" width="21.6640625" customWidth="1"/>
    <col min="4" max="4" width="26.1640625" customWidth="1"/>
    <col min="5" max="5" width="22.6640625" customWidth="1"/>
    <col min="6" max="26" width="8.83203125" customWidth="1"/>
  </cols>
  <sheetData>
    <row r="1" spans="1:26" ht="18" customHeight="1" x14ac:dyDescent="0.2">
      <c r="A1" s="43"/>
      <c r="B1" s="44" t="s">
        <v>1</v>
      </c>
      <c r="C1" s="45" t="s">
        <v>34</v>
      </c>
      <c r="D1" s="44" t="s">
        <v>26</v>
      </c>
      <c r="E1" s="46" t="s">
        <v>35</v>
      </c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8" customHeight="1" x14ac:dyDescent="0.2">
      <c r="A2" s="43"/>
      <c r="B2" s="44" t="s">
        <v>36</v>
      </c>
      <c r="C2" s="47">
        <v>44834</v>
      </c>
      <c r="D2" s="44" t="s">
        <v>37</v>
      </c>
      <c r="E2" s="47">
        <v>44986</v>
      </c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 ht="18" customHeight="1" x14ac:dyDescent="0.2">
      <c r="A3" s="43"/>
      <c r="B3" s="44" t="s">
        <v>38</v>
      </c>
      <c r="C3" s="46">
        <v>25</v>
      </c>
      <c r="D3" s="44" t="s">
        <v>39</v>
      </c>
      <c r="E3" s="46">
        <v>212</v>
      </c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8" customHeight="1" x14ac:dyDescent="0.2">
      <c r="A4" s="43"/>
      <c r="B4" s="44" t="s">
        <v>40</v>
      </c>
      <c r="C4" s="48" t="s">
        <v>41</v>
      </c>
      <c r="D4" s="44" t="s">
        <v>42</v>
      </c>
      <c r="E4" s="48" t="s">
        <v>43</v>
      </c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1:26" ht="18" customHeight="1" x14ac:dyDescent="0.2">
      <c r="A5" s="43"/>
      <c r="B5" s="44" t="s">
        <v>44</v>
      </c>
      <c r="C5" s="48" t="s">
        <v>45</v>
      </c>
      <c r="D5" s="44" t="s">
        <v>46</v>
      </c>
      <c r="E5" s="48" t="s">
        <v>47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 spans="1:26" ht="18" customHeight="1" x14ac:dyDescent="0.2">
      <c r="A6" s="43"/>
      <c r="B6" s="44" t="s">
        <v>48</v>
      </c>
      <c r="C6" s="48" t="s">
        <v>49</v>
      </c>
      <c r="D6" s="44" t="s">
        <v>28</v>
      </c>
      <c r="E6" s="48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6.5" customHeight="1" x14ac:dyDescent="0.15">
      <c r="A7" s="49" t="s">
        <v>50</v>
      </c>
      <c r="B7" s="49" t="s">
        <v>51</v>
      </c>
      <c r="C7" s="49" t="s">
        <v>52</v>
      </c>
      <c r="D7" s="49" t="s">
        <v>53</v>
      </c>
      <c r="E7" s="49" t="s">
        <v>54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11.25" customHeight="1" x14ac:dyDescent="0.15">
      <c r="A8" s="50">
        <v>1</v>
      </c>
      <c r="B8" s="51" t="s">
        <v>55</v>
      </c>
      <c r="C8" s="51" t="s">
        <v>56</v>
      </c>
      <c r="D8" s="52">
        <v>44834</v>
      </c>
      <c r="E8" s="52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1.25" customHeight="1" x14ac:dyDescent="0.15">
      <c r="A9" s="50">
        <v>2</v>
      </c>
      <c r="B9" s="51" t="s">
        <v>57</v>
      </c>
      <c r="C9" s="51" t="s">
        <v>56</v>
      </c>
      <c r="D9" s="52">
        <v>44834</v>
      </c>
      <c r="E9" s="52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spans="1:26" ht="11.25" customHeight="1" x14ac:dyDescent="0.15">
      <c r="A10" s="50">
        <v>3</v>
      </c>
      <c r="B10" s="51" t="s">
        <v>58</v>
      </c>
      <c r="C10" s="51" t="s">
        <v>56</v>
      </c>
      <c r="D10" s="52">
        <v>44834</v>
      </c>
      <c r="E10" s="52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spans="1:26" ht="11.25" customHeight="1" x14ac:dyDescent="0.15">
      <c r="A11" s="50">
        <v>4</v>
      </c>
      <c r="B11" s="51" t="s">
        <v>59</v>
      </c>
      <c r="C11" s="51" t="s">
        <v>56</v>
      </c>
      <c r="D11" s="52">
        <v>44834</v>
      </c>
      <c r="E11" s="52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spans="1:26" ht="11.25" customHeight="1" x14ac:dyDescent="0.15">
      <c r="A12" s="50">
        <v>5</v>
      </c>
      <c r="B12" s="51" t="s">
        <v>60</v>
      </c>
      <c r="C12" s="51" t="s">
        <v>61</v>
      </c>
      <c r="D12" s="52">
        <v>44834</v>
      </c>
      <c r="E12" s="52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spans="1:26" ht="11.25" customHeight="1" x14ac:dyDescent="0.15">
      <c r="A13" s="50">
        <v>6</v>
      </c>
      <c r="B13" s="51" t="s">
        <v>62</v>
      </c>
      <c r="C13" s="51" t="s">
        <v>63</v>
      </c>
      <c r="D13" s="52">
        <v>44834</v>
      </c>
      <c r="E13" s="52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 ht="11.25" customHeight="1" x14ac:dyDescent="0.15">
      <c r="A14" s="50">
        <v>7</v>
      </c>
      <c r="B14" s="51"/>
      <c r="C14" s="51"/>
      <c r="D14" s="52"/>
      <c r="E14" s="52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 ht="11.25" customHeight="1" x14ac:dyDescent="0.15">
      <c r="A15" s="50">
        <v>8</v>
      </c>
      <c r="B15" s="51"/>
      <c r="C15" s="51"/>
      <c r="D15" s="52"/>
      <c r="E15" s="51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</row>
    <row r="16" spans="1:26" ht="11.25" customHeight="1" x14ac:dyDescent="0.15">
      <c r="A16" s="50">
        <v>9</v>
      </c>
      <c r="B16" s="51"/>
      <c r="C16" s="51"/>
      <c r="D16" s="52"/>
      <c r="E16" s="51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spans="1:26" ht="11.25" customHeight="1" x14ac:dyDescent="0.15">
      <c r="A17" s="50">
        <v>10</v>
      </c>
      <c r="B17" s="51"/>
      <c r="C17" s="51"/>
      <c r="D17" s="52"/>
      <c r="E17" s="51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spans="1:26" ht="11.25" customHeight="1" x14ac:dyDescent="0.15">
      <c r="A18" s="50">
        <v>11</v>
      </c>
      <c r="B18" s="53"/>
      <c r="C18" s="51"/>
      <c r="D18" s="51"/>
      <c r="E18" s="51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spans="1:26" ht="11.25" customHeight="1" x14ac:dyDescent="0.15">
      <c r="A19" s="50">
        <v>12</v>
      </c>
      <c r="B19" s="51"/>
      <c r="C19" s="51"/>
      <c r="D19" s="51"/>
      <c r="E19" s="51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 spans="1:26" ht="11.25" customHeight="1" x14ac:dyDescent="0.15">
      <c r="A20" s="50">
        <v>13</v>
      </c>
      <c r="B20" s="51"/>
      <c r="C20" s="51"/>
      <c r="D20" s="51"/>
      <c r="E20" s="51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 spans="1:26" ht="11.25" customHeight="1" x14ac:dyDescent="0.15">
      <c r="A21" s="50">
        <v>14</v>
      </c>
      <c r="B21" s="51"/>
      <c r="C21" s="51"/>
      <c r="D21" s="51"/>
      <c r="E21" s="51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 ht="11.25" customHeight="1" x14ac:dyDescent="0.15">
      <c r="A22" s="50">
        <v>15</v>
      </c>
      <c r="B22" s="51"/>
      <c r="C22" s="51"/>
      <c r="D22" s="51"/>
      <c r="E22" s="51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spans="1:26" ht="11.25" customHeight="1" x14ac:dyDescent="0.15">
      <c r="A23" s="50">
        <v>16</v>
      </c>
      <c r="B23" s="51"/>
      <c r="C23" s="51"/>
      <c r="D23" s="51"/>
      <c r="E23" s="51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spans="1:26" ht="11.25" customHeight="1" x14ac:dyDescent="0.15">
      <c r="A24" s="50">
        <v>17</v>
      </c>
      <c r="B24" s="51"/>
      <c r="C24" s="51"/>
      <c r="D24" s="51"/>
      <c r="E24" s="51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spans="1:26" ht="11.25" customHeight="1" x14ac:dyDescent="0.15">
      <c r="A25" s="50">
        <v>18</v>
      </c>
      <c r="B25" s="51"/>
      <c r="C25" s="51"/>
      <c r="D25" s="51"/>
      <c r="E25" s="51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spans="1:26" ht="11.25" customHeight="1" x14ac:dyDescent="0.15">
      <c r="A26" s="50">
        <v>19</v>
      </c>
      <c r="B26" s="51"/>
      <c r="C26" s="51"/>
      <c r="D26" s="51"/>
      <c r="E26" s="51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 ht="11.25" customHeight="1" x14ac:dyDescent="0.15">
      <c r="A27" s="50">
        <v>20</v>
      </c>
      <c r="B27" s="51"/>
      <c r="C27" s="51"/>
      <c r="D27" s="51"/>
      <c r="E27" s="51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spans="1:26" ht="11.25" customHeight="1" x14ac:dyDescent="0.15">
      <c r="A28" s="50">
        <v>21</v>
      </c>
      <c r="B28" s="51"/>
      <c r="C28" s="51"/>
      <c r="D28" s="51"/>
      <c r="E28" s="51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spans="1:26" ht="11.25" customHeight="1" x14ac:dyDescent="0.15">
      <c r="A29" s="50">
        <v>22</v>
      </c>
      <c r="B29" s="51"/>
      <c r="C29" s="51"/>
      <c r="D29" s="51"/>
      <c r="E29" s="51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spans="1:26" ht="11.25" customHeight="1" x14ac:dyDescent="0.15">
      <c r="A30" s="50">
        <v>23</v>
      </c>
      <c r="B30" s="51"/>
      <c r="C30" s="51"/>
      <c r="D30" s="51"/>
      <c r="E30" s="51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spans="1:26" ht="11.25" customHeight="1" x14ac:dyDescent="0.15">
      <c r="A31" s="50">
        <v>24</v>
      </c>
      <c r="B31" s="51"/>
      <c r="C31" s="51"/>
      <c r="D31" s="51"/>
      <c r="E31" s="51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spans="1:26" ht="11.25" customHeight="1" x14ac:dyDescent="0.15">
      <c r="A32" s="50">
        <v>25</v>
      </c>
      <c r="B32" s="51"/>
      <c r="C32" s="51"/>
      <c r="D32" s="51"/>
      <c r="E32" s="51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spans="1:26" ht="11.25" customHeight="1" x14ac:dyDescent="0.15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1.25" customHeight="1" x14ac:dyDescent="0.1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1.25" customHeight="1" x14ac:dyDescent="0.15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1.25" customHeight="1" x14ac:dyDescent="0.1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1.25" customHeight="1" x14ac:dyDescent="0.15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1.25" customHeight="1" x14ac:dyDescent="0.15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1.25" customHeight="1" x14ac:dyDescent="0.1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1.25" customHeight="1" x14ac:dyDescent="0.15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1.25" customHeight="1" x14ac:dyDescent="0.15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1.25" customHeight="1" x14ac:dyDescent="0.15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1.25" customHeight="1" x14ac:dyDescent="0.15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1.25" customHeight="1" x14ac:dyDescent="0.15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1.25" customHeight="1" x14ac:dyDescent="0.15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1.25" customHeight="1" x14ac:dyDescent="0.15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1.25" customHeight="1" x14ac:dyDescent="0.15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1.25" customHeight="1" x14ac:dyDescent="0.15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1.25" customHeight="1" x14ac:dyDescent="0.15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1.25" customHeight="1" x14ac:dyDescent="0.15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1.25" customHeight="1" x14ac:dyDescent="0.15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1.25" customHeight="1" x14ac:dyDescent="0.15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1.25" customHeight="1" x14ac:dyDescent="0.15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1.25" customHeight="1" x14ac:dyDescent="0.15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1.25" customHeight="1" x14ac:dyDescent="0.15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1.25" customHeight="1" x14ac:dyDescent="0.15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1.25" customHeight="1" x14ac:dyDescent="0.15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1.25" customHeight="1" x14ac:dyDescent="0.15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1.25" customHeight="1" x14ac:dyDescent="0.15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1.25" customHeight="1" x14ac:dyDescent="0.15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1.25" customHeight="1" x14ac:dyDescent="0.15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1.25" customHeight="1" x14ac:dyDescent="0.15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1.25" customHeight="1" x14ac:dyDescent="0.15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1.25" customHeight="1" x14ac:dyDescent="0.15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1.25" customHeight="1" x14ac:dyDescent="0.15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1.25" customHeight="1" x14ac:dyDescent="0.15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1.25" customHeight="1" x14ac:dyDescent="0.15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1.25" customHeight="1" x14ac:dyDescent="0.15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1.25" customHeight="1" x14ac:dyDescent="0.15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1.25" customHeight="1" x14ac:dyDescent="0.15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1.25" customHeight="1" x14ac:dyDescent="0.15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1.25" customHeight="1" x14ac:dyDescent="0.15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1.25" customHeight="1" x14ac:dyDescent="0.15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1.25" customHeight="1" x14ac:dyDescent="0.15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1.25" customHeight="1" x14ac:dyDescent="0.15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1.25" customHeight="1" x14ac:dyDescent="0.15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1.25" customHeight="1" x14ac:dyDescent="0.15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1.25" customHeight="1" x14ac:dyDescent="0.15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1.25" customHeight="1" x14ac:dyDescent="0.15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1.25" customHeight="1" x14ac:dyDescent="0.15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1.25" customHeight="1" x14ac:dyDescent="0.15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1.25" customHeight="1" x14ac:dyDescent="0.15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1.25" customHeight="1" x14ac:dyDescent="0.15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1.25" customHeight="1" x14ac:dyDescent="0.15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1.25" customHeight="1" x14ac:dyDescent="0.15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1.25" customHeight="1" x14ac:dyDescent="0.15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1.25" customHeight="1" x14ac:dyDescent="0.15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1.25" customHeight="1" x14ac:dyDescent="0.15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1.25" customHeight="1" x14ac:dyDescent="0.15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1.25" customHeight="1" x14ac:dyDescent="0.15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1.25" customHeight="1" x14ac:dyDescent="0.15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1.25" customHeight="1" x14ac:dyDescent="0.15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1.25" customHeight="1" x14ac:dyDescent="0.15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1.25" customHeight="1" x14ac:dyDescent="0.15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1.25" customHeight="1" x14ac:dyDescent="0.1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1.25" customHeight="1" x14ac:dyDescent="0.15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1.25" customHeight="1" x14ac:dyDescent="0.15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1.25" customHeight="1" x14ac:dyDescent="0.15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1.25" customHeight="1" x14ac:dyDescent="0.15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1.25" customHeight="1" x14ac:dyDescent="0.15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1.25" customHeight="1" x14ac:dyDescent="0.15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1.25" customHeight="1" x14ac:dyDescent="0.15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1.25" customHeight="1" x14ac:dyDescent="0.15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1.25" customHeight="1" x14ac:dyDescent="0.1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1.25" customHeight="1" x14ac:dyDescent="0.15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1.25" customHeight="1" x14ac:dyDescent="0.15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1.25" customHeight="1" x14ac:dyDescent="0.15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1.25" customHeight="1" x14ac:dyDescent="0.15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1.25" customHeight="1" x14ac:dyDescent="0.15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1.25" customHeight="1" x14ac:dyDescent="0.15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1.25" customHeight="1" x14ac:dyDescent="0.15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1.25" customHeight="1" x14ac:dyDescent="0.15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1.25" customHeight="1" x14ac:dyDescent="0.15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1.25" customHeight="1" x14ac:dyDescent="0.15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1.25" customHeight="1" x14ac:dyDescent="0.15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1.25" customHeight="1" x14ac:dyDescent="0.15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1.25" customHeight="1" x14ac:dyDescent="0.15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1.25" customHeight="1" x14ac:dyDescent="0.15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1.25" customHeight="1" x14ac:dyDescent="0.15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1.25" customHeight="1" x14ac:dyDescent="0.15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1.25" customHeight="1" x14ac:dyDescent="0.15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1.25" customHeight="1" x14ac:dyDescent="0.15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1.25" customHeight="1" x14ac:dyDescent="0.15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1.25" customHeight="1" x14ac:dyDescent="0.15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1.25" customHeight="1" x14ac:dyDescent="0.15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1.25" customHeight="1" x14ac:dyDescent="0.15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1.25" customHeight="1" x14ac:dyDescent="0.15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1.25" customHeight="1" x14ac:dyDescent="0.15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1.25" customHeight="1" x14ac:dyDescent="0.15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1.25" customHeight="1" x14ac:dyDescent="0.15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1.25" customHeight="1" x14ac:dyDescent="0.15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1.25" customHeight="1" x14ac:dyDescent="0.15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1.25" customHeight="1" x14ac:dyDescent="0.15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1.25" customHeight="1" x14ac:dyDescent="0.15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1.25" customHeight="1" x14ac:dyDescent="0.15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1.25" customHeight="1" x14ac:dyDescent="0.15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1.25" customHeight="1" x14ac:dyDescent="0.15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1.25" customHeight="1" x14ac:dyDescent="0.15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1.25" customHeight="1" x14ac:dyDescent="0.15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1.25" customHeight="1" x14ac:dyDescent="0.15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1.25" customHeight="1" x14ac:dyDescent="0.15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1.25" customHeight="1" x14ac:dyDescent="0.15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1.25" customHeight="1" x14ac:dyDescent="0.15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1.25" customHeight="1" x14ac:dyDescent="0.15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1.25" customHeight="1" x14ac:dyDescent="0.15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1.25" customHeight="1" x14ac:dyDescent="0.15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1.25" customHeight="1" x14ac:dyDescent="0.15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1.25" customHeight="1" x14ac:dyDescent="0.15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1.25" customHeight="1" x14ac:dyDescent="0.15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1.25" customHeight="1" x14ac:dyDescent="0.15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1.25" customHeight="1" x14ac:dyDescent="0.15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1.25" customHeight="1" x14ac:dyDescent="0.15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1.25" customHeight="1" x14ac:dyDescent="0.1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1.25" customHeight="1" x14ac:dyDescent="0.15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1.25" customHeight="1" x14ac:dyDescent="0.1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1.25" customHeight="1" x14ac:dyDescent="0.15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1.25" customHeight="1" x14ac:dyDescent="0.15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1.25" customHeight="1" x14ac:dyDescent="0.15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1.25" customHeight="1" x14ac:dyDescent="0.15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1.25" customHeight="1" x14ac:dyDescent="0.15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1.25" customHeight="1" x14ac:dyDescent="0.15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1.25" customHeight="1" x14ac:dyDescent="0.15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1.25" customHeight="1" x14ac:dyDescent="0.15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1.25" customHeight="1" x14ac:dyDescent="0.15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1.25" customHeight="1" x14ac:dyDescent="0.1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1.25" customHeight="1" x14ac:dyDescent="0.15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1.25" customHeight="1" x14ac:dyDescent="0.15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1.25" customHeight="1" x14ac:dyDescent="0.15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1.25" customHeight="1" x14ac:dyDescent="0.15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1.25" customHeight="1" x14ac:dyDescent="0.15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1.25" customHeight="1" x14ac:dyDescent="0.15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1.25" customHeight="1" x14ac:dyDescent="0.15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1.25" customHeight="1" x14ac:dyDescent="0.15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1.25" customHeight="1" x14ac:dyDescent="0.15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1.25" customHeight="1" x14ac:dyDescent="0.1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1.25" customHeight="1" x14ac:dyDescent="0.15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1.25" customHeight="1" x14ac:dyDescent="0.15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1.25" customHeight="1" x14ac:dyDescent="0.15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1.25" customHeight="1" x14ac:dyDescent="0.15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1.25" customHeight="1" x14ac:dyDescent="0.15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1.25" customHeight="1" x14ac:dyDescent="0.1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1.25" customHeight="1" x14ac:dyDescent="0.15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1.25" customHeight="1" x14ac:dyDescent="0.15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1.25" customHeight="1" x14ac:dyDescent="0.15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1.25" customHeight="1" x14ac:dyDescent="0.1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1.25" customHeight="1" x14ac:dyDescent="0.15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1.25" customHeight="1" x14ac:dyDescent="0.15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1.25" customHeight="1" x14ac:dyDescent="0.15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1.25" customHeight="1" x14ac:dyDescent="0.15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1.25" customHeight="1" x14ac:dyDescent="0.1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1.25" customHeight="1" x14ac:dyDescent="0.15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1.25" customHeight="1" x14ac:dyDescent="0.15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1.25" customHeight="1" x14ac:dyDescent="0.15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1.25" customHeight="1" x14ac:dyDescent="0.15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1.25" customHeight="1" x14ac:dyDescent="0.1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1.25" customHeight="1" x14ac:dyDescent="0.15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1.25" customHeight="1" x14ac:dyDescent="0.15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1.25" customHeight="1" x14ac:dyDescent="0.15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1.25" customHeight="1" x14ac:dyDescent="0.15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1.25" customHeight="1" x14ac:dyDescent="0.15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1.25" customHeight="1" x14ac:dyDescent="0.1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1.25" customHeight="1" x14ac:dyDescent="0.15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1.25" customHeight="1" x14ac:dyDescent="0.15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1.25" customHeight="1" x14ac:dyDescent="0.1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1.25" customHeight="1" x14ac:dyDescent="0.1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1.25" customHeight="1" x14ac:dyDescent="0.15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1.25" customHeight="1" x14ac:dyDescent="0.15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1.25" customHeight="1" x14ac:dyDescent="0.15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1.25" customHeight="1" x14ac:dyDescent="0.15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1.25" customHeight="1" x14ac:dyDescent="0.15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1.25" customHeight="1" x14ac:dyDescent="0.15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1.25" customHeight="1" x14ac:dyDescent="0.15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1.25" customHeight="1" x14ac:dyDescent="0.15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1.25" customHeight="1" x14ac:dyDescent="0.15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1.25" customHeight="1" x14ac:dyDescent="0.1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1.25" customHeight="1" x14ac:dyDescent="0.15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1.25" customHeight="1" x14ac:dyDescent="0.15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1.25" customHeight="1" x14ac:dyDescent="0.15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1.25" customHeight="1" x14ac:dyDescent="0.15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1.25" customHeight="1" x14ac:dyDescent="0.15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1.25" customHeight="1" x14ac:dyDescent="0.15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1.25" customHeight="1" x14ac:dyDescent="0.15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1.25" customHeight="1" x14ac:dyDescent="0.15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1.25" customHeight="1" x14ac:dyDescent="0.15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1.25" customHeight="1" x14ac:dyDescent="0.1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1.25" customHeight="1" x14ac:dyDescent="0.15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1.25" customHeight="1" x14ac:dyDescent="0.1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1.25" customHeight="1" x14ac:dyDescent="0.1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1.25" customHeight="1" x14ac:dyDescent="0.1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1.25" customHeight="1" x14ac:dyDescent="0.1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1.25" customHeight="1" x14ac:dyDescent="0.1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1.25" customHeight="1" x14ac:dyDescent="0.15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1.25" customHeight="1" x14ac:dyDescent="0.15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1.25" customHeight="1" x14ac:dyDescent="0.15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1.25" customHeight="1" x14ac:dyDescent="0.1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1.25" customHeight="1" x14ac:dyDescent="0.15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1.25" customHeight="1" x14ac:dyDescent="0.15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1.25" customHeight="1" x14ac:dyDescent="0.1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1.25" customHeight="1" x14ac:dyDescent="0.15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1.25" customHeight="1" x14ac:dyDescent="0.15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1.25" customHeight="1" x14ac:dyDescent="0.15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1.25" customHeight="1" x14ac:dyDescent="0.15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1.25" customHeight="1" x14ac:dyDescent="0.15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1.25" customHeight="1" x14ac:dyDescent="0.15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1.25" customHeight="1" x14ac:dyDescent="0.1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1.25" customHeight="1" x14ac:dyDescent="0.15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1.25" customHeight="1" x14ac:dyDescent="0.15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1.25" customHeight="1" x14ac:dyDescent="0.15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1.25" customHeight="1" x14ac:dyDescent="0.15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1.25" customHeight="1" x14ac:dyDescent="0.15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1.25" customHeight="1" x14ac:dyDescent="0.1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1.25" customHeight="1" x14ac:dyDescent="0.15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1.25" customHeight="1" x14ac:dyDescent="0.15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1.25" customHeight="1" x14ac:dyDescent="0.15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1.25" customHeight="1" x14ac:dyDescent="0.1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1.25" customHeight="1" x14ac:dyDescent="0.15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1.25" customHeight="1" x14ac:dyDescent="0.15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1.25" customHeight="1" x14ac:dyDescent="0.15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1.25" customHeight="1" x14ac:dyDescent="0.15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1.25" customHeight="1" x14ac:dyDescent="0.15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1.25" customHeight="1" x14ac:dyDescent="0.15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1.25" customHeight="1" x14ac:dyDescent="0.15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1.25" customHeight="1" x14ac:dyDescent="0.15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1.25" customHeight="1" x14ac:dyDescent="0.15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1.25" customHeight="1" x14ac:dyDescent="0.1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1.25" customHeight="1" x14ac:dyDescent="0.15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1.25" customHeight="1" x14ac:dyDescent="0.15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1.25" customHeight="1" x14ac:dyDescent="0.15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1.25" customHeight="1" x14ac:dyDescent="0.15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1.25" customHeight="1" x14ac:dyDescent="0.15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1.25" customHeight="1" x14ac:dyDescent="0.15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1.25" customHeight="1" x14ac:dyDescent="0.15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1.25" customHeight="1" x14ac:dyDescent="0.15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1.25" customHeight="1" x14ac:dyDescent="0.15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1.25" customHeight="1" x14ac:dyDescent="0.1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1.25" customHeight="1" x14ac:dyDescent="0.15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1.25" customHeight="1" x14ac:dyDescent="0.15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1.25" customHeight="1" x14ac:dyDescent="0.15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1.25" customHeight="1" x14ac:dyDescent="0.15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1.25" customHeight="1" x14ac:dyDescent="0.15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1.25" customHeight="1" x14ac:dyDescent="0.15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1.25" customHeight="1" x14ac:dyDescent="0.1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1.25" customHeight="1" x14ac:dyDescent="0.15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1.25" customHeight="1" x14ac:dyDescent="0.15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1.25" customHeight="1" x14ac:dyDescent="0.1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1.25" customHeight="1" x14ac:dyDescent="0.15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1.25" customHeight="1" x14ac:dyDescent="0.1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1.25" customHeight="1" x14ac:dyDescent="0.15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1.25" customHeight="1" x14ac:dyDescent="0.15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1.25" customHeight="1" x14ac:dyDescent="0.15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1.25" customHeight="1" x14ac:dyDescent="0.15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1.25" customHeight="1" x14ac:dyDescent="0.1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1.25" customHeight="1" x14ac:dyDescent="0.1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1.25" customHeight="1" x14ac:dyDescent="0.1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1.25" customHeight="1" x14ac:dyDescent="0.1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1.25" customHeight="1" x14ac:dyDescent="0.1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1.25" customHeight="1" x14ac:dyDescent="0.1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1.25" customHeight="1" x14ac:dyDescent="0.1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1.25" customHeight="1" x14ac:dyDescent="0.1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1.25" customHeight="1" x14ac:dyDescent="0.1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1.25" customHeight="1" x14ac:dyDescent="0.1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1.25" customHeight="1" x14ac:dyDescent="0.1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1.25" customHeight="1" x14ac:dyDescent="0.1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1.25" customHeight="1" x14ac:dyDescent="0.1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1.25" customHeight="1" x14ac:dyDescent="0.1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1.25" customHeight="1" x14ac:dyDescent="0.1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1.25" customHeight="1" x14ac:dyDescent="0.1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1.25" customHeight="1" x14ac:dyDescent="0.1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1.25" customHeight="1" x14ac:dyDescent="0.1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1.25" customHeight="1" x14ac:dyDescent="0.1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1.25" customHeight="1" x14ac:dyDescent="0.1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1.25" customHeight="1" x14ac:dyDescent="0.1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1.25" customHeight="1" x14ac:dyDescent="0.1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1.25" customHeight="1" x14ac:dyDescent="0.1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1.25" customHeight="1" x14ac:dyDescent="0.1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1.25" customHeight="1" x14ac:dyDescent="0.1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1.25" customHeight="1" x14ac:dyDescent="0.1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1.25" customHeight="1" x14ac:dyDescent="0.1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1.25" customHeight="1" x14ac:dyDescent="0.1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1.25" customHeight="1" x14ac:dyDescent="0.1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1.25" customHeight="1" x14ac:dyDescent="0.1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1.25" customHeight="1" x14ac:dyDescent="0.1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1.25" customHeight="1" x14ac:dyDescent="0.1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1.25" customHeight="1" x14ac:dyDescent="0.1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1.25" customHeight="1" x14ac:dyDescent="0.1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1.25" customHeight="1" x14ac:dyDescent="0.1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1.25" customHeight="1" x14ac:dyDescent="0.1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1.25" customHeight="1" x14ac:dyDescent="0.1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1.25" customHeight="1" x14ac:dyDescent="0.1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1.25" customHeight="1" x14ac:dyDescent="0.1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1.25" customHeight="1" x14ac:dyDescent="0.1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1.25" customHeight="1" x14ac:dyDescent="0.1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1.25" customHeight="1" x14ac:dyDescent="0.1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1.25" customHeight="1" x14ac:dyDescent="0.1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1.25" customHeight="1" x14ac:dyDescent="0.1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1.25" customHeight="1" x14ac:dyDescent="0.1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1.25" customHeight="1" x14ac:dyDescent="0.1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1.25" customHeight="1" x14ac:dyDescent="0.1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1.25" customHeight="1" x14ac:dyDescent="0.1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1.25" customHeight="1" x14ac:dyDescent="0.1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1.25" customHeight="1" x14ac:dyDescent="0.1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1.25" customHeight="1" x14ac:dyDescent="0.1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1.25" customHeight="1" x14ac:dyDescent="0.1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1.25" customHeight="1" x14ac:dyDescent="0.1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1.25" customHeight="1" x14ac:dyDescent="0.1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1.25" customHeight="1" x14ac:dyDescent="0.1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1.25" customHeight="1" x14ac:dyDescent="0.1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1.25" customHeight="1" x14ac:dyDescent="0.1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1.25" customHeight="1" x14ac:dyDescent="0.1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1.25" customHeight="1" x14ac:dyDescent="0.1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1.25" customHeight="1" x14ac:dyDescent="0.1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1.25" customHeight="1" x14ac:dyDescent="0.1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1.25" customHeight="1" x14ac:dyDescent="0.1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1.25" customHeight="1" x14ac:dyDescent="0.1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1.25" customHeight="1" x14ac:dyDescent="0.1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1.25" customHeight="1" x14ac:dyDescent="0.1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1.25" customHeight="1" x14ac:dyDescent="0.1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1.25" customHeight="1" x14ac:dyDescent="0.1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1.25" customHeight="1" x14ac:dyDescent="0.1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1.25" customHeight="1" x14ac:dyDescent="0.1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1.25" customHeight="1" x14ac:dyDescent="0.1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1.25" customHeight="1" x14ac:dyDescent="0.1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1.25" customHeight="1" x14ac:dyDescent="0.1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1.25" customHeight="1" x14ac:dyDescent="0.1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1.25" customHeight="1" x14ac:dyDescent="0.1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1.25" customHeight="1" x14ac:dyDescent="0.1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1.25" customHeight="1" x14ac:dyDescent="0.1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1.25" customHeight="1" x14ac:dyDescent="0.1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1.25" customHeight="1" x14ac:dyDescent="0.1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1.25" customHeight="1" x14ac:dyDescent="0.1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1.25" customHeight="1" x14ac:dyDescent="0.1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1.25" customHeight="1" x14ac:dyDescent="0.1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1.25" customHeight="1" x14ac:dyDescent="0.1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1.25" customHeight="1" x14ac:dyDescent="0.1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1.25" customHeight="1" x14ac:dyDescent="0.1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1.25" customHeight="1" x14ac:dyDescent="0.1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1.25" customHeight="1" x14ac:dyDescent="0.1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1.25" customHeight="1" x14ac:dyDescent="0.1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1.25" customHeight="1" x14ac:dyDescent="0.1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1.25" customHeight="1" x14ac:dyDescent="0.1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1.25" customHeight="1" x14ac:dyDescent="0.1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1.25" customHeight="1" x14ac:dyDescent="0.1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1.25" customHeight="1" x14ac:dyDescent="0.1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1.25" customHeight="1" x14ac:dyDescent="0.1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1.25" customHeight="1" x14ac:dyDescent="0.1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1.25" customHeight="1" x14ac:dyDescent="0.1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1.25" customHeight="1" x14ac:dyDescent="0.1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1.25" customHeight="1" x14ac:dyDescent="0.1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1.25" customHeight="1" x14ac:dyDescent="0.1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1.25" customHeight="1" x14ac:dyDescent="0.1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1.25" customHeight="1" x14ac:dyDescent="0.1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1.25" customHeight="1" x14ac:dyDescent="0.1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1.25" customHeight="1" x14ac:dyDescent="0.1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1.25" customHeight="1" x14ac:dyDescent="0.1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1.25" customHeight="1" x14ac:dyDescent="0.1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1.25" customHeight="1" x14ac:dyDescent="0.1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1.25" customHeight="1" x14ac:dyDescent="0.1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1.25" customHeight="1" x14ac:dyDescent="0.1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1.25" customHeight="1" x14ac:dyDescent="0.1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1.25" customHeight="1" x14ac:dyDescent="0.1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1.25" customHeight="1" x14ac:dyDescent="0.1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1.25" customHeight="1" x14ac:dyDescent="0.1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1.25" customHeight="1" x14ac:dyDescent="0.1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1.25" customHeight="1" x14ac:dyDescent="0.1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1.25" customHeight="1" x14ac:dyDescent="0.1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1.25" customHeight="1" x14ac:dyDescent="0.1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1.25" customHeight="1" x14ac:dyDescent="0.1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1.25" customHeight="1" x14ac:dyDescent="0.1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1.25" customHeight="1" x14ac:dyDescent="0.1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1.25" customHeight="1" x14ac:dyDescent="0.1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1.25" customHeight="1" x14ac:dyDescent="0.1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1.25" customHeight="1" x14ac:dyDescent="0.1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1.25" customHeight="1" x14ac:dyDescent="0.1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1.25" customHeight="1" x14ac:dyDescent="0.1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1.25" customHeight="1" x14ac:dyDescent="0.1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1.25" customHeight="1" x14ac:dyDescent="0.1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1.25" customHeight="1" x14ac:dyDescent="0.1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1.25" customHeight="1" x14ac:dyDescent="0.1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1.25" customHeight="1" x14ac:dyDescent="0.1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1.25" customHeight="1" x14ac:dyDescent="0.1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1.25" customHeight="1" x14ac:dyDescent="0.1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1.25" customHeight="1" x14ac:dyDescent="0.1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1.25" customHeight="1" x14ac:dyDescent="0.1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1.25" customHeight="1" x14ac:dyDescent="0.1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1.25" customHeight="1" x14ac:dyDescent="0.1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1.25" customHeight="1" x14ac:dyDescent="0.1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1.25" customHeight="1" x14ac:dyDescent="0.1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1.25" customHeight="1" x14ac:dyDescent="0.1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1.25" customHeight="1" x14ac:dyDescent="0.1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1.25" customHeight="1" x14ac:dyDescent="0.1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1.25" customHeight="1" x14ac:dyDescent="0.1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1.25" customHeight="1" x14ac:dyDescent="0.1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1.25" customHeight="1" x14ac:dyDescent="0.1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1.25" customHeight="1" x14ac:dyDescent="0.1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1.25" customHeight="1" x14ac:dyDescent="0.1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1.25" customHeight="1" x14ac:dyDescent="0.1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1.25" customHeight="1" x14ac:dyDescent="0.1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1.25" customHeight="1" x14ac:dyDescent="0.1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1.25" customHeight="1" x14ac:dyDescent="0.1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1.25" customHeight="1" x14ac:dyDescent="0.1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1.25" customHeight="1" x14ac:dyDescent="0.1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1.25" customHeight="1" x14ac:dyDescent="0.1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1.25" customHeight="1" x14ac:dyDescent="0.1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1.25" customHeight="1" x14ac:dyDescent="0.1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1.25" customHeight="1" x14ac:dyDescent="0.1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1.25" customHeight="1" x14ac:dyDescent="0.1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1.25" customHeight="1" x14ac:dyDescent="0.1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1.25" customHeight="1" x14ac:dyDescent="0.1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1.25" customHeight="1" x14ac:dyDescent="0.1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1.25" customHeight="1" x14ac:dyDescent="0.1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1.25" customHeight="1" x14ac:dyDescent="0.1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1.25" customHeight="1" x14ac:dyDescent="0.1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1.25" customHeight="1" x14ac:dyDescent="0.1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1.25" customHeight="1" x14ac:dyDescent="0.1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1.25" customHeight="1" x14ac:dyDescent="0.1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1.25" customHeight="1" x14ac:dyDescent="0.1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1.25" customHeight="1" x14ac:dyDescent="0.1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1.25" customHeight="1" x14ac:dyDescent="0.1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1.25" customHeight="1" x14ac:dyDescent="0.1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1.25" customHeight="1" x14ac:dyDescent="0.1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1.25" customHeight="1" x14ac:dyDescent="0.1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1.25" customHeight="1" x14ac:dyDescent="0.1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1.25" customHeight="1" x14ac:dyDescent="0.1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1.25" customHeight="1" x14ac:dyDescent="0.1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1.25" customHeight="1" x14ac:dyDescent="0.1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1.25" customHeight="1" x14ac:dyDescent="0.1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1.25" customHeight="1" x14ac:dyDescent="0.1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1.25" customHeight="1" x14ac:dyDescent="0.1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1.25" customHeight="1" x14ac:dyDescent="0.1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1.25" customHeight="1" x14ac:dyDescent="0.1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1.25" customHeight="1" x14ac:dyDescent="0.1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1.25" customHeight="1" x14ac:dyDescent="0.1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1.25" customHeight="1" x14ac:dyDescent="0.1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1.25" customHeight="1" x14ac:dyDescent="0.1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1.25" customHeight="1" x14ac:dyDescent="0.1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1.25" customHeight="1" x14ac:dyDescent="0.1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1.25" customHeight="1" x14ac:dyDescent="0.1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1.25" customHeight="1" x14ac:dyDescent="0.1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1.25" customHeight="1" x14ac:dyDescent="0.1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1.25" customHeight="1" x14ac:dyDescent="0.1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1.25" customHeight="1" x14ac:dyDescent="0.1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1.25" customHeight="1" x14ac:dyDescent="0.1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1.25" customHeight="1" x14ac:dyDescent="0.1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1.25" customHeight="1" x14ac:dyDescent="0.1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1.25" customHeight="1" x14ac:dyDescent="0.1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1.25" customHeight="1" x14ac:dyDescent="0.1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1.25" customHeight="1" x14ac:dyDescent="0.1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1.25" customHeight="1" x14ac:dyDescent="0.1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1.25" customHeight="1" x14ac:dyDescent="0.1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1.25" customHeight="1" x14ac:dyDescent="0.1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1.25" customHeight="1" x14ac:dyDescent="0.1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1.25" customHeight="1" x14ac:dyDescent="0.1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1.25" customHeight="1" x14ac:dyDescent="0.1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1.25" customHeight="1" x14ac:dyDescent="0.1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1.25" customHeight="1" x14ac:dyDescent="0.1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1.25" customHeight="1" x14ac:dyDescent="0.1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1.25" customHeight="1" x14ac:dyDescent="0.1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1.25" customHeight="1" x14ac:dyDescent="0.1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1.25" customHeight="1" x14ac:dyDescent="0.1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1.25" customHeight="1" x14ac:dyDescent="0.1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1.25" customHeight="1" x14ac:dyDescent="0.1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1.25" customHeight="1" x14ac:dyDescent="0.1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1.25" customHeight="1" x14ac:dyDescent="0.1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1.25" customHeight="1" x14ac:dyDescent="0.1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1.25" customHeight="1" x14ac:dyDescent="0.1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1.25" customHeight="1" x14ac:dyDescent="0.1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1.25" customHeight="1" x14ac:dyDescent="0.1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1.25" customHeight="1" x14ac:dyDescent="0.1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1.25" customHeight="1" x14ac:dyDescent="0.1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1.25" customHeight="1" x14ac:dyDescent="0.1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1.25" customHeight="1" x14ac:dyDescent="0.1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1.25" customHeight="1" x14ac:dyDescent="0.1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1.25" customHeight="1" x14ac:dyDescent="0.1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1.25" customHeight="1" x14ac:dyDescent="0.1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1.25" customHeight="1" x14ac:dyDescent="0.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1.25" customHeight="1" x14ac:dyDescent="0.1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1.25" customHeight="1" x14ac:dyDescent="0.1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1.25" customHeight="1" x14ac:dyDescent="0.1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1.25" customHeight="1" x14ac:dyDescent="0.1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1.25" customHeight="1" x14ac:dyDescent="0.1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1.25" customHeight="1" x14ac:dyDescent="0.1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1.25" customHeight="1" x14ac:dyDescent="0.1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1.25" customHeight="1" x14ac:dyDescent="0.1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1.25" customHeight="1" x14ac:dyDescent="0.1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1.25" customHeight="1" x14ac:dyDescent="0.1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1.25" customHeight="1" x14ac:dyDescent="0.1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1.25" customHeight="1" x14ac:dyDescent="0.1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1.25" customHeight="1" x14ac:dyDescent="0.1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1.25" customHeight="1" x14ac:dyDescent="0.1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1.25" customHeight="1" x14ac:dyDescent="0.1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1.25" customHeight="1" x14ac:dyDescent="0.1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1.25" customHeight="1" x14ac:dyDescent="0.1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1.25" customHeight="1" x14ac:dyDescent="0.1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1.25" customHeight="1" x14ac:dyDescent="0.1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1.25" customHeight="1" x14ac:dyDescent="0.1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1.25" customHeight="1" x14ac:dyDescent="0.1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1.25" customHeight="1" x14ac:dyDescent="0.1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1.25" customHeight="1" x14ac:dyDescent="0.1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1.25" customHeight="1" x14ac:dyDescent="0.1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1.25" customHeight="1" x14ac:dyDescent="0.1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1.25" customHeight="1" x14ac:dyDescent="0.1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1.25" customHeight="1" x14ac:dyDescent="0.1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1.25" customHeight="1" x14ac:dyDescent="0.1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1.25" customHeight="1" x14ac:dyDescent="0.1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1.25" customHeight="1" x14ac:dyDescent="0.1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1.25" customHeight="1" x14ac:dyDescent="0.1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1.25" customHeight="1" x14ac:dyDescent="0.1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1.25" customHeight="1" x14ac:dyDescent="0.1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1.25" customHeight="1" x14ac:dyDescent="0.1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1.25" customHeight="1" x14ac:dyDescent="0.1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1.25" customHeight="1" x14ac:dyDescent="0.1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1.25" customHeight="1" x14ac:dyDescent="0.1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1.25" customHeight="1" x14ac:dyDescent="0.1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1.25" customHeight="1" x14ac:dyDescent="0.1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1.25" customHeight="1" x14ac:dyDescent="0.1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1.25" customHeight="1" x14ac:dyDescent="0.1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1.25" customHeight="1" x14ac:dyDescent="0.1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1.25" customHeight="1" x14ac:dyDescent="0.1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1.25" customHeight="1" x14ac:dyDescent="0.1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1.25" customHeight="1" x14ac:dyDescent="0.1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1.25" customHeight="1" x14ac:dyDescent="0.1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1.25" customHeight="1" x14ac:dyDescent="0.1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1.25" customHeight="1" x14ac:dyDescent="0.1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1.25" customHeight="1" x14ac:dyDescent="0.1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1.25" customHeight="1" x14ac:dyDescent="0.1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1.25" customHeight="1" x14ac:dyDescent="0.1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1.25" customHeight="1" x14ac:dyDescent="0.1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1.25" customHeight="1" x14ac:dyDescent="0.1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1.25" customHeight="1" x14ac:dyDescent="0.1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1.25" customHeight="1" x14ac:dyDescent="0.1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1.25" customHeight="1" x14ac:dyDescent="0.1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1.25" customHeight="1" x14ac:dyDescent="0.1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1.25" customHeight="1" x14ac:dyDescent="0.1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1.25" customHeight="1" x14ac:dyDescent="0.1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1.25" customHeight="1" x14ac:dyDescent="0.1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1.25" customHeight="1" x14ac:dyDescent="0.1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1.25" customHeight="1" x14ac:dyDescent="0.1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1.25" customHeight="1" x14ac:dyDescent="0.1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1.25" customHeight="1" x14ac:dyDescent="0.1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1.25" customHeight="1" x14ac:dyDescent="0.1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1.25" customHeight="1" x14ac:dyDescent="0.1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1.25" customHeight="1" x14ac:dyDescent="0.1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1.25" customHeight="1" x14ac:dyDescent="0.1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1.25" customHeight="1" x14ac:dyDescent="0.1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1.25" customHeight="1" x14ac:dyDescent="0.1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1.25" customHeight="1" x14ac:dyDescent="0.1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1.25" customHeight="1" x14ac:dyDescent="0.1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1.25" customHeight="1" x14ac:dyDescent="0.1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1.25" customHeight="1" x14ac:dyDescent="0.1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1.25" customHeight="1" x14ac:dyDescent="0.1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1.25" customHeight="1" x14ac:dyDescent="0.1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1.25" customHeight="1" x14ac:dyDescent="0.1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1.25" customHeight="1" x14ac:dyDescent="0.1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1.25" customHeight="1" x14ac:dyDescent="0.1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1.25" customHeight="1" x14ac:dyDescent="0.1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1.25" customHeight="1" x14ac:dyDescent="0.1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1.25" customHeight="1" x14ac:dyDescent="0.1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1.25" customHeight="1" x14ac:dyDescent="0.1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1.25" customHeight="1" x14ac:dyDescent="0.1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1.25" customHeight="1" x14ac:dyDescent="0.1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1.25" customHeight="1" x14ac:dyDescent="0.1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1.25" customHeight="1" x14ac:dyDescent="0.1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1.25" customHeight="1" x14ac:dyDescent="0.1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1.25" customHeight="1" x14ac:dyDescent="0.1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1.25" customHeight="1" x14ac:dyDescent="0.1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1.25" customHeight="1" x14ac:dyDescent="0.1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1.25" customHeight="1" x14ac:dyDescent="0.1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1.25" customHeight="1" x14ac:dyDescent="0.1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1.25" customHeight="1" x14ac:dyDescent="0.1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1.25" customHeight="1" x14ac:dyDescent="0.1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1.25" customHeight="1" x14ac:dyDescent="0.1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1.25" customHeight="1" x14ac:dyDescent="0.1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1.25" customHeight="1" x14ac:dyDescent="0.1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1.25" customHeight="1" x14ac:dyDescent="0.1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1.25" customHeight="1" x14ac:dyDescent="0.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1.25" customHeight="1" x14ac:dyDescent="0.1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1.25" customHeight="1" x14ac:dyDescent="0.1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1.25" customHeight="1" x14ac:dyDescent="0.1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1.25" customHeight="1" x14ac:dyDescent="0.1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1.25" customHeight="1" x14ac:dyDescent="0.1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1.25" customHeight="1" x14ac:dyDescent="0.1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1.25" customHeight="1" x14ac:dyDescent="0.1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1.25" customHeight="1" x14ac:dyDescent="0.1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1.25" customHeight="1" x14ac:dyDescent="0.1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1.25" customHeight="1" x14ac:dyDescent="0.1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1.25" customHeight="1" x14ac:dyDescent="0.1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1.25" customHeight="1" x14ac:dyDescent="0.1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1.25" customHeight="1" x14ac:dyDescent="0.1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1.25" customHeight="1" x14ac:dyDescent="0.1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1.25" customHeight="1" x14ac:dyDescent="0.1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1.25" customHeight="1" x14ac:dyDescent="0.1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1.25" customHeight="1" x14ac:dyDescent="0.1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1.25" customHeight="1" x14ac:dyDescent="0.1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1.25" customHeight="1" x14ac:dyDescent="0.1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1.25" customHeight="1" x14ac:dyDescent="0.1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1.25" customHeight="1" x14ac:dyDescent="0.1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1.25" customHeight="1" x14ac:dyDescent="0.1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1.25" customHeight="1" x14ac:dyDescent="0.1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1.25" customHeight="1" x14ac:dyDescent="0.1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1.25" customHeight="1" x14ac:dyDescent="0.1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1.25" customHeight="1" x14ac:dyDescent="0.1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1.25" customHeight="1" x14ac:dyDescent="0.1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1.25" customHeight="1" x14ac:dyDescent="0.1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1.25" customHeight="1" x14ac:dyDescent="0.1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1.25" customHeight="1" x14ac:dyDescent="0.1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1.25" customHeight="1" x14ac:dyDescent="0.1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1.25" customHeight="1" x14ac:dyDescent="0.1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1.25" customHeight="1" x14ac:dyDescent="0.1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1.25" customHeight="1" x14ac:dyDescent="0.1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1.25" customHeight="1" x14ac:dyDescent="0.1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1.25" customHeight="1" x14ac:dyDescent="0.1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1.25" customHeight="1" x14ac:dyDescent="0.1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1.25" customHeight="1" x14ac:dyDescent="0.1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1.25" customHeight="1" x14ac:dyDescent="0.1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1.25" customHeight="1" x14ac:dyDescent="0.1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1.25" customHeight="1" x14ac:dyDescent="0.1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1.25" customHeight="1" x14ac:dyDescent="0.1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1.25" customHeight="1" x14ac:dyDescent="0.1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1.25" customHeight="1" x14ac:dyDescent="0.1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1.25" customHeight="1" x14ac:dyDescent="0.1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1.25" customHeight="1" x14ac:dyDescent="0.1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1.25" customHeight="1" x14ac:dyDescent="0.1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1.25" customHeight="1" x14ac:dyDescent="0.1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1.25" customHeight="1" x14ac:dyDescent="0.1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1.25" customHeight="1" x14ac:dyDescent="0.1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1.25" customHeight="1" x14ac:dyDescent="0.1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1.25" customHeight="1" x14ac:dyDescent="0.1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1.25" customHeight="1" x14ac:dyDescent="0.1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1.25" customHeight="1" x14ac:dyDescent="0.1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1.25" customHeight="1" x14ac:dyDescent="0.1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1.25" customHeight="1" x14ac:dyDescent="0.1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1.25" customHeight="1" x14ac:dyDescent="0.1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1.25" customHeight="1" x14ac:dyDescent="0.1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1.25" customHeight="1" x14ac:dyDescent="0.1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1.25" customHeight="1" x14ac:dyDescent="0.1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1.25" customHeight="1" x14ac:dyDescent="0.1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1.25" customHeight="1" x14ac:dyDescent="0.1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1.25" customHeight="1" x14ac:dyDescent="0.1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1.25" customHeight="1" x14ac:dyDescent="0.1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1.25" customHeight="1" x14ac:dyDescent="0.1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1.25" customHeight="1" x14ac:dyDescent="0.1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1.25" customHeight="1" x14ac:dyDescent="0.1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1.25" customHeight="1" x14ac:dyDescent="0.1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1.25" customHeight="1" x14ac:dyDescent="0.1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1.25" customHeight="1" x14ac:dyDescent="0.1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1.25" customHeight="1" x14ac:dyDescent="0.1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1.25" customHeight="1" x14ac:dyDescent="0.1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1.25" customHeight="1" x14ac:dyDescent="0.1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1.25" customHeight="1" x14ac:dyDescent="0.1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1.25" customHeight="1" x14ac:dyDescent="0.1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1.25" customHeight="1" x14ac:dyDescent="0.1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1.25" customHeight="1" x14ac:dyDescent="0.1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1.25" customHeight="1" x14ac:dyDescent="0.1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1.25" customHeight="1" x14ac:dyDescent="0.1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1.25" customHeight="1" x14ac:dyDescent="0.1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1.25" customHeight="1" x14ac:dyDescent="0.1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1.25" customHeight="1" x14ac:dyDescent="0.1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1.25" customHeight="1" x14ac:dyDescent="0.1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1.25" customHeight="1" x14ac:dyDescent="0.1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1.25" customHeight="1" x14ac:dyDescent="0.1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1.25" customHeight="1" x14ac:dyDescent="0.1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1.25" customHeight="1" x14ac:dyDescent="0.1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1.25" customHeight="1" x14ac:dyDescent="0.1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1.25" customHeight="1" x14ac:dyDescent="0.1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1.25" customHeight="1" x14ac:dyDescent="0.1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1.25" customHeight="1" x14ac:dyDescent="0.1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1.25" customHeight="1" x14ac:dyDescent="0.1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1.25" customHeight="1" x14ac:dyDescent="0.1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1.25" customHeight="1" x14ac:dyDescent="0.1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1.25" customHeight="1" x14ac:dyDescent="0.1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1.25" customHeight="1" x14ac:dyDescent="0.1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1.25" customHeight="1" x14ac:dyDescent="0.1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1.25" customHeight="1" x14ac:dyDescent="0.1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1.25" customHeight="1" x14ac:dyDescent="0.1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1.25" customHeight="1" x14ac:dyDescent="0.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1.25" customHeight="1" x14ac:dyDescent="0.1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1.25" customHeight="1" x14ac:dyDescent="0.1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1.25" customHeight="1" x14ac:dyDescent="0.1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1.25" customHeight="1" x14ac:dyDescent="0.1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1.25" customHeight="1" x14ac:dyDescent="0.1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1.25" customHeight="1" x14ac:dyDescent="0.1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1.25" customHeight="1" x14ac:dyDescent="0.1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1.25" customHeight="1" x14ac:dyDescent="0.1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1.25" customHeight="1" x14ac:dyDescent="0.1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1.25" customHeight="1" x14ac:dyDescent="0.1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1.25" customHeight="1" x14ac:dyDescent="0.1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1.25" customHeight="1" x14ac:dyDescent="0.1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1.25" customHeight="1" x14ac:dyDescent="0.1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1.25" customHeight="1" x14ac:dyDescent="0.1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1.25" customHeight="1" x14ac:dyDescent="0.1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1.25" customHeight="1" x14ac:dyDescent="0.1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1.25" customHeight="1" x14ac:dyDescent="0.1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1.25" customHeight="1" x14ac:dyDescent="0.1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1.25" customHeight="1" x14ac:dyDescent="0.1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1.25" customHeight="1" x14ac:dyDescent="0.1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1.25" customHeight="1" x14ac:dyDescent="0.1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1.25" customHeight="1" x14ac:dyDescent="0.1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1.25" customHeight="1" x14ac:dyDescent="0.1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1.25" customHeight="1" x14ac:dyDescent="0.1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1.25" customHeight="1" x14ac:dyDescent="0.1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1.25" customHeight="1" x14ac:dyDescent="0.1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1.25" customHeight="1" x14ac:dyDescent="0.1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1.25" customHeight="1" x14ac:dyDescent="0.1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1.25" customHeight="1" x14ac:dyDescent="0.1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1.25" customHeight="1" x14ac:dyDescent="0.1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1.25" customHeight="1" x14ac:dyDescent="0.1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1.25" customHeight="1" x14ac:dyDescent="0.1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1.25" customHeight="1" x14ac:dyDescent="0.1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1.25" customHeight="1" x14ac:dyDescent="0.1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1.25" customHeight="1" x14ac:dyDescent="0.1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1.25" customHeight="1" x14ac:dyDescent="0.1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1.25" customHeight="1" x14ac:dyDescent="0.1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1.25" customHeight="1" x14ac:dyDescent="0.1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1.25" customHeight="1" x14ac:dyDescent="0.1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1.25" customHeight="1" x14ac:dyDescent="0.1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1.25" customHeight="1" x14ac:dyDescent="0.1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1.25" customHeight="1" x14ac:dyDescent="0.1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1.25" customHeight="1" x14ac:dyDescent="0.1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1.25" customHeight="1" x14ac:dyDescent="0.1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1.25" customHeight="1" x14ac:dyDescent="0.1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1.25" customHeight="1" x14ac:dyDescent="0.1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1.25" customHeight="1" x14ac:dyDescent="0.1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1.25" customHeight="1" x14ac:dyDescent="0.1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1.25" customHeight="1" x14ac:dyDescent="0.1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1.25" customHeight="1" x14ac:dyDescent="0.1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1.25" customHeight="1" x14ac:dyDescent="0.1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1.25" customHeight="1" x14ac:dyDescent="0.1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1.25" customHeight="1" x14ac:dyDescent="0.1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1.25" customHeight="1" x14ac:dyDescent="0.1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1.25" customHeight="1" x14ac:dyDescent="0.1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1.25" customHeight="1" x14ac:dyDescent="0.1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1.25" customHeight="1" x14ac:dyDescent="0.1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1.25" customHeight="1" x14ac:dyDescent="0.1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1.25" customHeight="1" x14ac:dyDescent="0.1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1.25" customHeight="1" x14ac:dyDescent="0.1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1.25" customHeight="1" x14ac:dyDescent="0.1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1.25" customHeight="1" x14ac:dyDescent="0.1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1.25" customHeight="1" x14ac:dyDescent="0.1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1.25" customHeight="1" x14ac:dyDescent="0.1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1.25" customHeight="1" x14ac:dyDescent="0.1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1.25" customHeight="1" x14ac:dyDescent="0.1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1.25" customHeight="1" x14ac:dyDescent="0.1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1.25" customHeight="1" x14ac:dyDescent="0.1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1.25" customHeight="1" x14ac:dyDescent="0.1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1.25" customHeight="1" x14ac:dyDescent="0.1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1.25" customHeight="1" x14ac:dyDescent="0.1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1.25" customHeight="1" x14ac:dyDescent="0.1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1.25" customHeight="1" x14ac:dyDescent="0.1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1.25" customHeight="1" x14ac:dyDescent="0.1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1.25" customHeight="1" x14ac:dyDescent="0.1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1.25" customHeight="1" x14ac:dyDescent="0.1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1.25" customHeight="1" x14ac:dyDescent="0.1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1.25" customHeight="1" x14ac:dyDescent="0.1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1.25" customHeight="1" x14ac:dyDescent="0.1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1.25" customHeight="1" x14ac:dyDescent="0.1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1.25" customHeight="1" x14ac:dyDescent="0.1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1.25" customHeight="1" x14ac:dyDescent="0.1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1.25" customHeight="1" x14ac:dyDescent="0.1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1.25" customHeight="1" x14ac:dyDescent="0.1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1.25" customHeight="1" x14ac:dyDescent="0.1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1.25" customHeight="1" x14ac:dyDescent="0.1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1.25" customHeight="1" x14ac:dyDescent="0.1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1.25" customHeight="1" x14ac:dyDescent="0.1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1.25" customHeight="1" x14ac:dyDescent="0.1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1.25" customHeight="1" x14ac:dyDescent="0.1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1.25" customHeight="1" x14ac:dyDescent="0.1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1.25" customHeight="1" x14ac:dyDescent="0.1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1.25" customHeight="1" x14ac:dyDescent="0.1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1.25" customHeight="1" x14ac:dyDescent="0.1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1.25" customHeight="1" x14ac:dyDescent="0.1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1.25" customHeight="1" x14ac:dyDescent="0.1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1.25" customHeight="1" x14ac:dyDescent="0.1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1.25" customHeight="1" x14ac:dyDescent="0.1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1.25" customHeight="1" x14ac:dyDescent="0.1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1.25" customHeight="1" x14ac:dyDescent="0.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1.25" customHeight="1" x14ac:dyDescent="0.1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1.25" customHeight="1" x14ac:dyDescent="0.1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1.25" customHeight="1" x14ac:dyDescent="0.1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1.25" customHeight="1" x14ac:dyDescent="0.1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1.25" customHeight="1" x14ac:dyDescent="0.1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1.25" customHeight="1" x14ac:dyDescent="0.1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1.25" customHeight="1" x14ac:dyDescent="0.1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1.25" customHeight="1" x14ac:dyDescent="0.1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1.25" customHeight="1" x14ac:dyDescent="0.1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1.25" customHeight="1" x14ac:dyDescent="0.1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1.25" customHeight="1" x14ac:dyDescent="0.1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1.25" customHeight="1" x14ac:dyDescent="0.1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1.25" customHeight="1" x14ac:dyDescent="0.1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1.25" customHeight="1" x14ac:dyDescent="0.1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1.25" customHeight="1" x14ac:dyDescent="0.1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1.25" customHeight="1" x14ac:dyDescent="0.1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1.25" customHeight="1" x14ac:dyDescent="0.1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1.25" customHeight="1" x14ac:dyDescent="0.1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1.25" customHeight="1" x14ac:dyDescent="0.1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1.25" customHeight="1" x14ac:dyDescent="0.1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1.25" customHeight="1" x14ac:dyDescent="0.1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1.25" customHeight="1" x14ac:dyDescent="0.1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1.25" customHeight="1" x14ac:dyDescent="0.1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1.25" customHeight="1" x14ac:dyDescent="0.1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1.25" customHeight="1" x14ac:dyDescent="0.1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1.25" customHeight="1" x14ac:dyDescent="0.1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1.25" customHeight="1" x14ac:dyDescent="0.1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1.25" customHeight="1" x14ac:dyDescent="0.1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1.25" customHeight="1" x14ac:dyDescent="0.1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1.25" customHeight="1" x14ac:dyDescent="0.1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1.25" customHeight="1" x14ac:dyDescent="0.1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1.25" customHeight="1" x14ac:dyDescent="0.1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1.25" customHeight="1" x14ac:dyDescent="0.1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1.25" customHeight="1" x14ac:dyDescent="0.1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1.25" customHeight="1" x14ac:dyDescent="0.1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1.25" customHeight="1" x14ac:dyDescent="0.1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1.25" customHeight="1" x14ac:dyDescent="0.1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1.25" customHeight="1" x14ac:dyDescent="0.1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1.25" customHeight="1" x14ac:dyDescent="0.1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1.25" customHeight="1" x14ac:dyDescent="0.1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1.25" customHeight="1" x14ac:dyDescent="0.1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1.25" customHeight="1" x14ac:dyDescent="0.1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1.25" customHeight="1" x14ac:dyDescent="0.1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1.25" customHeight="1" x14ac:dyDescent="0.1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1.25" customHeight="1" x14ac:dyDescent="0.1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1.25" customHeight="1" x14ac:dyDescent="0.1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1.25" customHeight="1" x14ac:dyDescent="0.1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1.25" customHeight="1" x14ac:dyDescent="0.1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1.25" customHeight="1" x14ac:dyDescent="0.1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1.25" customHeight="1" x14ac:dyDescent="0.1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1.25" customHeight="1" x14ac:dyDescent="0.1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1.25" customHeight="1" x14ac:dyDescent="0.1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1.25" customHeight="1" x14ac:dyDescent="0.1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1.25" customHeight="1" x14ac:dyDescent="0.1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1.25" customHeight="1" x14ac:dyDescent="0.1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1.25" customHeight="1" x14ac:dyDescent="0.1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1.25" customHeight="1" x14ac:dyDescent="0.1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1.25" customHeight="1" x14ac:dyDescent="0.1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1.25" customHeight="1" x14ac:dyDescent="0.1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1.25" customHeight="1" x14ac:dyDescent="0.1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1.25" customHeight="1" x14ac:dyDescent="0.1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1.25" customHeight="1" x14ac:dyDescent="0.1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1.25" customHeight="1" x14ac:dyDescent="0.1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1.25" customHeight="1" x14ac:dyDescent="0.1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1.25" customHeight="1" x14ac:dyDescent="0.1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1.25" customHeight="1" x14ac:dyDescent="0.1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1.25" customHeight="1" x14ac:dyDescent="0.1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1.25" customHeight="1" x14ac:dyDescent="0.1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1.25" customHeight="1" x14ac:dyDescent="0.1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1.25" customHeight="1" x14ac:dyDescent="0.1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1.25" customHeight="1" x14ac:dyDescent="0.1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1.25" customHeight="1" x14ac:dyDescent="0.1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1.25" customHeight="1" x14ac:dyDescent="0.1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1.25" customHeight="1" x14ac:dyDescent="0.1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1.25" customHeight="1" x14ac:dyDescent="0.1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1.25" customHeight="1" x14ac:dyDescent="0.1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1.25" customHeight="1" x14ac:dyDescent="0.1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1.25" customHeight="1" x14ac:dyDescent="0.1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1.25" customHeight="1" x14ac:dyDescent="0.1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1.25" customHeight="1" x14ac:dyDescent="0.1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1.25" customHeight="1" x14ac:dyDescent="0.1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1.25" customHeight="1" x14ac:dyDescent="0.1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1.25" customHeight="1" x14ac:dyDescent="0.1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1.25" customHeight="1" x14ac:dyDescent="0.1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1.25" customHeight="1" x14ac:dyDescent="0.1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1.25" customHeight="1" x14ac:dyDescent="0.1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1.25" customHeight="1" x14ac:dyDescent="0.1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1.25" customHeight="1" x14ac:dyDescent="0.1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1.25" customHeight="1" x14ac:dyDescent="0.1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1.25" customHeight="1" x14ac:dyDescent="0.1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1.25" customHeight="1" x14ac:dyDescent="0.1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1.25" customHeight="1" x14ac:dyDescent="0.1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1.25" customHeight="1" x14ac:dyDescent="0.1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1.25" customHeight="1" x14ac:dyDescent="0.1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1.25" customHeight="1" x14ac:dyDescent="0.1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1.25" customHeight="1" x14ac:dyDescent="0.1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1.25" customHeight="1" x14ac:dyDescent="0.1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1.25" customHeight="1" x14ac:dyDescent="0.1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1.25" customHeight="1" x14ac:dyDescent="0.1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1.25" customHeight="1" x14ac:dyDescent="0.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1.25" customHeight="1" x14ac:dyDescent="0.1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1.25" customHeight="1" x14ac:dyDescent="0.1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1.25" customHeight="1" x14ac:dyDescent="0.1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1.25" customHeight="1" x14ac:dyDescent="0.1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1.25" customHeight="1" x14ac:dyDescent="0.1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1.25" customHeight="1" x14ac:dyDescent="0.1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1.25" customHeight="1" x14ac:dyDescent="0.1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1.25" customHeight="1" x14ac:dyDescent="0.1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1.25" customHeight="1" x14ac:dyDescent="0.1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1.25" customHeight="1" x14ac:dyDescent="0.1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1.25" customHeight="1" x14ac:dyDescent="0.1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1.25" customHeight="1" x14ac:dyDescent="0.1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1.25" customHeight="1" x14ac:dyDescent="0.1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1.25" customHeight="1" x14ac:dyDescent="0.1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1.25" customHeight="1" x14ac:dyDescent="0.1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1.25" customHeight="1" x14ac:dyDescent="0.1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1.25" customHeight="1" x14ac:dyDescent="0.1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1.25" customHeight="1" x14ac:dyDescent="0.1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1.25" customHeight="1" x14ac:dyDescent="0.1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1.25" customHeight="1" x14ac:dyDescent="0.1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1.25" customHeight="1" x14ac:dyDescent="0.1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1.25" customHeight="1" x14ac:dyDescent="0.1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1.25" customHeight="1" x14ac:dyDescent="0.1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1.25" customHeight="1" x14ac:dyDescent="0.1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1.25" customHeight="1" x14ac:dyDescent="0.1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1.25" customHeight="1" x14ac:dyDescent="0.1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1.25" customHeight="1" x14ac:dyDescent="0.1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1.25" customHeight="1" x14ac:dyDescent="0.1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1.25" customHeight="1" x14ac:dyDescent="0.1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1.25" customHeight="1" x14ac:dyDescent="0.1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1.25" customHeight="1" x14ac:dyDescent="0.1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1.25" customHeight="1" x14ac:dyDescent="0.1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1.25" customHeight="1" x14ac:dyDescent="0.1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1.25" customHeight="1" x14ac:dyDescent="0.1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1.25" customHeight="1" x14ac:dyDescent="0.1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1.25" customHeight="1" x14ac:dyDescent="0.1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1.25" customHeight="1" x14ac:dyDescent="0.1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1.25" customHeight="1" x14ac:dyDescent="0.1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1.25" customHeight="1" x14ac:dyDescent="0.1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1.25" customHeight="1" x14ac:dyDescent="0.1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1.25" customHeight="1" x14ac:dyDescent="0.1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1.25" customHeight="1" x14ac:dyDescent="0.1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1.25" customHeight="1" x14ac:dyDescent="0.1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1.25" customHeight="1" x14ac:dyDescent="0.1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1.25" customHeight="1" x14ac:dyDescent="0.1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1.25" customHeight="1" x14ac:dyDescent="0.1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1.25" customHeight="1" x14ac:dyDescent="0.1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1.25" customHeight="1" x14ac:dyDescent="0.1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1.25" customHeight="1" x14ac:dyDescent="0.1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1.25" customHeight="1" x14ac:dyDescent="0.1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1.25" customHeight="1" x14ac:dyDescent="0.1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1.25" customHeight="1" x14ac:dyDescent="0.1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1.25" customHeight="1" x14ac:dyDescent="0.1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1.25" customHeight="1" x14ac:dyDescent="0.1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1.25" customHeight="1" x14ac:dyDescent="0.1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1.25" customHeight="1" x14ac:dyDescent="0.1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1.25" customHeight="1" x14ac:dyDescent="0.1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1.25" customHeight="1" x14ac:dyDescent="0.1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1.25" customHeight="1" x14ac:dyDescent="0.1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1.25" customHeight="1" x14ac:dyDescent="0.1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1.25" customHeight="1" x14ac:dyDescent="0.1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1.25" customHeight="1" x14ac:dyDescent="0.1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1.25" customHeight="1" x14ac:dyDescent="0.1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1.25" customHeight="1" x14ac:dyDescent="0.1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1.25" customHeight="1" x14ac:dyDescent="0.1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1.25" customHeight="1" x14ac:dyDescent="0.1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1.25" customHeight="1" x14ac:dyDescent="0.1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1.25" customHeight="1" x14ac:dyDescent="0.1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1.25" customHeight="1" x14ac:dyDescent="0.1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1.25" customHeight="1" x14ac:dyDescent="0.1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1.25" customHeight="1" x14ac:dyDescent="0.1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1.25" customHeight="1" x14ac:dyDescent="0.1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1.25" customHeight="1" x14ac:dyDescent="0.1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1.25" customHeight="1" x14ac:dyDescent="0.1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1.25" customHeight="1" x14ac:dyDescent="0.1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1.25" customHeight="1" x14ac:dyDescent="0.1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1.25" customHeight="1" x14ac:dyDescent="0.1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1.25" customHeight="1" x14ac:dyDescent="0.1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1.25" customHeight="1" x14ac:dyDescent="0.1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1.25" customHeight="1" x14ac:dyDescent="0.1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1.25" customHeight="1" x14ac:dyDescent="0.1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1.25" customHeight="1" x14ac:dyDescent="0.1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1.25" customHeight="1" x14ac:dyDescent="0.1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  <row r="999" spans="1:26" ht="11.25" customHeight="1" x14ac:dyDescent="0.1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</row>
    <row r="1000" spans="1:26" ht="11.25" customHeight="1" x14ac:dyDescent="0.15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</row>
  </sheetData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topLeftCell="B1" zoomScale="297" zoomScaleNormal="297" workbookViewId="0">
      <pane ySplit="2" topLeftCell="A26" activePane="bottomLeft" state="frozen"/>
      <selection pane="bottomLeft" activeCell="D35" sqref="D35"/>
    </sheetView>
  </sheetViews>
  <sheetFormatPr baseColWidth="10" defaultColWidth="12.6640625" defaultRowHeight="15" customHeight="1" x14ac:dyDescent="0.15"/>
  <cols>
    <col min="1" max="1" width="9.1640625" hidden="1" customWidth="1"/>
    <col min="2" max="2" width="7.6640625" customWidth="1"/>
    <col min="3" max="3" width="29.6640625" customWidth="1"/>
    <col min="4" max="4" width="12" customWidth="1"/>
    <col min="5" max="5" width="12.1640625" customWidth="1"/>
    <col min="6" max="6" width="14.6640625" customWidth="1"/>
    <col min="7" max="7" width="11.1640625" customWidth="1"/>
    <col min="8" max="9" width="9.33203125" customWidth="1"/>
    <col min="10" max="10" width="10.1640625" customWidth="1"/>
    <col min="11" max="26" width="9" customWidth="1"/>
  </cols>
  <sheetData>
    <row r="1" spans="1:26" ht="15.75" customHeight="1" x14ac:dyDescent="0.2">
      <c r="A1" s="2"/>
      <c r="B1" s="324" t="s">
        <v>64</v>
      </c>
      <c r="C1" s="304"/>
      <c r="D1" s="325" t="s">
        <v>65</v>
      </c>
      <c r="E1" s="318"/>
      <c r="F1" s="55" t="s">
        <v>66</v>
      </c>
      <c r="G1" s="56"/>
      <c r="H1" s="57"/>
      <c r="I1" s="58"/>
      <c r="J1" s="58"/>
      <c r="K1" s="58"/>
      <c r="L1" s="5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3.25" customHeight="1" x14ac:dyDescent="0.15">
      <c r="A2" s="2"/>
      <c r="B2" s="60" t="s">
        <v>67</v>
      </c>
      <c r="C2" s="60" t="s">
        <v>68</v>
      </c>
      <c r="D2" s="60" t="s">
        <v>69</v>
      </c>
      <c r="E2" s="60" t="s">
        <v>70</v>
      </c>
      <c r="F2" s="60" t="s">
        <v>71</v>
      </c>
      <c r="G2" s="60" t="s">
        <v>72</v>
      </c>
      <c r="H2" s="60" t="s">
        <v>73</v>
      </c>
      <c r="I2" s="60" t="s">
        <v>74</v>
      </c>
      <c r="J2" s="60" t="s">
        <v>75</v>
      </c>
      <c r="K2" s="60" t="s">
        <v>76</v>
      </c>
      <c r="L2" s="60" t="s">
        <v>77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1.25" customHeight="1" x14ac:dyDescent="0.15">
      <c r="A3" s="2"/>
      <c r="B3" s="61">
        <v>1</v>
      </c>
      <c r="C3" s="62" t="s">
        <v>78</v>
      </c>
      <c r="D3" s="63" t="s">
        <v>79</v>
      </c>
      <c r="E3" s="63" t="s">
        <v>79</v>
      </c>
      <c r="F3" s="63" t="s">
        <v>80</v>
      </c>
      <c r="G3" s="63"/>
      <c r="H3" s="63"/>
      <c r="I3" s="63"/>
      <c r="J3" s="63"/>
      <c r="K3" s="63"/>
      <c r="L3" s="61">
        <f t="shared" ref="L3:L36" si="0">SUM(G3:K3)</f>
        <v>0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1.25" customHeight="1" x14ac:dyDescent="0.15">
      <c r="A4" s="2"/>
      <c r="B4" s="61">
        <v>2</v>
      </c>
      <c r="C4" s="62" t="s">
        <v>81</v>
      </c>
      <c r="D4" s="63" t="s">
        <v>79</v>
      </c>
      <c r="E4" s="63" t="s">
        <v>79</v>
      </c>
      <c r="F4" s="63" t="s">
        <v>80</v>
      </c>
      <c r="G4" s="63"/>
      <c r="H4" s="63"/>
      <c r="I4" s="63"/>
      <c r="J4" s="63"/>
      <c r="K4" s="63"/>
      <c r="L4" s="61">
        <f t="shared" si="0"/>
        <v>0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1.25" customHeight="1" x14ac:dyDescent="0.15">
      <c r="A5" s="2"/>
      <c r="B5" s="61">
        <v>3</v>
      </c>
      <c r="C5" s="62" t="s">
        <v>82</v>
      </c>
      <c r="D5" s="63" t="s">
        <v>79</v>
      </c>
      <c r="E5" s="63" t="s">
        <v>79</v>
      </c>
      <c r="F5" s="63" t="s">
        <v>80</v>
      </c>
      <c r="G5" s="63"/>
      <c r="H5" s="63"/>
      <c r="I5" s="63"/>
      <c r="J5" s="63"/>
      <c r="K5" s="63"/>
      <c r="L5" s="61">
        <f t="shared" si="0"/>
        <v>0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1.25" customHeight="1" x14ac:dyDescent="0.15">
      <c r="A6" s="2"/>
      <c r="B6" s="61">
        <v>4</v>
      </c>
      <c r="C6" s="62" t="s">
        <v>83</v>
      </c>
      <c r="D6" s="63" t="s">
        <v>79</v>
      </c>
      <c r="E6" s="63" t="s">
        <v>79</v>
      </c>
      <c r="F6" s="63" t="s">
        <v>80</v>
      </c>
      <c r="G6" s="63"/>
      <c r="H6" s="63"/>
      <c r="I6" s="63"/>
      <c r="J6" s="63"/>
      <c r="K6" s="63"/>
      <c r="L6" s="61">
        <f t="shared" si="0"/>
        <v>0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1.25" customHeight="1" x14ac:dyDescent="0.15">
      <c r="A7" s="2"/>
      <c r="B7" s="61">
        <v>5</v>
      </c>
      <c r="C7" s="62" t="s">
        <v>84</v>
      </c>
      <c r="D7" s="63" t="s">
        <v>85</v>
      </c>
      <c r="E7" s="63" t="s">
        <v>79</v>
      </c>
      <c r="F7" s="63" t="s">
        <v>86</v>
      </c>
      <c r="G7" s="63">
        <v>1</v>
      </c>
      <c r="H7" s="63">
        <v>1</v>
      </c>
      <c r="I7" s="63">
        <v>1</v>
      </c>
      <c r="J7" s="61">
        <v>0</v>
      </c>
      <c r="K7" s="63">
        <v>1</v>
      </c>
      <c r="L7" s="61">
        <f t="shared" si="0"/>
        <v>4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1.25" customHeight="1" x14ac:dyDescent="0.15">
      <c r="A8" s="2"/>
      <c r="B8" s="61">
        <v>6</v>
      </c>
      <c r="C8" s="62" t="s">
        <v>87</v>
      </c>
      <c r="D8" s="63" t="s">
        <v>85</v>
      </c>
      <c r="E8" s="63" t="s">
        <v>79</v>
      </c>
      <c r="F8" s="63" t="s">
        <v>86</v>
      </c>
      <c r="G8" s="63">
        <v>1</v>
      </c>
      <c r="H8" s="63">
        <v>1</v>
      </c>
      <c r="I8" s="63">
        <v>1</v>
      </c>
      <c r="J8" s="63">
        <v>0</v>
      </c>
      <c r="K8" s="63">
        <v>1</v>
      </c>
      <c r="L8" s="61">
        <f t="shared" si="0"/>
        <v>4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1.25" customHeight="1" x14ac:dyDescent="0.15">
      <c r="A9" s="2"/>
      <c r="B9" s="61">
        <v>7</v>
      </c>
      <c r="C9" s="62" t="s">
        <v>88</v>
      </c>
      <c r="D9" s="63" t="s">
        <v>85</v>
      </c>
      <c r="E9" s="63" t="s">
        <v>79</v>
      </c>
      <c r="F9" s="63" t="s">
        <v>86</v>
      </c>
      <c r="G9" s="63">
        <v>1</v>
      </c>
      <c r="H9" s="63">
        <v>1</v>
      </c>
      <c r="I9" s="63">
        <v>1</v>
      </c>
      <c r="J9" s="61"/>
      <c r="K9" s="63">
        <v>1</v>
      </c>
      <c r="L9" s="61">
        <f t="shared" si="0"/>
        <v>4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1.25" customHeight="1" x14ac:dyDescent="0.15">
      <c r="A10" s="2"/>
      <c r="B10" s="61">
        <v>8</v>
      </c>
      <c r="C10" s="62" t="s">
        <v>89</v>
      </c>
      <c r="D10" s="63" t="s">
        <v>85</v>
      </c>
      <c r="E10" s="63" t="s">
        <v>79</v>
      </c>
      <c r="F10" s="63" t="s">
        <v>86</v>
      </c>
      <c r="G10" s="63">
        <v>1</v>
      </c>
      <c r="H10" s="63">
        <v>1</v>
      </c>
      <c r="I10" s="63">
        <v>1</v>
      </c>
      <c r="J10" s="63"/>
      <c r="K10" s="63">
        <v>1</v>
      </c>
      <c r="L10" s="61">
        <f t="shared" si="0"/>
        <v>4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1.25" customHeight="1" x14ac:dyDescent="0.15">
      <c r="A11" s="2"/>
      <c r="B11" s="61">
        <v>9</v>
      </c>
      <c r="C11" s="62" t="s">
        <v>90</v>
      </c>
      <c r="D11" s="63" t="s">
        <v>85</v>
      </c>
      <c r="E11" s="63" t="s">
        <v>79</v>
      </c>
      <c r="F11" s="63" t="s">
        <v>86</v>
      </c>
      <c r="G11" s="63">
        <v>1</v>
      </c>
      <c r="H11" s="63">
        <v>1</v>
      </c>
      <c r="I11" s="63">
        <v>1</v>
      </c>
      <c r="J11" s="63"/>
      <c r="K11" s="63">
        <v>1</v>
      </c>
      <c r="L11" s="61">
        <f t="shared" si="0"/>
        <v>4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1.25" customHeight="1" x14ac:dyDescent="0.15">
      <c r="A12" s="2"/>
      <c r="B12" s="61">
        <v>10</v>
      </c>
      <c r="C12" s="62" t="s">
        <v>91</v>
      </c>
      <c r="D12" s="63" t="s">
        <v>85</v>
      </c>
      <c r="E12" s="63" t="s">
        <v>79</v>
      </c>
      <c r="F12" s="63" t="s">
        <v>86</v>
      </c>
      <c r="G12" s="63">
        <v>1</v>
      </c>
      <c r="H12" s="63">
        <v>1</v>
      </c>
      <c r="I12" s="63">
        <v>1</v>
      </c>
      <c r="J12" s="63">
        <v>1</v>
      </c>
      <c r="K12" s="63">
        <v>1</v>
      </c>
      <c r="L12" s="61">
        <f t="shared" si="0"/>
        <v>5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1.25" customHeight="1" x14ac:dyDescent="0.15">
      <c r="A13" s="2"/>
      <c r="B13" s="61">
        <v>11</v>
      </c>
      <c r="C13" s="62" t="s">
        <v>92</v>
      </c>
      <c r="D13" s="63" t="s">
        <v>85</v>
      </c>
      <c r="E13" s="63" t="s">
        <v>79</v>
      </c>
      <c r="F13" s="63" t="s">
        <v>86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1">
        <f t="shared" si="0"/>
        <v>0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1.25" customHeight="1" x14ac:dyDescent="0.15">
      <c r="A14" s="2"/>
      <c r="B14" s="61">
        <v>12</v>
      </c>
      <c r="C14" s="62" t="s">
        <v>93</v>
      </c>
      <c r="D14" s="63" t="s">
        <v>79</v>
      </c>
      <c r="E14" s="63" t="s">
        <v>79</v>
      </c>
      <c r="F14" s="63" t="s">
        <v>94</v>
      </c>
      <c r="G14" s="63"/>
      <c r="H14" s="63"/>
      <c r="I14" s="63"/>
      <c r="J14" s="63"/>
      <c r="K14" s="63"/>
      <c r="L14" s="61">
        <f t="shared" si="0"/>
        <v>0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1.25" customHeight="1" x14ac:dyDescent="0.15">
      <c r="A15" s="2"/>
      <c r="B15" s="61">
        <v>13</v>
      </c>
      <c r="C15" s="62" t="s">
        <v>95</v>
      </c>
      <c r="D15" s="63" t="s">
        <v>79</v>
      </c>
      <c r="E15" s="63" t="s">
        <v>79</v>
      </c>
      <c r="F15" s="63" t="s">
        <v>94</v>
      </c>
      <c r="G15" s="63"/>
      <c r="H15" s="63"/>
      <c r="I15" s="63"/>
      <c r="J15" s="63"/>
      <c r="K15" s="63"/>
      <c r="L15" s="61">
        <f t="shared" si="0"/>
        <v>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1.25" customHeight="1" x14ac:dyDescent="0.15">
      <c r="A16" s="2"/>
      <c r="B16" s="61">
        <v>14</v>
      </c>
      <c r="C16" s="62" t="s">
        <v>96</v>
      </c>
      <c r="D16" s="63" t="s">
        <v>79</v>
      </c>
      <c r="E16" s="63" t="s">
        <v>79</v>
      </c>
      <c r="F16" s="63" t="s">
        <v>94</v>
      </c>
      <c r="G16" s="63"/>
      <c r="H16" s="63"/>
      <c r="I16" s="63"/>
      <c r="J16" s="61"/>
      <c r="K16" s="63"/>
      <c r="L16" s="61">
        <f t="shared" si="0"/>
        <v>0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1.25" customHeight="1" x14ac:dyDescent="0.15">
      <c r="A17" s="2"/>
      <c r="B17" s="61">
        <v>15</v>
      </c>
      <c r="C17" s="62" t="s">
        <v>97</v>
      </c>
      <c r="D17" s="63" t="s">
        <v>79</v>
      </c>
      <c r="E17" s="63" t="s">
        <v>79</v>
      </c>
      <c r="F17" s="63" t="s">
        <v>94</v>
      </c>
      <c r="G17" s="63"/>
      <c r="H17" s="63"/>
      <c r="I17" s="63"/>
      <c r="J17" s="63"/>
      <c r="K17" s="63"/>
      <c r="L17" s="61">
        <f t="shared" si="0"/>
        <v>0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1.25" customHeight="1" x14ac:dyDescent="0.15">
      <c r="A18" s="2"/>
      <c r="B18" s="61">
        <v>16</v>
      </c>
      <c r="C18" s="62" t="s">
        <v>98</v>
      </c>
      <c r="D18" s="63" t="s">
        <v>85</v>
      </c>
      <c r="E18" s="63" t="s">
        <v>79</v>
      </c>
      <c r="F18" s="63" t="s">
        <v>99</v>
      </c>
      <c r="G18" s="63">
        <v>1</v>
      </c>
      <c r="H18" s="63">
        <v>1</v>
      </c>
      <c r="I18" s="63">
        <v>1</v>
      </c>
      <c r="J18" s="63"/>
      <c r="K18" s="63">
        <v>1</v>
      </c>
      <c r="L18" s="61">
        <f t="shared" si="0"/>
        <v>4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1.25" customHeight="1" x14ac:dyDescent="0.15">
      <c r="A19" s="2"/>
      <c r="B19" s="61">
        <v>17</v>
      </c>
      <c r="C19" s="62" t="s">
        <v>100</v>
      </c>
      <c r="D19" s="63" t="s">
        <v>85</v>
      </c>
      <c r="E19" s="63" t="s">
        <v>79</v>
      </c>
      <c r="F19" s="63" t="s">
        <v>99</v>
      </c>
      <c r="G19" s="63">
        <v>1</v>
      </c>
      <c r="H19" s="63">
        <v>1</v>
      </c>
      <c r="I19" s="63">
        <v>1</v>
      </c>
      <c r="J19" s="63"/>
      <c r="K19" s="63">
        <v>1</v>
      </c>
      <c r="L19" s="61">
        <f t="shared" si="0"/>
        <v>4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1.25" customHeight="1" x14ac:dyDescent="0.15">
      <c r="A20" s="2"/>
      <c r="B20" s="61">
        <v>18</v>
      </c>
      <c r="C20" s="62" t="s">
        <v>101</v>
      </c>
      <c r="D20" s="63" t="s">
        <v>85</v>
      </c>
      <c r="E20" s="63" t="s">
        <v>79</v>
      </c>
      <c r="F20" s="63" t="s">
        <v>99</v>
      </c>
      <c r="G20" s="63">
        <v>1</v>
      </c>
      <c r="H20" s="63">
        <v>1</v>
      </c>
      <c r="I20" s="63">
        <v>1</v>
      </c>
      <c r="J20" s="63"/>
      <c r="K20" s="63">
        <v>1</v>
      </c>
      <c r="L20" s="61">
        <f t="shared" si="0"/>
        <v>4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1.25" customHeight="1" x14ac:dyDescent="0.15">
      <c r="A21" s="2"/>
      <c r="B21" s="61">
        <v>19</v>
      </c>
      <c r="C21" s="62" t="s">
        <v>102</v>
      </c>
      <c r="D21" s="63" t="s">
        <v>79</v>
      </c>
      <c r="E21" s="63" t="s">
        <v>79</v>
      </c>
      <c r="F21" s="63" t="s">
        <v>99</v>
      </c>
      <c r="G21" s="63"/>
      <c r="H21" s="63"/>
      <c r="I21" s="63"/>
      <c r="J21" s="63"/>
      <c r="K21" s="63"/>
      <c r="L21" s="61">
        <f t="shared" si="0"/>
        <v>0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1.25" customHeight="1" x14ac:dyDescent="0.15">
      <c r="A22" s="2"/>
      <c r="B22" s="61">
        <v>20</v>
      </c>
      <c r="C22" s="62" t="s">
        <v>103</v>
      </c>
      <c r="D22" s="63" t="s">
        <v>79</v>
      </c>
      <c r="E22" s="63" t="s">
        <v>79</v>
      </c>
      <c r="F22" s="63" t="s">
        <v>99</v>
      </c>
      <c r="G22" s="63"/>
      <c r="H22" s="63"/>
      <c r="I22" s="63"/>
      <c r="J22" s="63"/>
      <c r="K22" s="63"/>
      <c r="L22" s="61">
        <f t="shared" si="0"/>
        <v>0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1.25" customHeight="1" x14ac:dyDescent="0.15">
      <c r="A23" s="2"/>
      <c r="B23" s="61">
        <v>21</v>
      </c>
      <c r="C23" s="62" t="s">
        <v>104</v>
      </c>
      <c r="D23" s="63" t="s">
        <v>79</v>
      </c>
      <c r="E23" s="63" t="s">
        <v>79</v>
      </c>
      <c r="F23" s="63" t="s">
        <v>99</v>
      </c>
      <c r="G23" s="63"/>
      <c r="H23" s="63"/>
      <c r="I23" s="63"/>
      <c r="J23" s="63"/>
      <c r="K23" s="63"/>
      <c r="L23" s="61">
        <f t="shared" si="0"/>
        <v>0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1.25" customHeight="1" x14ac:dyDescent="0.15">
      <c r="A24" s="2"/>
      <c r="B24" s="61">
        <v>22</v>
      </c>
      <c r="C24" s="62" t="s">
        <v>105</v>
      </c>
      <c r="D24" s="63" t="s">
        <v>79</v>
      </c>
      <c r="E24" s="63" t="s">
        <v>79</v>
      </c>
      <c r="F24" s="63" t="s">
        <v>99</v>
      </c>
      <c r="G24" s="63"/>
      <c r="H24" s="63"/>
      <c r="I24" s="63"/>
      <c r="J24" s="61"/>
      <c r="K24" s="63"/>
      <c r="L24" s="61">
        <f t="shared" si="0"/>
        <v>0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1.25" customHeight="1" x14ac:dyDescent="0.15">
      <c r="A25" s="2"/>
      <c r="B25" s="61">
        <v>23</v>
      </c>
      <c r="C25" s="62" t="s">
        <v>106</v>
      </c>
      <c r="D25" s="63" t="s">
        <v>79</v>
      </c>
      <c r="E25" s="63" t="s">
        <v>79</v>
      </c>
      <c r="F25" s="63" t="s">
        <v>107</v>
      </c>
      <c r="G25" s="63"/>
      <c r="H25" s="63"/>
      <c r="I25" s="63"/>
      <c r="J25" s="61"/>
      <c r="K25" s="63"/>
      <c r="L25" s="61">
        <f t="shared" si="0"/>
        <v>0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1.25" customHeight="1" x14ac:dyDescent="0.15">
      <c r="A26" s="2"/>
      <c r="B26" s="61">
        <v>24</v>
      </c>
      <c r="C26" s="62" t="s">
        <v>108</v>
      </c>
      <c r="D26" s="63" t="s">
        <v>85</v>
      </c>
      <c r="E26" s="63" t="s">
        <v>79</v>
      </c>
      <c r="F26" s="63" t="s">
        <v>107</v>
      </c>
      <c r="G26" s="63">
        <v>1</v>
      </c>
      <c r="H26" s="63">
        <v>1</v>
      </c>
      <c r="I26" s="63">
        <v>1</v>
      </c>
      <c r="J26" s="63"/>
      <c r="K26" s="63">
        <v>1</v>
      </c>
      <c r="L26" s="61">
        <f t="shared" si="0"/>
        <v>4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1.25" customHeight="1" x14ac:dyDescent="0.15">
      <c r="A27" s="2"/>
      <c r="B27" s="61">
        <v>25</v>
      </c>
      <c r="C27" s="62" t="s">
        <v>109</v>
      </c>
      <c r="D27" s="63" t="s">
        <v>85</v>
      </c>
      <c r="E27" s="63" t="s">
        <v>79</v>
      </c>
      <c r="F27" s="63" t="s">
        <v>107</v>
      </c>
      <c r="G27" s="63">
        <v>1</v>
      </c>
      <c r="H27" s="63">
        <v>1</v>
      </c>
      <c r="I27" s="63">
        <v>1</v>
      </c>
      <c r="J27" s="63"/>
      <c r="K27" s="63">
        <v>1</v>
      </c>
      <c r="L27" s="61">
        <f t="shared" si="0"/>
        <v>4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1.25" customHeight="1" x14ac:dyDescent="0.15">
      <c r="A28" s="2"/>
      <c r="B28" s="61">
        <v>26</v>
      </c>
      <c r="C28" s="62" t="s">
        <v>110</v>
      </c>
      <c r="D28" s="63" t="s">
        <v>85</v>
      </c>
      <c r="E28" s="63" t="s">
        <v>79</v>
      </c>
      <c r="F28" s="63" t="s">
        <v>107</v>
      </c>
      <c r="G28" s="63">
        <v>1</v>
      </c>
      <c r="H28" s="61">
        <v>1</v>
      </c>
      <c r="I28" s="61">
        <v>1</v>
      </c>
      <c r="J28" s="61"/>
      <c r="K28" s="63">
        <v>1</v>
      </c>
      <c r="L28" s="61">
        <f t="shared" si="0"/>
        <v>4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1.25" customHeight="1" x14ac:dyDescent="0.15">
      <c r="A29" s="2"/>
      <c r="B29" s="61">
        <v>27</v>
      </c>
      <c r="C29" s="62" t="s">
        <v>111</v>
      </c>
      <c r="D29" s="63" t="s">
        <v>79</v>
      </c>
      <c r="E29" s="63" t="s">
        <v>79</v>
      </c>
      <c r="F29" s="63" t="s">
        <v>66</v>
      </c>
      <c r="G29" s="63"/>
      <c r="H29" s="61"/>
      <c r="I29" s="61"/>
      <c r="J29" s="61"/>
      <c r="K29" s="63"/>
      <c r="L29" s="61">
        <f t="shared" si="0"/>
        <v>0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1.25" customHeight="1" x14ac:dyDescent="0.15">
      <c r="A30" s="2"/>
      <c r="B30" s="61">
        <v>28</v>
      </c>
      <c r="C30" s="62" t="s">
        <v>112</v>
      </c>
      <c r="D30" s="63" t="s">
        <v>85</v>
      </c>
      <c r="E30" s="63" t="s">
        <v>85</v>
      </c>
      <c r="F30" s="63" t="s">
        <v>66</v>
      </c>
      <c r="G30" s="63">
        <v>1</v>
      </c>
      <c r="H30" s="61">
        <v>1</v>
      </c>
      <c r="I30" s="61"/>
      <c r="J30" s="61"/>
      <c r="K30" s="63">
        <v>1</v>
      </c>
      <c r="L30" s="61">
        <f t="shared" si="0"/>
        <v>3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1.25" customHeight="1" x14ac:dyDescent="0.15">
      <c r="A31" s="2"/>
      <c r="B31" s="61">
        <v>29</v>
      </c>
      <c r="C31" s="62" t="s">
        <v>113</v>
      </c>
      <c r="D31" s="63" t="s">
        <v>85</v>
      </c>
      <c r="E31" s="63" t="s">
        <v>85</v>
      </c>
      <c r="F31" s="63" t="s">
        <v>66</v>
      </c>
      <c r="G31" s="63">
        <v>1</v>
      </c>
      <c r="H31" s="63">
        <v>1</v>
      </c>
      <c r="I31" s="63"/>
      <c r="J31" s="63"/>
      <c r="K31" s="63">
        <v>1</v>
      </c>
      <c r="L31" s="61">
        <f t="shared" si="0"/>
        <v>3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1.25" customHeight="1" x14ac:dyDescent="0.15">
      <c r="A32" s="2"/>
      <c r="B32" s="61">
        <v>30</v>
      </c>
      <c r="C32" s="62" t="s">
        <v>114</v>
      </c>
      <c r="D32" s="63" t="s">
        <v>79</v>
      </c>
      <c r="E32" s="63" t="s">
        <v>79</v>
      </c>
      <c r="F32" s="63" t="s">
        <v>66</v>
      </c>
      <c r="G32" s="63"/>
      <c r="H32" s="63"/>
      <c r="I32" s="63"/>
      <c r="J32" s="63"/>
      <c r="K32" s="63"/>
      <c r="L32" s="61">
        <f t="shared" si="0"/>
        <v>0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1.25" customHeight="1" x14ac:dyDescent="0.15">
      <c r="A33" s="2"/>
      <c r="B33" s="61">
        <v>31</v>
      </c>
      <c r="C33" s="62" t="s">
        <v>115</v>
      </c>
      <c r="D33" s="63" t="s">
        <v>79</v>
      </c>
      <c r="E33" s="63" t="s">
        <v>79</v>
      </c>
      <c r="F33" s="63" t="s">
        <v>66</v>
      </c>
      <c r="G33" s="63"/>
      <c r="H33" s="63"/>
      <c r="I33" s="63"/>
      <c r="J33" s="63"/>
      <c r="K33" s="63"/>
      <c r="L33" s="61">
        <f t="shared" si="0"/>
        <v>0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1.25" customHeight="1" x14ac:dyDescent="0.15">
      <c r="A34" s="2"/>
      <c r="B34" s="61">
        <v>32</v>
      </c>
      <c r="C34" s="62" t="s">
        <v>116</v>
      </c>
      <c r="D34" s="63" t="s">
        <v>85</v>
      </c>
      <c r="E34" s="63" t="s">
        <v>85</v>
      </c>
      <c r="F34" s="63" t="s">
        <v>117</v>
      </c>
      <c r="G34" s="63"/>
      <c r="H34" s="61"/>
      <c r="I34" s="61"/>
      <c r="J34" s="63"/>
      <c r="K34" s="63"/>
      <c r="L34" s="61">
        <f t="shared" si="0"/>
        <v>0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1.25" customHeight="1" x14ac:dyDescent="0.15">
      <c r="A35" s="2"/>
      <c r="B35" s="61">
        <v>33</v>
      </c>
      <c r="C35" s="62" t="s">
        <v>118</v>
      </c>
      <c r="D35" s="63" t="s">
        <v>85</v>
      </c>
      <c r="E35" s="63" t="s">
        <v>85</v>
      </c>
      <c r="F35" s="63" t="s">
        <v>117</v>
      </c>
      <c r="G35" s="63">
        <v>1</v>
      </c>
      <c r="H35" s="61"/>
      <c r="I35" s="61"/>
      <c r="J35" s="61"/>
      <c r="K35" s="63">
        <v>1</v>
      </c>
      <c r="L35" s="61">
        <f t="shared" si="0"/>
        <v>2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1.25" customHeight="1" x14ac:dyDescent="0.15">
      <c r="A36" s="2"/>
      <c r="B36" s="61">
        <v>34</v>
      </c>
      <c r="C36" s="62" t="s">
        <v>119</v>
      </c>
      <c r="D36" s="63" t="s">
        <v>85</v>
      </c>
      <c r="E36" s="63" t="s">
        <v>85</v>
      </c>
      <c r="F36" s="63" t="s">
        <v>117</v>
      </c>
      <c r="G36" s="63">
        <v>1</v>
      </c>
      <c r="H36" s="61"/>
      <c r="I36" s="61"/>
      <c r="J36" s="61"/>
      <c r="K36" s="63">
        <v>1</v>
      </c>
      <c r="L36" s="61">
        <f t="shared" si="0"/>
        <v>2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>
        <v>1</v>
      </c>
      <c r="F505" s="2" t="s">
        <v>86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>
        <v>2</v>
      </c>
      <c r="F506" s="2" t="s">
        <v>120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>
        <v>3</v>
      </c>
      <c r="F507" s="2" t="s">
        <v>99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>
        <v>4</v>
      </c>
      <c r="F508" s="2" t="s">
        <v>107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>
        <v>5</v>
      </c>
      <c r="F509" s="2" t="s">
        <v>66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>
        <v>6</v>
      </c>
      <c r="F510" s="2" t="s">
        <v>117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B1:C1"/>
    <mergeCell ref="D1:E1"/>
  </mergeCells>
  <conditionalFormatting sqref="D3:D6">
    <cfRule type="expression" dxfId="222" priority="1" stopIfTrue="1">
      <formula>D3="N"</formula>
    </cfRule>
  </conditionalFormatting>
  <conditionalFormatting sqref="D7:D36">
    <cfRule type="expression" dxfId="221" priority="2" stopIfTrue="1">
      <formula>D7="N"</formula>
    </cfRule>
  </conditionalFormatting>
  <conditionalFormatting sqref="E3:E36">
    <cfRule type="expression" dxfId="220" priority="3" stopIfTrue="1">
      <formula>D3="N"</formula>
    </cfRule>
  </conditionalFormatting>
  <conditionalFormatting sqref="F3:F36">
    <cfRule type="expression" dxfId="219" priority="4" stopIfTrue="1">
      <formula>D3="N"</formula>
    </cfRule>
  </conditionalFormatting>
  <conditionalFormatting sqref="G3:G36">
    <cfRule type="expression" dxfId="218" priority="5" stopIfTrue="1">
      <formula>D3="N"</formula>
    </cfRule>
  </conditionalFormatting>
  <conditionalFormatting sqref="G3:G36">
    <cfRule type="cellIs" dxfId="217" priority="6" stopIfTrue="1" operator="equal">
      <formula>0</formula>
    </cfRule>
  </conditionalFormatting>
  <conditionalFormatting sqref="J25:J26">
    <cfRule type="expression" dxfId="216" priority="7" stopIfTrue="1">
      <formula>D25="N"</formula>
    </cfRule>
  </conditionalFormatting>
  <conditionalFormatting sqref="J25:J26">
    <cfRule type="cellIs" dxfId="215" priority="8" stopIfTrue="1" operator="equal">
      <formula>0</formula>
    </cfRule>
  </conditionalFormatting>
  <conditionalFormatting sqref="K3:K36">
    <cfRule type="expression" dxfId="214" priority="9" stopIfTrue="1">
      <formula>D3="N"</formula>
    </cfRule>
  </conditionalFormatting>
  <conditionalFormatting sqref="K3:K36">
    <cfRule type="cellIs" dxfId="213" priority="10" stopIfTrue="1" operator="equal">
      <formula>0</formula>
    </cfRule>
  </conditionalFormatting>
  <conditionalFormatting sqref="L3:L36">
    <cfRule type="expression" dxfId="212" priority="11" stopIfTrue="1">
      <formula>D3="N"</formula>
    </cfRule>
  </conditionalFormatting>
  <conditionalFormatting sqref="B3:B6 B8:B9 B11:B12 B14:B15 B17:B18 B20:B21 B23:B24 B26:B27 B29:B30 B32:B33 B35:B36">
    <cfRule type="expression" dxfId="211" priority="12" stopIfTrue="1">
      <formula>D3="N"</formula>
    </cfRule>
  </conditionalFormatting>
  <conditionalFormatting sqref="C3:C5 C14:C18 C21:C23">
    <cfRule type="expression" dxfId="210" priority="13" stopIfTrue="1">
      <formula>D3="N"</formula>
    </cfRule>
  </conditionalFormatting>
  <conditionalFormatting sqref="H3:H27 H31:H33">
    <cfRule type="expression" dxfId="209" priority="14" stopIfTrue="1">
      <formula>D3="N"</formula>
    </cfRule>
  </conditionalFormatting>
  <conditionalFormatting sqref="H3:H27 H31:H33">
    <cfRule type="cellIs" dxfId="208" priority="15" stopIfTrue="1" operator="equal">
      <formula>0</formula>
    </cfRule>
  </conditionalFormatting>
  <conditionalFormatting sqref="I3:I27 I31:I33">
    <cfRule type="expression" dxfId="207" priority="16" stopIfTrue="1">
      <formula>D3="N"</formula>
    </cfRule>
  </conditionalFormatting>
  <conditionalFormatting sqref="I3:I27 I31:I33">
    <cfRule type="cellIs" dxfId="206" priority="17" stopIfTrue="1" operator="equal">
      <formula>0</formula>
    </cfRule>
  </conditionalFormatting>
  <conditionalFormatting sqref="J3:J6 J8 J10:J15 J17:J23 J27 J31:J34">
    <cfRule type="expression" dxfId="205" priority="18" stopIfTrue="1">
      <formula>D3="N"</formula>
    </cfRule>
  </conditionalFormatting>
  <conditionalFormatting sqref="J3:J6 J8 J10:J15 J17:J23 J27 J31:J34">
    <cfRule type="cellIs" dxfId="204" priority="19" stopIfTrue="1" operator="equal">
      <formula>0</formula>
    </cfRule>
  </conditionalFormatting>
  <conditionalFormatting sqref="C6:C13 C19:C20 C24:C36">
    <cfRule type="expression" dxfId="203" priority="20" stopIfTrue="1">
      <formula>D6="N"</formula>
    </cfRule>
  </conditionalFormatting>
  <conditionalFormatting sqref="B7 B10 B13 B16 B19 B22 B25 B28 B31 B34">
    <cfRule type="expression" dxfId="202" priority="21" stopIfTrue="1">
      <formula>D7="N"</formula>
    </cfRule>
  </conditionalFormatting>
  <conditionalFormatting sqref="J7 J9 J16 J24 J28:J30 J35:J36">
    <cfRule type="expression" dxfId="201" priority="22" stopIfTrue="1">
      <formula>D7="N"</formula>
    </cfRule>
  </conditionalFormatting>
  <conditionalFormatting sqref="H28:H30 H34:H36">
    <cfRule type="expression" dxfId="200" priority="23" stopIfTrue="1">
      <formula>D28="N"</formula>
    </cfRule>
  </conditionalFormatting>
  <conditionalFormatting sqref="I28:I30 I34:I36">
    <cfRule type="expression" dxfId="199" priority="24" stopIfTrue="1">
      <formula>D28="N"</formula>
    </cfRule>
  </conditionalFormatting>
  <dataValidations count="4">
    <dataValidation type="decimal" operator="lessThanOrEqual" allowBlank="1" showInputMessage="1" showErrorMessage="1" prompt="Please enter 0 or 1 only" sqref="G3:K27 G28:G30 K28:K30 G31:K33 J34:K34 K35:K36" xr:uid="{00000000-0002-0000-0200-000000000000}">
      <formula1>1</formula1>
    </dataValidation>
    <dataValidation type="list" allowBlank="1" showErrorMessage="1" sqref="F1" xr:uid="{00000000-0002-0000-0200-000001000000}">
      <formula1>$F$505:$F$510</formula1>
    </dataValidation>
    <dataValidation type="list" allowBlank="1" showErrorMessage="1" sqref="F3:F24" xr:uid="{00000000-0002-0000-0200-000002000000}">
      <formula1>"Pre sales,Requirement,Analysis,Design,development,Testing,Delivery"</formula1>
    </dataValidation>
    <dataValidation type="list" allowBlank="1" showErrorMessage="1" sqref="F25:F36" xr:uid="{00000000-0002-0000-0200-000003000000}">
      <formula1>"Pre sales,Requirement,Analysis,Design,Development,Testing,Delivery"</formula1>
    </dataValidation>
  </dataValidations>
  <pageMargins left="0.75" right="0.75" top="1" bottom="1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zoomScale="164" workbookViewId="0">
      <pane ySplit="3" topLeftCell="A14" activePane="bottomLeft" state="frozen"/>
      <selection pane="bottomLeft" activeCell="O29" sqref="O29"/>
    </sheetView>
  </sheetViews>
  <sheetFormatPr baseColWidth="10" defaultColWidth="12.6640625" defaultRowHeight="15" customHeight="1" x14ac:dyDescent="0.15"/>
  <cols>
    <col min="1" max="1" width="5.33203125" customWidth="1"/>
    <col min="2" max="2" width="15.1640625" customWidth="1"/>
    <col min="3" max="3" width="27.6640625" customWidth="1"/>
    <col min="4" max="4" width="4.6640625" customWidth="1"/>
    <col min="5" max="5" width="10.6640625" customWidth="1"/>
    <col min="6" max="6" width="11.1640625" customWidth="1"/>
    <col min="7" max="7" width="9.1640625" hidden="1" customWidth="1"/>
    <col min="8" max="8" width="10.1640625" customWidth="1"/>
    <col min="9" max="9" width="11" customWidth="1"/>
    <col min="10" max="12" width="9.1640625" hidden="1" customWidth="1"/>
    <col min="13" max="13" width="3.6640625" customWidth="1"/>
    <col min="14" max="14" width="11.1640625" customWidth="1"/>
    <col min="15" max="15" width="12" customWidth="1"/>
    <col min="16" max="16" width="9.1640625" hidden="1" customWidth="1"/>
    <col min="17" max="26" width="9.1640625" customWidth="1"/>
  </cols>
  <sheetData>
    <row r="1" spans="1:26" ht="12.75" customHeight="1" x14ac:dyDescent="0.15">
      <c r="A1" s="331" t="s">
        <v>121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306"/>
      <c r="M1" s="306"/>
      <c r="N1" s="306"/>
      <c r="O1" s="306"/>
      <c r="P1" s="307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11.25" customHeight="1" x14ac:dyDescent="0.15">
      <c r="A2" s="327" t="s">
        <v>50</v>
      </c>
      <c r="B2" s="327" t="s">
        <v>71</v>
      </c>
      <c r="C2" s="327" t="s">
        <v>122</v>
      </c>
      <c r="D2" s="327" t="s">
        <v>123</v>
      </c>
      <c r="E2" s="326" t="s">
        <v>124</v>
      </c>
      <c r="F2" s="307"/>
      <c r="G2" s="327" t="s">
        <v>125</v>
      </c>
      <c r="H2" s="326" t="s">
        <v>126</v>
      </c>
      <c r="I2" s="307"/>
      <c r="J2" s="327" t="s">
        <v>125</v>
      </c>
      <c r="K2" s="326" t="s">
        <v>127</v>
      </c>
      <c r="L2" s="307"/>
      <c r="M2" s="327" t="s">
        <v>125</v>
      </c>
      <c r="N2" s="326" t="s">
        <v>128</v>
      </c>
      <c r="O2" s="307"/>
      <c r="P2" s="327" t="s">
        <v>125</v>
      </c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 ht="9.75" customHeight="1" x14ac:dyDescent="0.15">
      <c r="A3" s="328"/>
      <c r="B3" s="328"/>
      <c r="C3" s="328"/>
      <c r="D3" s="328"/>
      <c r="E3" s="65" t="s">
        <v>129</v>
      </c>
      <c r="F3" s="65" t="s">
        <v>37</v>
      </c>
      <c r="G3" s="328"/>
      <c r="H3" s="65" t="s">
        <v>129</v>
      </c>
      <c r="I3" s="65" t="s">
        <v>37</v>
      </c>
      <c r="J3" s="328"/>
      <c r="K3" s="65" t="s">
        <v>129</v>
      </c>
      <c r="L3" s="65" t="s">
        <v>37</v>
      </c>
      <c r="M3" s="328"/>
      <c r="N3" s="65" t="s">
        <v>129</v>
      </c>
      <c r="O3" s="65" t="s">
        <v>37</v>
      </c>
      <c r="P3" s="328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1.25" customHeight="1" x14ac:dyDescent="0.15">
      <c r="A4" s="66">
        <v>1</v>
      </c>
      <c r="B4" s="66" t="str">
        <f>Deliverables!F3</f>
        <v>Pre sales</v>
      </c>
      <c r="C4" s="66" t="str">
        <f>Deliverables!C3</f>
        <v>Document of Understanding</v>
      </c>
      <c r="D4" s="66" t="str">
        <f>Deliverables!D3</f>
        <v>N</v>
      </c>
      <c r="E4" s="67"/>
      <c r="F4" s="67"/>
      <c r="G4" s="68"/>
      <c r="H4" s="67"/>
      <c r="I4" s="67"/>
      <c r="J4" s="68"/>
      <c r="K4" s="67"/>
      <c r="L4" s="67"/>
      <c r="M4" s="68"/>
      <c r="N4" s="69"/>
      <c r="O4" s="69"/>
      <c r="P4" s="66">
        <f t="shared" ref="P4:P37" si="0">G4+J4+M4</f>
        <v>0</v>
      </c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 ht="11.25" customHeight="1" x14ac:dyDescent="0.15">
      <c r="A5" s="66">
        <v>2</v>
      </c>
      <c r="B5" s="66" t="str">
        <f>Deliverables!F4</f>
        <v>Pre sales</v>
      </c>
      <c r="C5" s="66" t="str">
        <f>Deliverables!C4</f>
        <v>Architecture Document</v>
      </c>
      <c r="D5" s="66" t="str">
        <f>Deliverables!D4</f>
        <v>N</v>
      </c>
      <c r="E5" s="67"/>
      <c r="F5" s="67"/>
      <c r="G5" s="68"/>
      <c r="H5" s="67"/>
      <c r="I5" s="67"/>
      <c r="J5" s="68"/>
      <c r="K5" s="67"/>
      <c r="L5" s="67"/>
      <c r="M5" s="68"/>
      <c r="N5" s="69"/>
      <c r="O5" s="69"/>
      <c r="P5" s="66">
        <f t="shared" si="0"/>
        <v>0</v>
      </c>
      <c r="Q5" s="64"/>
      <c r="R5" s="64"/>
      <c r="S5" s="64"/>
      <c r="T5" s="64"/>
      <c r="U5" s="64"/>
      <c r="V5" s="64"/>
      <c r="W5" s="64"/>
      <c r="X5" s="64"/>
      <c r="Y5" s="64"/>
      <c r="Z5" s="64"/>
    </row>
    <row r="6" spans="1:26" ht="11.25" customHeight="1" x14ac:dyDescent="0.15">
      <c r="A6" s="66">
        <v>3</v>
      </c>
      <c r="B6" s="66" t="str">
        <f>Deliverables!F5</f>
        <v>Pre sales</v>
      </c>
      <c r="C6" s="66" t="str">
        <f>Deliverables!C5</f>
        <v>Proposal</v>
      </c>
      <c r="D6" s="66" t="str">
        <f>Deliverables!D5</f>
        <v>N</v>
      </c>
      <c r="E6" s="67"/>
      <c r="F6" s="67"/>
      <c r="G6" s="68"/>
      <c r="H6" s="67"/>
      <c r="I6" s="67"/>
      <c r="J6" s="68"/>
      <c r="K6" s="67"/>
      <c r="L6" s="67"/>
      <c r="M6" s="68"/>
      <c r="N6" s="69"/>
      <c r="O6" s="69"/>
      <c r="P6" s="66">
        <f t="shared" si="0"/>
        <v>0</v>
      </c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 ht="11.25" customHeight="1" x14ac:dyDescent="0.15">
      <c r="A7" s="66">
        <v>4</v>
      </c>
      <c r="B7" s="66" t="str">
        <f>Deliverables!F6</f>
        <v>Pre sales</v>
      </c>
      <c r="C7" s="66" t="str">
        <f>Deliverables!C6</f>
        <v>Contract</v>
      </c>
      <c r="D7" s="66" t="str">
        <f>Deliverables!D6</f>
        <v>N</v>
      </c>
      <c r="E7" s="67"/>
      <c r="F7" s="67"/>
      <c r="G7" s="68"/>
      <c r="H7" s="67"/>
      <c r="I7" s="67"/>
      <c r="J7" s="68"/>
      <c r="K7" s="67"/>
      <c r="L7" s="67"/>
      <c r="M7" s="68"/>
      <c r="N7" s="69"/>
      <c r="O7" s="69"/>
      <c r="P7" s="66">
        <f t="shared" si="0"/>
        <v>0</v>
      </c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 ht="11.25" customHeight="1" x14ac:dyDescent="0.15">
      <c r="A8" s="66">
        <v>5</v>
      </c>
      <c r="B8" s="66" t="str">
        <f>Deliverables!F7</f>
        <v>Requirement</v>
      </c>
      <c r="C8" s="66" t="str">
        <f>Deliverables!C7</f>
        <v>Estimation</v>
      </c>
      <c r="D8" s="66" t="str">
        <f>Deliverables!D7</f>
        <v>Y</v>
      </c>
      <c r="E8" s="67">
        <v>44837</v>
      </c>
      <c r="F8" s="67">
        <v>44837</v>
      </c>
      <c r="G8" s="68"/>
      <c r="H8" s="67"/>
      <c r="I8" s="67"/>
      <c r="J8" s="68"/>
      <c r="K8" s="67"/>
      <c r="L8" s="67"/>
      <c r="M8" s="68"/>
      <c r="N8" s="69">
        <v>44837</v>
      </c>
      <c r="O8" s="69">
        <v>44837</v>
      </c>
      <c r="P8" s="66">
        <f t="shared" si="0"/>
        <v>0</v>
      </c>
      <c r="Q8" s="64"/>
      <c r="R8" s="64"/>
      <c r="S8" s="64"/>
      <c r="T8" s="64"/>
      <c r="U8" s="64"/>
      <c r="V8" s="64"/>
      <c r="W8" s="64"/>
      <c r="X8" s="64"/>
      <c r="Y8" s="64"/>
      <c r="Z8" s="64"/>
    </row>
    <row r="9" spans="1:26" ht="11.25" customHeight="1" x14ac:dyDescent="0.15">
      <c r="A9" s="66">
        <v>6</v>
      </c>
      <c r="B9" s="66" t="str">
        <f>Deliverables!F8</f>
        <v>Requirement</v>
      </c>
      <c r="C9" s="66" t="str">
        <f>Deliverables!C8</f>
        <v>PMP</v>
      </c>
      <c r="D9" s="66" t="str">
        <f>Deliverables!D8</f>
        <v>Y</v>
      </c>
      <c r="E9" s="67">
        <v>44838</v>
      </c>
      <c r="F9" s="67">
        <v>44844</v>
      </c>
      <c r="G9" s="68"/>
      <c r="H9" s="67"/>
      <c r="I9" s="67"/>
      <c r="J9" s="68"/>
      <c r="K9" s="67"/>
      <c r="L9" s="67"/>
      <c r="M9" s="68"/>
      <c r="N9" s="69">
        <v>44838</v>
      </c>
      <c r="O9" s="69">
        <v>44844</v>
      </c>
      <c r="P9" s="66">
        <f t="shared" si="0"/>
        <v>0</v>
      </c>
      <c r="Q9" s="64"/>
      <c r="R9" s="64"/>
      <c r="S9" s="64"/>
      <c r="T9" s="64"/>
      <c r="U9" s="64"/>
      <c r="V9" s="64"/>
      <c r="W9" s="64"/>
      <c r="X9" s="64"/>
      <c r="Y9" s="64"/>
      <c r="Z9" s="64"/>
    </row>
    <row r="10" spans="1:26" ht="11.25" customHeight="1" x14ac:dyDescent="0.15">
      <c r="A10" s="66">
        <v>7</v>
      </c>
      <c r="B10" s="66" t="str">
        <f>Deliverables!F9</f>
        <v>Requirement</v>
      </c>
      <c r="C10" s="66" t="str">
        <f>Deliverables!C9</f>
        <v>QAP</v>
      </c>
      <c r="D10" s="66" t="str">
        <f>Deliverables!D9</f>
        <v>Y</v>
      </c>
      <c r="E10" s="67">
        <v>44838</v>
      </c>
      <c r="F10" s="67">
        <v>44838</v>
      </c>
      <c r="G10" s="68"/>
      <c r="H10" s="67"/>
      <c r="I10" s="67"/>
      <c r="J10" s="68"/>
      <c r="K10" s="67"/>
      <c r="L10" s="67"/>
      <c r="M10" s="68"/>
      <c r="N10" s="69">
        <v>44839</v>
      </c>
      <c r="O10" s="69">
        <v>44840</v>
      </c>
      <c r="P10" s="66">
        <f t="shared" si="0"/>
        <v>0</v>
      </c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spans="1:26" ht="11.25" customHeight="1" x14ac:dyDescent="0.15">
      <c r="A11" s="66">
        <v>8</v>
      </c>
      <c r="B11" s="66" t="str">
        <f>Deliverables!F10</f>
        <v>Requirement</v>
      </c>
      <c r="C11" s="66" t="str">
        <f>Deliverables!C10</f>
        <v>CMP</v>
      </c>
      <c r="D11" s="66" t="str">
        <f>Deliverables!D10</f>
        <v>Y</v>
      </c>
      <c r="E11" s="67">
        <v>44839</v>
      </c>
      <c r="F11" s="67">
        <v>44840</v>
      </c>
      <c r="G11" s="68"/>
      <c r="H11" s="67"/>
      <c r="I11" s="67"/>
      <c r="J11" s="68"/>
      <c r="K11" s="67"/>
      <c r="L11" s="67"/>
      <c r="M11" s="68"/>
      <c r="N11" s="69">
        <v>44839</v>
      </c>
      <c r="O11" s="69">
        <v>44840</v>
      </c>
      <c r="P11" s="66">
        <f t="shared" si="0"/>
        <v>0</v>
      </c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spans="1:26" ht="11.25" customHeight="1" x14ac:dyDescent="0.15">
      <c r="A12" s="66">
        <v>9</v>
      </c>
      <c r="B12" s="66" t="str">
        <f>Deliverables!F11</f>
        <v>Requirement</v>
      </c>
      <c r="C12" s="66" t="str">
        <f>Deliverables!C11</f>
        <v>RMP</v>
      </c>
      <c r="D12" s="66" t="str">
        <f>Deliverables!D11</f>
        <v>Y</v>
      </c>
      <c r="E12" s="67">
        <v>44840</v>
      </c>
      <c r="F12" s="67">
        <v>44841</v>
      </c>
      <c r="G12" s="68"/>
      <c r="H12" s="67"/>
      <c r="I12" s="67"/>
      <c r="J12" s="68"/>
      <c r="K12" s="67"/>
      <c r="L12" s="67"/>
      <c r="M12" s="68"/>
      <c r="N12" s="69">
        <v>44840</v>
      </c>
      <c r="O12" s="69">
        <v>44841</v>
      </c>
      <c r="P12" s="66">
        <f t="shared" si="0"/>
        <v>0</v>
      </c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spans="1:26" ht="11.25" customHeight="1" x14ac:dyDescent="0.15">
      <c r="A13" s="66">
        <v>10</v>
      </c>
      <c r="B13" s="66" t="str">
        <f>Deliverables!F12</f>
        <v>Requirement</v>
      </c>
      <c r="C13" s="66" t="str">
        <f>Deliverables!C12</f>
        <v>SRS</v>
      </c>
      <c r="D13" s="66" t="str">
        <f>Deliverables!D12</f>
        <v>Y</v>
      </c>
      <c r="E13" s="67">
        <v>44840</v>
      </c>
      <c r="F13" s="67">
        <v>44846</v>
      </c>
      <c r="G13" s="68"/>
      <c r="H13" s="67"/>
      <c r="I13" s="67"/>
      <c r="J13" s="68"/>
      <c r="K13" s="67"/>
      <c r="L13" s="67"/>
      <c r="M13" s="68"/>
      <c r="N13" s="69">
        <v>44841</v>
      </c>
      <c r="O13" s="69">
        <v>44848</v>
      </c>
      <c r="P13" s="66">
        <f t="shared" si="0"/>
        <v>0</v>
      </c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spans="1:26" ht="11.25" customHeight="1" x14ac:dyDescent="0.15">
      <c r="A14" s="66">
        <v>11</v>
      </c>
      <c r="B14" s="66" t="str">
        <f>Deliverables!F13</f>
        <v>Requirement</v>
      </c>
      <c r="C14" s="66" t="str">
        <f>Deliverables!C13</f>
        <v>Requirement Traceability Matrix</v>
      </c>
      <c r="D14" s="66" t="str">
        <f>Deliverables!D13</f>
        <v>Y</v>
      </c>
      <c r="E14" s="67">
        <v>44847</v>
      </c>
      <c r="F14" s="67">
        <v>44847</v>
      </c>
      <c r="G14" s="68"/>
      <c r="H14" s="67"/>
      <c r="I14" s="67"/>
      <c r="J14" s="68"/>
      <c r="K14" s="67"/>
      <c r="L14" s="67"/>
      <c r="M14" s="68"/>
      <c r="N14" s="69">
        <v>44848</v>
      </c>
      <c r="O14" s="69">
        <v>44848</v>
      </c>
      <c r="P14" s="66">
        <f t="shared" si="0"/>
        <v>0</v>
      </c>
      <c r="Q14" s="64"/>
      <c r="R14" s="70"/>
      <c r="S14" s="70"/>
      <c r="T14" s="64"/>
      <c r="U14" s="64"/>
      <c r="V14" s="64"/>
      <c r="W14" s="64"/>
      <c r="X14" s="64"/>
      <c r="Y14" s="64"/>
      <c r="Z14" s="64"/>
    </row>
    <row r="15" spans="1:26" ht="11.25" customHeight="1" x14ac:dyDescent="0.15">
      <c r="A15" s="66">
        <v>12</v>
      </c>
      <c r="B15" s="66" t="str">
        <f>Deliverables!F14</f>
        <v>Analysis</v>
      </c>
      <c r="C15" s="66" t="str">
        <f>Deliverables!C14</f>
        <v>Prototype/POC</v>
      </c>
      <c r="D15" s="66" t="str">
        <f>Deliverables!D14</f>
        <v>N</v>
      </c>
      <c r="E15" s="67"/>
      <c r="F15" s="67"/>
      <c r="G15" s="68"/>
      <c r="H15" s="67"/>
      <c r="I15" s="67"/>
      <c r="J15" s="68"/>
      <c r="K15" s="67"/>
      <c r="L15" s="67"/>
      <c r="M15" s="68"/>
      <c r="N15" s="69"/>
      <c r="O15" s="69"/>
      <c r="P15" s="66">
        <f t="shared" si="0"/>
        <v>0</v>
      </c>
      <c r="Q15" s="64"/>
      <c r="R15" s="70"/>
      <c r="S15" s="70"/>
      <c r="T15" s="64"/>
      <c r="U15" s="64"/>
      <c r="V15" s="64"/>
      <c r="W15" s="64"/>
      <c r="X15" s="64"/>
      <c r="Y15" s="64"/>
      <c r="Z15" s="64"/>
    </row>
    <row r="16" spans="1:26" ht="11.25" customHeight="1" x14ac:dyDescent="0.15">
      <c r="A16" s="66">
        <v>13</v>
      </c>
      <c r="B16" s="66" t="str">
        <f>Deliverables!F15</f>
        <v>Analysis</v>
      </c>
      <c r="C16" s="66" t="str">
        <f>Deliverables!C15</f>
        <v>Re-estimation-1</v>
      </c>
      <c r="D16" s="66" t="str">
        <f>Deliverables!D15</f>
        <v>N</v>
      </c>
      <c r="E16" s="67"/>
      <c r="F16" s="67"/>
      <c r="G16" s="68"/>
      <c r="H16" s="67"/>
      <c r="I16" s="67"/>
      <c r="J16" s="68"/>
      <c r="K16" s="67"/>
      <c r="L16" s="67"/>
      <c r="M16" s="68"/>
      <c r="N16" s="69"/>
      <c r="O16" s="69"/>
      <c r="P16" s="66">
        <f t="shared" si="0"/>
        <v>0</v>
      </c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spans="1:26" ht="11.25" customHeight="1" x14ac:dyDescent="0.15">
      <c r="A17" s="66">
        <v>14</v>
      </c>
      <c r="B17" s="66" t="str">
        <f>Deliverables!F16</f>
        <v>Analysis</v>
      </c>
      <c r="C17" s="66" t="str">
        <f>Deliverables!C16</f>
        <v>Acceptance Test Plan</v>
      </c>
      <c r="D17" s="66" t="s">
        <v>79</v>
      </c>
      <c r="E17" s="67"/>
      <c r="F17" s="67"/>
      <c r="G17" s="68"/>
      <c r="H17" s="67"/>
      <c r="I17" s="67"/>
      <c r="J17" s="68"/>
      <c r="K17" s="67"/>
      <c r="L17" s="67"/>
      <c r="M17" s="68"/>
      <c r="N17" s="69"/>
      <c r="O17" s="69"/>
      <c r="P17" s="66">
        <f t="shared" si="0"/>
        <v>0</v>
      </c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spans="1:26" ht="11.25" customHeight="1" x14ac:dyDescent="0.15">
      <c r="A18" s="66">
        <v>15</v>
      </c>
      <c r="B18" s="66" t="str">
        <f>Deliverables!F17</f>
        <v>Analysis</v>
      </c>
      <c r="C18" s="66" t="str">
        <f>Deliverables!C17</f>
        <v>Acceptance Test Specification</v>
      </c>
      <c r="D18" s="66" t="s">
        <v>79</v>
      </c>
      <c r="E18" s="67"/>
      <c r="F18" s="67"/>
      <c r="G18" s="68"/>
      <c r="H18" s="67"/>
      <c r="I18" s="67"/>
      <c r="J18" s="68"/>
      <c r="K18" s="67"/>
      <c r="L18" s="67"/>
      <c r="M18" s="68"/>
      <c r="N18" s="69"/>
      <c r="O18" s="69"/>
      <c r="P18" s="66">
        <f t="shared" si="0"/>
        <v>0</v>
      </c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spans="1:26" ht="11.25" customHeight="1" x14ac:dyDescent="0.15">
      <c r="A19" s="66">
        <v>16</v>
      </c>
      <c r="B19" s="66" t="str">
        <f>Deliverables!F18</f>
        <v>Design</v>
      </c>
      <c r="C19" s="66" t="str">
        <f>Deliverables!C18</f>
        <v>HLD</v>
      </c>
      <c r="D19" s="66" t="str">
        <f>Deliverables!D18</f>
        <v>Y</v>
      </c>
      <c r="E19" s="67">
        <v>44847</v>
      </c>
      <c r="F19" s="67">
        <v>44859</v>
      </c>
      <c r="G19" s="68"/>
      <c r="H19" s="67"/>
      <c r="I19" s="67"/>
      <c r="J19" s="68"/>
      <c r="K19" s="67"/>
      <c r="L19" s="67"/>
      <c r="M19" s="68"/>
      <c r="N19" s="69">
        <v>44851</v>
      </c>
      <c r="O19" s="69">
        <v>44865</v>
      </c>
      <c r="P19" s="66">
        <f t="shared" si="0"/>
        <v>0</v>
      </c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spans="1:26" ht="11.25" customHeight="1" x14ac:dyDescent="0.15">
      <c r="A20" s="66">
        <v>17</v>
      </c>
      <c r="B20" s="66" t="str">
        <f>Deliverables!F19</f>
        <v>Design</v>
      </c>
      <c r="C20" s="66" t="str">
        <f>Deliverables!C19</f>
        <v>System Test Plan</v>
      </c>
      <c r="D20" s="66" t="str">
        <f>Deliverables!D19</f>
        <v>Y</v>
      </c>
      <c r="E20" s="67">
        <v>44847</v>
      </c>
      <c r="F20" s="67">
        <v>44855</v>
      </c>
      <c r="G20" s="68"/>
      <c r="H20" s="67"/>
      <c r="I20" s="67"/>
      <c r="J20" s="68"/>
      <c r="K20" s="67"/>
      <c r="L20" s="67"/>
      <c r="M20" s="68"/>
      <c r="N20" s="69">
        <v>44848</v>
      </c>
      <c r="O20" s="69">
        <v>44860</v>
      </c>
      <c r="P20" s="66">
        <f t="shared" si="0"/>
        <v>0</v>
      </c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spans="1:26" ht="11.25" customHeight="1" x14ac:dyDescent="0.15">
      <c r="A21" s="66">
        <v>18</v>
      </c>
      <c r="B21" s="66" t="str">
        <f>Deliverables!F20</f>
        <v>Design</v>
      </c>
      <c r="C21" s="66" t="str">
        <f>Deliverables!C20</f>
        <v>System Test Specification</v>
      </c>
      <c r="D21" s="66" t="str">
        <f>Deliverables!D20</f>
        <v>Y</v>
      </c>
      <c r="E21" s="67">
        <v>44858</v>
      </c>
      <c r="F21" s="67">
        <v>44889</v>
      </c>
      <c r="G21" s="68"/>
      <c r="H21" s="67"/>
      <c r="I21" s="67"/>
      <c r="J21" s="68"/>
      <c r="K21" s="67"/>
      <c r="L21" s="67"/>
      <c r="M21" s="68"/>
      <c r="N21" s="69">
        <v>44861</v>
      </c>
      <c r="O21" s="69">
        <v>44893</v>
      </c>
      <c r="P21" s="66">
        <f t="shared" si="0"/>
        <v>0</v>
      </c>
      <c r="Q21" s="71"/>
      <c r="R21" s="64"/>
      <c r="S21" s="64"/>
      <c r="T21" s="64"/>
      <c r="U21" s="64"/>
      <c r="V21" s="64"/>
      <c r="W21" s="64"/>
      <c r="X21" s="64"/>
      <c r="Y21" s="64"/>
      <c r="Z21" s="64"/>
    </row>
    <row r="22" spans="1:26" ht="11.25" customHeight="1" x14ac:dyDescent="0.15">
      <c r="A22" s="66">
        <v>19</v>
      </c>
      <c r="B22" s="66" t="str">
        <f>Deliverables!F21</f>
        <v>Design</v>
      </c>
      <c r="C22" s="66" t="str">
        <f>Deliverables!C21</f>
        <v>LLD</v>
      </c>
      <c r="D22" s="66" t="str">
        <f>Deliverables!D21</f>
        <v>N</v>
      </c>
      <c r="E22" s="67"/>
      <c r="F22" s="67"/>
      <c r="G22" s="68"/>
      <c r="H22" s="67"/>
      <c r="I22" s="67"/>
      <c r="J22" s="68"/>
      <c r="K22" s="67"/>
      <c r="L22" s="67"/>
      <c r="M22" s="68"/>
      <c r="N22" s="69"/>
      <c r="O22" s="69"/>
      <c r="P22" s="66">
        <f t="shared" si="0"/>
        <v>0</v>
      </c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spans="1:26" ht="11.25" customHeight="1" x14ac:dyDescent="0.15">
      <c r="A23" s="66">
        <v>20</v>
      </c>
      <c r="B23" s="66" t="str">
        <f>Deliverables!F22</f>
        <v>Design</v>
      </c>
      <c r="C23" s="66" t="str">
        <f>Deliverables!C22</f>
        <v>Integration Test Plan</v>
      </c>
      <c r="D23" s="66" t="str">
        <f>Deliverables!D22</f>
        <v>N</v>
      </c>
      <c r="E23" s="67"/>
      <c r="F23" s="67"/>
      <c r="G23" s="68"/>
      <c r="H23" s="67"/>
      <c r="I23" s="67"/>
      <c r="J23" s="68"/>
      <c r="K23" s="67"/>
      <c r="L23" s="67"/>
      <c r="M23" s="68"/>
      <c r="N23" s="69"/>
      <c r="O23" s="69"/>
      <c r="P23" s="66">
        <f t="shared" si="0"/>
        <v>0</v>
      </c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spans="1:26" ht="11.25" customHeight="1" x14ac:dyDescent="0.15">
      <c r="A24" s="66">
        <v>21</v>
      </c>
      <c r="B24" s="66" t="str">
        <f>Deliverables!F23</f>
        <v>Design</v>
      </c>
      <c r="C24" s="66" t="str">
        <f>Deliverables!C23</f>
        <v>Integration Test Specification</v>
      </c>
      <c r="D24" s="66" t="str">
        <f>Deliverables!D23</f>
        <v>N</v>
      </c>
      <c r="E24" s="67"/>
      <c r="F24" s="67"/>
      <c r="G24" s="68"/>
      <c r="H24" s="67"/>
      <c r="I24" s="67"/>
      <c r="J24" s="68"/>
      <c r="K24" s="67"/>
      <c r="L24" s="67"/>
      <c r="M24" s="68"/>
      <c r="N24" s="69"/>
      <c r="O24" s="69"/>
      <c r="P24" s="66">
        <f t="shared" si="0"/>
        <v>0</v>
      </c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11.25" customHeight="1" x14ac:dyDescent="0.15">
      <c r="A25" s="66">
        <v>22</v>
      </c>
      <c r="B25" s="66" t="str">
        <f>Deliverables!F24</f>
        <v>Design</v>
      </c>
      <c r="C25" s="66" t="str">
        <f>Deliverables!C24</f>
        <v>Re-estimation-2</v>
      </c>
      <c r="D25" s="66" t="s">
        <v>79</v>
      </c>
      <c r="E25" s="67"/>
      <c r="F25" s="67"/>
      <c r="G25" s="68"/>
      <c r="H25" s="67"/>
      <c r="I25" s="67"/>
      <c r="J25" s="68"/>
      <c r="K25" s="67"/>
      <c r="L25" s="67"/>
      <c r="M25" s="68"/>
      <c r="N25" s="69"/>
      <c r="O25" s="69"/>
      <c r="P25" s="66">
        <f t="shared" si="0"/>
        <v>0</v>
      </c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spans="1:26" ht="11.25" customHeight="1" x14ac:dyDescent="0.15">
      <c r="A26" s="66">
        <v>23</v>
      </c>
      <c r="B26" s="66" t="str">
        <f>Deliverables!F25</f>
        <v>Development</v>
      </c>
      <c r="C26" s="66" t="str">
        <f>Deliverables!C25</f>
        <v>Unit Test Plan</v>
      </c>
      <c r="D26" s="66" t="str">
        <f>Deliverables!D25</f>
        <v>N</v>
      </c>
      <c r="E26" s="67"/>
      <c r="F26" s="67"/>
      <c r="G26" s="68"/>
      <c r="H26" s="67"/>
      <c r="I26" s="67"/>
      <c r="J26" s="68"/>
      <c r="K26" s="67"/>
      <c r="L26" s="67"/>
      <c r="M26" s="68"/>
      <c r="N26" s="69"/>
      <c r="O26" s="69"/>
      <c r="P26" s="66">
        <f t="shared" si="0"/>
        <v>0</v>
      </c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11.25" customHeight="1" x14ac:dyDescent="0.15">
      <c r="A27" s="66">
        <v>24</v>
      </c>
      <c r="B27" s="66" t="str">
        <f>Deliverables!F26</f>
        <v>Development</v>
      </c>
      <c r="C27" s="66" t="str">
        <f>Deliverables!C26</f>
        <v>Unit Test Specification</v>
      </c>
      <c r="D27" s="66" t="str">
        <f>Deliverables!D26</f>
        <v>Y</v>
      </c>
      <c r="E27" s="67">
        <v>44859</v>
      </c>
      <c r="F27" s="67">
        <v>44869</v>
      </c>
      <c r="G27" s="68"/>
      <c r="H27" s="67"/>
      <c r="I27" s="67"/>
      <c r="J27" s="68"/>
      <c r="K27" s="67"/>
      <c r="L27" s="67"/>
      <c r="M27" s="68"/>
      <c r="N27" s="69">
        <v>44867</v>
      </c>
      <c r="O27" s="69">
        <v>44876</v>
      </c>
      <c r="P27" s="66">
        <f t="shared" si="0"/>
        <v>0</v>
      </c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spans="1:26" ht="11.25" customHeight="1" x14ac:dyDescent="0.15">
      <c r="A28" s="66">
        <v>25</v>
      </c>
      <c r="B28" s="66" t="str">
        <f>Deliverables!F27</f>
        <v>Development</v>
      </c>
      <c r="C28" s="66" t="str">
        <f>Deliverables!C27</f>
        <v>Source Code</v>
      </c>
      <c r="D28" s="66" t="str">
        <f>Deliverables!D27</f>
        <v>Y</v>
      </c>
      <c r="E28" s="67">
        <v>44867</v>
      </c>
      <c r="F28" s="67">
        <v>44909</v>
      </c>
      <c r="G28" s="68"/>
      <c r="H28" s="67"/>
      <c r="I28" s="67"/>
      <c r="J28" s="68"/>
      <c r="K28" s="67"/>
      <c r="L28" s="67"/>
      <c r="M28" s="68"/>
      <c r="N28" s="69">
        <v>44872</v>
      </c>
      <c r="O28" s="69">
        <v>44914</v>
      </c>
      <c r="P28" s="66">
        <f t="shared" si="0"/>
        <v>0</v>
      </c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spans="1:26" ht="11.25" customHeight="1" x14ac:dyDescent="0.15">
      <c r="A29" s="66">
        <v>26</v>
      </c>
      <c r="B29" s="66" t="str">
        <f>Deliverables!F28</f>
        <v>Development</v>
      </c>
      <c r="C29" s="66" t="str">
        <f>Deliverables!C28</f>
        <v>Unit Test Report</v>
      </c>
      <c r="D29" s="66" t="str">
        <f>Deliverables!D28</f>
        <v>Y</v>
      </c>
      <c r="E29" s="67">
        <v>44900</v>
      </c>
      <c r="F29" s="67">
        <v>44928</v>
      </c>
      <c r="G29" s="68"/>
      <c r="H29" s="67"/>
      <c r="I29" s="67"/>
      <c r="J29" s="68"/>
      <c r="K29" s="67"/>
      <c r="L29" s="67"/>
      <c r="M29" s="68"/>
      <c r="N29" s="69">
        <v>44902</v>
      </c>
      <c r="O29" s="69">
        <v>44935</v>
      </c>
      <c r="P29" s="66">
        <f t="shared" si="0"/>
        <v>0</v>
      </c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spans="1:26" ht="11.25" customHeight="1" x14ac:dyDescent="0.15">
      <c r="A30" s="66">
        <v>27</v>
      </c>
      <c r="B30" s="66" t="str">
        <f>Deliverables!F29</f>
        <v>Testing</v>
      </c>
      <c r="C30" s="66" t="str">
        <f>Deliverables!C29</f>
        <v>Integration Test Report</v>
      </c>
      <c r="D30" s="66" t="str">
        <f>Deliverables!D29</f>
        <v>N</v>
      </c>
      <c r="E30" s="67"/>
      <c r="F30" s="67"/>
      <c r="G30" s="68"/>
      <c r="H30" s="67"/>
      <c r="I30" s="67"/>
      <c r="J30" s="68"/>
      <c r="K30" s="67"/>
      <c r="L30" s="67"/>
      <c r="M30" s="68"/>
      <c r="N30" s="69"/>
      <c r="O30" s="69"/>
      <c r="P30" s="66">
        <f t="shared" si="0"/>
        <v>0</v>
      </c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spans="1:26" ht="11.25" customHeight="1" x14ac:dyDescent="0.15">
      <c r="A31" s="66">
        <v>28</v>
      </c>
      <c r="B31" s="66" t="str">
        <f>Deliverables!F30</f>
        <v>Testing</v>
      </c>
      <c r="C31" s="66" t="str">
        <f>Deliverables!C30</f>
        <v>System Test Report</v>
      </c>
      <c r="D31" s="66" t="str">
        <f>Deliverables!D30</f>
        <v>Y</v>
      </c>
      <c r="E31" s="67">
        <v>44929</v>
      </c>
      <c r="F31" s="67">
        <v>44964</v>
      </c>
      <c r="G31" s="68"/>
      <c r="H31" s="67"/>
      <c r="I31" s="67"/>
      <c r="J31" s="68"/>
      <c r="K31" s="67"/>
      <c r="L31" s="67"/>
      <c r="M31" s="68"/>
      <c r="N31" s="69">
        <v>44936</v>
      </c>
      <c r="O31" s="69">
        <v>44973</v>
      </c>
      <c r="P31" s="66">
        <f t="shared" si="0"/>
        <v>0</v>
      </c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spans="1:26" ht="11.25" customHeight="1" x14ac:dyDescent="0.15">
      <c r="A32" s="66">
        <v>29</v>
      </c>
      <c r="B32" s="66" t="str">
        <f>Deliverables!F31</f>
        <v>Testing</v>
      </c>
      <c r="C32" s="66" t="str">
        <f>Deliverables!C31</f>
        <v>User Manual</v>
      </c>
      <c r="D32" s="66" t="str">
        <f>Deliverables!D31</f>
        <v>Y</v>
      </c>
      <c r="E32" s="67">
        <v>44963</v>
      </c>
      <c r="F32" s="67">
        <v>44977</v>
      </c>
      <c r="G32" s="68"/>
      <c r="H32" s="67"/>
      <c r="I32" s="67"/>
      <c r="J32" s="68"/>
      <c r="K32" s="67"/>
      <c r="L32" s="67"/>
      <c r="M32" s="68"/>
      <c r="N32" s="69">
        <v>44967</v>
      </c>
      <c r="O32" s="69"/>
      <c r="P32" s="66">
        <f t="shared" si="0"/>
        <v>0</v>
      </c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spans="1:26" ht="11.25" customHeight="1" x14ac:dyDescent="0.15">
      <c r="A33" s="66">
        <v>30</v>
      </c>
      <c r="B33" s="66" t="str">
        <f>Deliverables!F32</f>
        <v>Testing</v>
      </c>
      <c r="C33" s="66" t="str">
        <f>Deliverables!C32</f>
        <v>Online Help</v>
      </c>
      <c r="D33" s="66" t="str">
        <f>Deliverables!D32</f>
        <v>N</v>
      </c>
      <c r="E33" s="67"/>
      <c r="F33" s="67"/>
      <c r="G33" s="68"/>
      <c r="H33" s="67"/>
      <c r="I33" s="67"/>
      <c r="J33" s="68"/>
      <c r="K33" s="67"/>
      <c r="L33" s="67"/>
      <c r="M33" s="68"/>
      <c r="N33" s="69"/>
      <c r="O33" s="69"/>
      <c r="P33" s="66">
        <f t="shared" si="0"/>
        <v>0</v>
      </c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spans="1:26" ht="11.25" customHeight="1" x14ac:dyDescent="0.15">
      <c r="A34" s="66">
        <v>31</v>
      </c>
      <c r="B34" s="66" t="str">
        <f>Deliverables!F33</f>
        <v>Testing</v>
      </c>
      <c r="C34" s="66" t="str">
        <f>Deliverables!C33</f>
        <v>Installation Guide</v>
      </c>
      <c r="D34" s="66" t="s">
        <v>79</v>
      </c>
      <c r="E34" s="67"/>
      <c r="F34" s="67"/>
      <c r="G34" s="68"/>
      <c r="H34" s="67"/>
      <c r="I34" s="67"/>
      <c r="J34" s="68"/>
      <c r="K34" s="67"/>
      <c r="L34" s="67"/>
      <c r="M34" s="68"/>
      <c r="N34" s="69"/>
      <c r="O34" s="69"/>
      <c r="P34" s="66">
        <f t="shared" si="0"/>
        <v>0</v>
      </c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spans="1:26" ht="11.25" customHeight="1" x14ac:dyDescent="0.15">
      <c r="A35" s="66">
        <v>32</v>
      </c>
      <c r="B35" s="66" t="str">
        <f>Deliverables!F34</f>
        <v>Delivery</v>
      </c>
      <c r="C35" s="66" t="str">
        <f>Deliverables!C34</f>
        <v>Release readiness check</v>
      </c>
      <c r="D35" s="66" t="s">
        <v>85</v>
      </c>
      <c r="E35" s="67">
        <v>44978</v>
      </c>
      <c r="F35" s="67">
        <v>44984</v>
      </c>
      <c r="G35" s="68"/>
      <c r="H35" s="67"/>
      <c r="I35" s="67"/>
      <c r="J35" s="68"/>
      <c r="K35" s="67"/>
      <c r="L35" s="67"/>
      <c r="M35" s="68"/>
      <c r="N35" s="69"/>
      <c r="O35" s="69"/>
      <c r="P35" s="66">
        <f t="shared" si="0"/>
        <v>0</v>
      </c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spans="1:26" ht="11.25" customHeight="1" x14ac:dyDescent="0.15">
      <c r="A36" s="66">
        <v>33</v>
      </c>
      <c r="B36" s="66" t="str">
        <f>Deliverables!F35</f>
        <v>Delivery</v>
      </c>
      <c r="C36" s="66" t="str">
        <f>Deliverables!C35</f>
        <v>Delivery note</v>
      </c>
      <c r="D36" s="66" t="str">
        <f>Deliverables!D35</f>
        <v>Y</v>
      </c>
      <c r="E36" s="67">
        <v>44985</v>
      </c>
      <c r="F36" s="67">
        <v>44986</v>
      </c>
      <c r="G36" s="68"/>
      <c r="H36" s="67"/>
      <c r="I36" s="67"/>
      <c r="J36" s="68"/>
      <c r="K36" s="67"/>
      <c r="L36" s="67"/>
      <c r="M36" s="68"/>
      <c r="N36" s="69"/>
      <c r="O36" s="69"/>
      <c r="P36" s="66">
        <f t="shared" si="0"/>
        <v>0</v>
      </c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spans="1:26" ht="11.25" customHeight="1" x14ac:dyDescent="0.15">
      <c r="A37" s="66">
        <v>34</v>
      </c>
      <c r="B37" s="66" t="str">
        <f>Deliverables!F36</f>
        <v>Delivery</v>
      </c>
      <c r="C37" s="66" t="str">
        <f>Deliverables!C36</f>
        <v>Release note</v>
      </c>
      <c r="D37" s="66" t="str">
        <f>Deliverables!D36</f>
        <v>Y</v>
      </c>
      <c r="E37" s="67">
        <v>44984</v>
      </c>
      <c r="F37" s="67">
        <v>44986</v>
      </c>
      <c r="G37" s="68"/>
      <c r="H37" s="67"/>
      <c r="I37" s="67"/>
      <c r="J37" s="68"/>
      <c r="K37" s="67"/>
      <c r="L37" s="67"/>
      <c r="M37" s="68"/>
      <c r="N37" s="69"/>
      <c r="O37" s="69"/>
      <c r="P37" s="66">
        <f t="shared" si="0"/>
        <v>0</v>
      </c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spans="1:26" ht="11.25" customHeight="1" x14ac:dyDescent="0.15">
      <c r="A38" s="64"/>
      <c r="B38" s="72"/>
      <c r="C38" s="64"/>
      <c r="D38" s="73"/>
      <c r="E38" s="74"/>
      <c r="F38" s="74"/>
      <c r="G38" s="7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spans="1:26" ht="11.25" customHeight="1" x14ac:dyDescent="0.15">
      <c r="A39" s="64"/>
      <c r="B39" s="72"/>
      <c r="C39" s="64"/>
      <c r="D39" s="73"/>
      <c r="E39" s="74"/>
      <c r="F39" s="74"/>
      <c r="G39" s="7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spans="1:26" ht="11.25" customHeight="1" x14ac:dyDescent="0.15">
      <c r="A40" s="64"/>
      <c r="B40" s="72"/>
      <c r="C40" s="64"/>
      <c r="D40" s="73"/>
      <c r="E40" s="74"/>
      <c r="F40" s="74"/>
      <c r="G40" s="7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spans="1:26" ht="11.25" customHeight="1" x14ac:dyDescent="0.15">
      <c r="A41" s="64"/>
      <c r="B41" s="72"/>
      <c r="C41" s="64"/>
      <c r="D41" s="73"/>
      <c r="E41" s="74"/>
      <c r="F41" s="74"/>
      <c r="G41" s="7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spans="1:26" ht="11.25" customHeight="1" x14ac:dyDescent="0.15">
      <c r="A42" s="64"/>
      <c r="B42" s="72"/>
      <c r="C42" s="64"/>
      <c r="D42" s="73"/>
      <c r="E42" s="74"/>
      <c r="F42" s="74"/>
      <c r="G42" s="7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spans="1:26" ht="11.25" customHeight="1" x14ac:dyDescent="0.15">
      <c r="A43" s="64"/>
      <c r="B43" s="72"/>
      <c r="C43" s="64"/>
      <c r="D43" s="73"/>
      <c r="E43" s="74"/>
      <c r="F43" s="74"/>
      <c r="G43" s="7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spans="1:26" ht="11.25" customHeight="1" x14ac:dyDescent="0.15">
      <c r="A44" s="64"/>
      <c r="B44" s="72"/>
      <c r="C44" s="64"/>
      <c r="D44" s="73"/>
      <c r="E44" s="74"/>
      <c r="F44" s="74"/>
      <c r="G44" s="7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11.25" customHeight="1" x14ac:dyDescent="0.15">
      <c r="A45" s="64"/>
      <c r="B45" s="72"/>
      <c r="C45" s="64"/>
      <c r="D45" s="73"/>
      <c r="E45" s="74"/>
      <c r="F45" s="74"/>
      <c r="G45" s="7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spans="1:26" ht="11.25" customHeight="1" x14ac:dyDescent="0.15">
      <c r="A46" s="64"/>
      <c r="B46" s="72"/>
      <c r="C46" s="64"/>
      <c r="D46" s="73"/>
      <c r="E46" s="74"/>
      <c r="F46" s="74"/>
      <c r="G46" s="7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spans="1:26" ht="11.25" customHeight="1" x14ac:dyDescent="0.15">
      <c r="A47" s="75"/>
      <c r="B47" s="72"/>
      <c r="C47" s="329"/>
      <c r="D47" s="330"/>
      <c r="E47" s="330"/>
      <c r="F47" s="330"/>
      <c r="G47" s="72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spans="1:26" ht="11.25" customHeight="1" x14ac:dyDescent="0.15">
      <c r="A48" s="75"/>
      <c r="B48" s="72"/>
      <c r="C48" s="73"/>
      <c r="D48" s="73"/>
      <c r="E48" s="72"/>
      <c r="F48" s="72"/>
      <c r="G48" s="72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spans="1:26" ht="11.25" customHeight="1" x14ac:dyDescent="0.15">
      <c r="A49" s="75"/>
      <c r="B49" s="72"/>
      <c r="C49" s="73"/>
      <c r="D49" s="73"/>
      <c r="E49" s="72"/>
      <c r="F49" s="72"/>
      <c r="G49" s="72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spans="1:26" ht="11.25" customHeight="1" x14ac:dyDescent="0.15">
      <c r="A50" s="75"/>
      <c r="B50" s="72"/>
      <c r="C50" s="72"/>
      <c r="D50" s="72"/>
      <c r="E50" s="72"/>
      <c r="F50" s="72"/>
      <c r="G50" s="72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spans="1:26" ht="11.25" customHeight="1" x14ac:dyDescent="0.15">
      <c r="A51" s="64"/>
      <c r="B51" s="72"/>
      <c r="C51" s="76"/>
      <c r="D51" s="77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spans="1:26" ht="11.25" customHeight="1" x14ac:dyDescent="0.15">
      <c r="A52" s="64"/>
      <c r="B52" s="72"/>
      <c r="C52" s="64"/>
      <c r="D52" s="73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spans="1:26" ht="11.25" customHeight="1" x14ac:dyDescent="0.15">
      <c r="A53" s="64"/>
      <c r="B53" s="72"/>
      <c r="C53" s="64"/>
      <c r="D53" s="73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spans="1:26" ht="11.25" customHeight="1" x14ac:dyDescent="0.15">
      <c r="A54" s="64"/>
      <c r="B54" s="72"/>
      <c r="C54" s="64"/>
      <c r="D54" s="73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spans="1:26" ht="11.25" customHeight="1" x14ac:dyDescent="0.15">
      <c r="A55" s="64"/>
      <c r="B55" s="72"/>
      <c r="C55" s="64"/>
      <c r="D55" s="73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spans="1:26" ht="11.25" customHeight="1" x14ac:dyDescent="0.15">
      <c r="A56" s="64"/>
      <c r="B56" s="72"/>
      <c r="C56" s="64"/>
      <c r="D56" s="73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spans="1:26" ht="11.25" customHeight="1" x14ac:dyDescent="0.15">
      <c r="A57" s="64"/>
      <c r="B57" s="72"/>
      <c r="C57" s="64"/>
      <c r="D57" s="73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spans="1:26" ht="11.25" customHeight="1" x14ac:dyDescent="0.15">
      <c r="A58" s="64"/>
      <c r="B58" s="72"/>
      <c r="C58" s="64"/>
      <c r="D58" s="73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spans="1:26" ht="11.25" customHeight="1" x14ac:dyDescent="0.15">
      <c r="A59" s="64"/>
      <c r="B59" s="72"/>
      <c r="C59" s="64"/>
      <c r="D59" s="73"/>
      <c r="E59" s="64"/>
      <c r="F59" s="78"/>
      <c r="G59" s="78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spans="1:26" ht="11.25" customHeight="1" x14ac:dyDescent="0.15">
      <c r="A60" s="64"/>
      <c r="B60" s="72"/>
      <c r="C60" s="75"/>
      <c r="D60" s="72"/>
      <c r="E60" s="75"/>
      <c r="F60" s="79"/>
      <c r="G60" s="79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spans="1:26" ht="11.25" customHeight="1" x14ac:dyDescent="0.15">
      <c r="A61" s="64"/>
      <c r="B61" s="72"/>
      <c r="C61" s="75"/>
      <c r="D61" s="72"/>
      <c r="E61" s="75"/>
      <c r="F61" s="79"/>
      <c r="G61" s="79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spans="1:26" ht="11.25" customHeight="1" x14ac:dyDescent="0.15">
      <c r="A62" s="64"/>
      <c r="B62" s="72"/>
      <c r="C62" s="64"/>
      <c r="D62" s="73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spans="1:26" ht="11.25" customHeight="1" x14ac:dyDescent="0.15">
      <c r="A63" s="64"/>
      <c r="B63" s="72"/>
      <c r="C63" s="64"/>
      <c r="D63" s="73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spans="1:26" ht="11.25" customHeight="1" x14ac:dyDescent="0.15">
      <c r="A64" s="64"/>
      <c r="B64" s="72"/>
      <c r="C64" s="64"/>
      <c r="D64" s="73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spans="1:26" ht="11.25" customHeight="1" x14ac:dyDescent="0.15">
      <c r="A65" s="64"/>
      <c r="B65" s="72"/>
      <c r="C65" s="64"/>
      <c r="D65" s="73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spans="1:26" ht="11.25" customHeight="1" x14ac:dyDescent="0.15">
      <c r="A66" s="64"/>
      <c r="B66" s="72"/>
      <c r="C66" s="64"/>
      <c r="D66" s="73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spans="1:26" ht="11.25" customHeight="1" x14ac:dyDescent="0.15">
      <c r="A67" s="64"/>
      <c r="B67" s="72"/>
      <c r="C67" s="64"/>
      <c r="D67" s="73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spans="1:26" ht="11.25" customHeight="1" x14ac:dyDescent="0.15">
      <c r="A68" s="64"/>
      <c r="B68" s="72"/>
      <c r="C68" s="75"/>
      <c r="D68" s="72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spans="1:26" ht="11.25" customHeight="1" x14ac:dyDescent="0.15">
      <c r="A69" s="64"/>
      <c r="B69" s="72"/>
      <c r="C69" s="64"/>
      <c r="D69" s="73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spans="1:26" ht="11.25" customHeight="1" x14ac:dyDescent="0.15">
      <c r="A70" s="64"/>
      <c r="B70" s="72"/>
      <c r="C70" s="64"/>
      <c r="D70" s="73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spans="1:26" ht="11.25" customHeight="1" x14ac:dyDescent="0.15">
      <c r="A71" s="64"/>
      <c r="B71" s="72"/>
      <c r="C71" s="64"/>
      <c r="D71" s="73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spans="1:26" ht="11.25" customHeight="1" x14ac:dyDescent="0.15">
      <c r="A72" s="64"/>
      <c r="B72" s="72"/>
      <c r="C72" s="64"/>
      <c r="D72" s="73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spans="1:26" ht="11.25" customHeight="1" x14ac:dyDescent="0.15">
      <c r="A73" s="64"/>
      <c r="B73" s="72"/>
      <c r="C73" s="64"/>
      <c r="D73" s="73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spans="1:26" ht="11.25" customHeight="1" x14ac:dyDescent="0.15">
      <c r="A74" s="64"/>
      <c r="B74" s="72"/>
      <c r="C74" s="64"/>
      <c r="D74" s="73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spans="1:26" ht="11.25" customHeight="1" x14ac:dyDescent="0.15">
      <c r="A75" s="64"/>
      <c r="B75" s="72"/>
      <c r="C75" s="75"/>
      <c r="D75" s="72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spans="1:26" ht="11.25" customHeight="1" x14ac:dyDescent="0.15">
      <c r="A76" s="64"/>
      <c r="B76" s="72"/>
      <c r="C76" s="64"/>
      <c r="D76" s="73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spans="1:26" ht="11.25" customHeight="1" x14ac:dyDescent="0.15">
      <c r="A77" s="64"/>
      <c r="B77" s="72"/>
      <c r="C77" s="64"/>
      <c r="D77" s="73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spans="1:26" ht="11.25" customHeight="1" x14ac:dyDescent="0.15">
      <c r="A78" s="64"/>
      <c r="B78" s="72"/>
      <c r="C78" s="64"/>
      <c r="D78" s="73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spans="1:26" ht="11.25" customHeight="1" x14ac:dyDescent="0.15">
      <c r="A79" s="64"/>
      <c r="B79" s="72"/>
      <c r="C79" s="64"/>
      <c r="D79" s="73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spans="1:26" ht="11.25" customHeight="1" x14ac:dyDescent="0.15">
      <c r="A80" s="64"/>
      <c r="B80" s="72"/>
      <c r="C80" s="64"/>
      <c r="D80" s="73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spans="1:26" ht="11.25" customHeight="1" x14ac:dyDescent="0.15">
      <c r="A81" s="64"/>
      <c r="B81" s="72"/>
      <c r="C81" s="64"/>
      <c r="D81" s="73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spans="1:26" ht="11.25" customHeight="1" x14ac:dyDescent="0.15">
      <c r="A82" s="64"/>
      <c r="B82" s="72"/>
      <c r="C82" s="64"/>
      <c r="D82" s="73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spans="1:26" ht="11.25" customHeight="1" x14ac:dyDescent="0.15">
      <c r="A83" s="64"/>
      <c r="B83" s="72"/>
      <c r="C83" s="64"/>
      <c r="D83" s="73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spans="1:26" ht="11.25" customHeight="1" x14ac:dyDescent="0.15">
      <c r="A84" s="64"/>
      <c r="B84" s="72"/>
      <c r="C84" s="64"/>
      <c r="D84" s="73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spans="1:26" ht="11.25" customHeight="1" x14ac:dyDescent="0.15">
      <c r="A85" s="64"/>
      <c r="B85" s="72"/>
      <c r="C85" s="64"/>
      <c r="D85" s="73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spans="1:26" ht="11.25" customHeight="1" x14ac:dyDescent="0.15">
      <c r="A86" s="64"/>
      <c r="B86" s="72"/>
      <c r="C86" s="64"/>
      <c r="D86" s="73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spans="1:26" ht="11.25" customHeight="1" x14ac:dyDescent="0.15">
      <c r="A87" s="64"/>
      <c r="B87" s="72"/>
      <c r="C87" s="64"/>
      <c r="D87" s="73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spans="1:26" ht="11.25" customHeight="1" x14ac:dyDescent="0.15">
      <c r="A88" s="64"/>
      <c r="B88" s="72"/>
      <c r="C88" s="64"/>
      <c r="D88" s="73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spans="1:26" ht="11.25" customHeight="1" x14ac:dyDescent="0.15">
      <c r="A89" s="64"/>
      <c r="B89" s="72"/>
      <c r="C89" s="64"/>
      <c r="D89" s="73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spans="1:26" ht="11.25" customHeight="1" x14ac:dyDescent="0.15">
      <c r="A90" s="64"/>
      <c r="B90" s="72"/>
      <c r="C90" s="64"/>
      <c r="D90" s="73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spans="1:26" ht="11.25" customHeight="1" x14ac:dyDescent="0.15">
      <c r="A91" s="64"/>
      <c r="B91" s="72"/>
      <c r="C91" s="64"/>
      <c r="D91" s="73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spans="1:26" ht="11.25" customHeight="1" x14ac:dyDescent="0.15">
      <c r="A92" s="64"/>
      <c r="B92" s="72"/>
      <c r="C92" s="64"/>
      <c r="D92" s="73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spans="1:26" ht="11.25" customHeight="1" x14ac:dyDescent="0.15">
      <c r="A93" s="64"/>
      <c r="B93" s="72"/>
      <c r="C93" s="64"/>
      <c r="D93" s="73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spans="1:26" ht="11.25" customHeight="1" x14ac:dyDescent="0.15">
      <c r="A94" s="64"/>
      <c r="B94" s="72"/>
      <c r="C94" s="64"/>
      <c r="D94" s="73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spans="1:26" ht="11.25" customHeight="1" x14ac:dyDescent="0.15">
      <c r="A95" s="64"/>
      <c r="B95" s="72"/>
      <c r="C95" s="64"/>
      <c r="D95" s="73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spans="1:26" ht="11.25" customHeight="1" x14ac:dyDescent="0.15">
      <c r="A96" s="64"/>
      <c r="B96" s="72"/>
      <c r="C96" s="64"/>
      <c r="D96" s="73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spans="1:26" ht="11.25" customHeight="1" x14ac:dyDescent="0.15">
      <c r="A97" s="64"/>
      <c r="B97" s="72"/>
      <c r="C97" s="64"/>
      <c r="D97" s="73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spans="1:26" ht="11.25" customHeight="1" x14ac:dyDescent="0.15">
      <c r="A98" s="64"/>
      <c r="B98" s="72"/>
      <c r="C98" s="64"/>
      <c r="D98" s="73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spans="1:26" ht="11.25" customHeight="1" x14ac:dyDescent="0.15">
      <c r="A99" s="64"/>
      <c r="B99" s="72"/>
      <c r="C99" s="64"/>
      <c r="D99" s="73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spans="1:26" ht="11.25" customHeight="1" x14ac:dyDescent="0.15">
      <c r="A100" s="64"/>
      <c r="B100" s="72"/>
      <c r="C100" s="64"/>
      <c r="D100" s="73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spans="1:26" ht="11.25" customHeight="1" x14ac:dyDescent="0.15">
      <c r="A101" s="64"/>
      <c r="B101" s="72"/>
      <c r="C101" s="64"/>
      <c r="D101" s="73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spans="1:26" ht="11.25" customHeight="1" x14ac:dyDescent="0.15">
      <c r="A102" s="64"/>
      <c r="B102" s="72"/>
      <c r="C102" s="64"/>
      <c r="D102" s="73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spans="1:26" ht="11.25" customHeight="1" x14ac:dyDescent="0.15">
      <c r="A103" s="64"/>
      <c r="B103" s="72"/>
      <c r="C103" s="64"/>
      <c r="D103" s="73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spans="1:26" ht="11.25" customHeight="1" x14ac:dyDescent="0.15">
      <c r="A104" s="64"/>
      <c r="B104" s="72"/>
      <c r="C104" s="64"/>
      <c r="D104" s="73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spans="1:26" ht="11.25" customHeight="1" x14ac:dyDescent="0.15">
      <c r="A105" s="64"/>
      <c r="B105" s="72"/>
      <c r="C105" s="64"/>
      <c r="D105" s="73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spans="1:26" ht="11.25" customHeight="1" x14ac:dyDescent="0.15">
      <c r="A106" s="64"/>
      <c r="B106" s="72"/>
      <c r="C106" s="64"/>
      <c r="D106" s="73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spans="1:26" ht="11.25" customHeight="1" x14ac:dyDescent="0.15">
      <c r="A107" s="64"/>
      <c r="B107" s="72"/>
      <c r="C107" s="64"/>
      <c r="D107" s="73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spans="1:26" ht="11.25" customHeight="1" x14ac:dyDescent="0.15">
      <c r="A108" s="64"/>
      <c r="B108" s="72"/>
      <c r="C108" s="64"/>
      <c r="D108" s="73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spans="1:26" ht="11.25" customHeight="1" x14ac:dyDescent="0.15">
      <c r="A109" s="64"/>
      <c r="B109" s="72"/>
      <c r="C109" s="64"/>
      <c r="D109" s="73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spans="1:26" ht="11.25" customHeight="1" x14ac:dyDescent="0.15">
      <c r="A110" s="64"/>
      <c r="B110" s="72"/>
      <c r="C110" s="64"/>
      <c r="D110" s="73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spans="1:26" ht="11.25" customHeight="1" x14ac:dyDescent="0.15">
      <c r="A111" s="64"/>
      <c r="B111" s="72"/>
      <c r="C111" s="64"/>
      <c r="D111" s="73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spans="1:26" ht="11.25" customHeight="1" x14ac:dyDescent="0.15">
      <c r="A112" s="64"/>
      <c r="B112" s="72"/>
      <c r="C112" s="64"/>
      <c r="D112" s="73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spans="1:26" ht="11.25" customHeight="1" x14ac:dyDescent="0.15">
      <c r="A113" s="64"/>
      <c r="B113" s="72"/>
      <c r="C113" s="64"/>
      <c r="D113" s="73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spans="1:26" ht="11.25" customHeight="1" x14ac:dyDescent="0.15">
      <c r="A114" s="64"/>
      <c r="B114" s="72"/>
      <c r="C114" s="64"/>
      <c r="D114" s="73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spans="1:26" ht="11.25" customHeight="1" x14ac:dyDescent="0.15">
      <c r="A115" s="64"/>
      <c r="B115" s="72"/>
      <c r="C115" s="64"/>
      <c r="D115" s="73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spans="1:26" ht="11.25" customHeight="1" x14ac:dyDescent="0.15">
      <c r="A116" s="64"/>
      <c r="B116" s="72"/>
      <c r="C116" s="64"/>
      <c r="D116" s="73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spans="1:26" ht="11.25" customHeight="1" x14ac:dyDescent="0.15">
      <c r="A117" s="64"/>
      <c r="B117" s="72"/>
      <c r="C117" s="64"/>
      <c r="D117" s="73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spans="1:26" ht="11.25" customHeight="1" x14ac:dyDescent="0.15">
      <c r="A118" s="64"/>
      <c r="B118" s="72"/>
      <c r="C118" s="64"/>
      <c r="D118" s="73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spans="1:26" ht="11.25" customHeight="1" x14ac:dyDescent="0.15">
      <c r="A119" s="64"/>
      <c r="B119" s="72"/>
      <c r="C119" s="64"/>
      <c r="D119" s="73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spans="1:26" ht="11.25" customHeight="1" x14ac:dyDescent="0.15">
      <c r="A120" s="64"/>
      <c r="B120" s="72"/>
      <c r="C120" s="64"/>
      <c r="D120" s="73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spans="1:26" ht="11.25" customHeight="1" x14ac:dyDescent="0.15">
      <c r="A121" s="64"/>
      <c r="B121" s="72"/>
      <c r="C121" s="64"/>
      <c r="D121" s="73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spans="1:26" ht="11.25" customHeight="1" x14ac:dyDescent="0.15">
      <c r="A122" s="64"/>
      <c r="B122" s="72"/>
      <c r="C122" s="64"/>
      <c r="D122" s="73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spans="1:26" ht="11.25" customHeight="1" x14ac:dyDescent="0.15">
      <c r="A123" s="64"/>
      <c r="B123" s="72"/>
      <c r="C123" s="64"/>
      <c r="D123" s="73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spans="1:26" ht="11.25" customHeight="1" x14ac:dyDescent="0.15">
      <c r="A124" s="64"/>
      <c r="B124" s="72"/>
      <c r="C124" s="64"/>
      <c r="D124" s="73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spans="1:26" ht="11.25" customHeight="1" x14ac:dyDescent="0.15">
      <c r="A125" s="64"/>
      <c r="B125" s="72"/>
      <c r="C125" s="64"/>
      <c r="D125" s="73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spans="1:26" ht="11.25" customHeight="1" x14ac:dyDescent="0.15">
      <c r="A126" s="64"/>
      <c r="B126" s="72"/>
      <c r="C126" s="64"/>
      <c r="D126" s="73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spans="1:26" ht="11.25" customHeight="1" x14ac:dyDescent="0.15">
      <c r="A127" s="64"/>
      <c r="B127" s="72"/>
      <c r="C127" s="64"/>
      <c r="D127" s="73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spans="1:26" ht="11.25" customHeight="1" x14ac:dyDescent="0.15">
      <c r="A128" s="64"/>
      <c r="B128" s="72"/>
      <c r="C128" s="64"/>
      <c r="D128" s="73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spans="1:26" ht="11.25" customHeight="1" x14ac:dyDescent="0.15">
      <c r="A129" s="64"/>
      <c r="B129" s="72"/>
      <c r="C129" s="64"/>
      <c r="D129" s="73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spans="1:26" ht="11.25" customHeight="1" x14ac:dyDescent="0.15">
      <c r="A130" s="64"/>
      <c r="B130" s="72"/>
      <c r="C130" s="64"/>
      <c r="D130" s="73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spans="1:26" ht="11.25" customHeight="1" x14ac:dyDescent="0.15">
      <c r="A131" s="64"/>
      <c r="B131" s="72"/>
      <c r="C131" s="64"/>
      <c r="D131" s="73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spans="1:26" ht="11.25" customHeight="1" x14ac:dyDescent="0.15">
      <c r="A132" s="64"/>
      <c r="B132" s="72"/>
      <c r="C132" s="64"/>
      <c r="D132" s="73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spans="1:26" ht="11.25" customHeight="1" x14ac:dyDescent="0.15">
      <c r="A133" s="64"/>
      <c r="B133" s="72"/>
      <c r="C133" s="64"/>
      <c r="D133" s="73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spans="1:26" ht="11.25" customHeight="1" x14ac:dyDescent="0.15">
      <c r="A134" s="64"/>
      <c r="B134" s="72"/>
      <c r="C134" s="64"/>
      <c r="D134" s="73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spans="1:26" ht="11.25" customHeight="1" x14ac:dyDescent="0.15">
      <c r="A135" s="64"/>
      <c r="B135" s="72"/>
      <c r="C135" s="64"/>
      <c r="D135" s="73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spans="1:26" ht="11.25" customHeight="1" x14ac:dyDescent="0.15">
      <c r="A136" s="64"/>
      <c r="B136" s="72"/>
      <c r="C136" s="64"/>
      <c r="D136" s="73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spans="1:26" ht="11.25" customHeight="1" x14ac:dyDescent="0.15">
      <c r="A137" s="64"/>
      <c r="B137" s="72"/>
      <c r="C137" s="64"/>
      <c r="D137" s="73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spans="1:26" ht="11.25" customHeight="1" x14ac:dyDescent="0.15">
      <c r="A138" s="64"/>
      <c r="B138" s="72"/>
      <c r="C138" s="64"/>
      <c r="D138" s="73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spans="1:26" ht="11.25" customHeight="1" x14ac:dyDescent="0.15">
      <c r="A139" s="64"/>
      <c r="B139" s="72"/>
      <c r="C139" s="64"/>
      <c r="D139" s="73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spans="1:26" ht="11.25" customHeight="1" x14ac:dyDescent="0.15">
      <c r="A140" s="64"/>
      <c r="B140" s="72"/>
      <c r="C140" s="64"/>
      <c r="D140" s="73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spans="1:26" ht="11.25" customHeight="1" x14ac:dyDescent="0.15">
      <c r="A141" s="64"/>
      <c r="B141" s="72"/>
      <c r="C141" s="64"/>
      <c r="D141" s="73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spans="1:26" ht="11.25" customHeight="1" x14ac:dyDescent="0.15">
      <c r="A142" s="64"/>
      <c r="B142" s="72"/>
      <c r="C142" s="64"/>
      <c r="D142" s="73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spans="1:26" ht="11.25" customHeight="1" x14ac:dyDescent="0.15">
      <c r="A143" s="64"/>
      <c r="B143" s="72"/>
      <c r="C143" s="64"/>
      <c r="D143" s="73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spans="1:26" ht="11.25" customHeight="1" x14ac:dyDescent="0.15">
      <c r="A144" s="64"/>
      <c r="B144" s="72"/>
      <c r="C144" s="64"/>
      <c r="D144" s="73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spans="1:26" ht="11.25" customHeight="1" x14ac:dyDescent="0.15">
      <c r="A145" s="64"/>
      <c r="B145" s="72"/>
      <c r="C145" s="64"/>
      <c r="D145" s="73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spans="1:26" ht="11.25" customHeight="1" x14ac:dyDescent="0.15">
      <c r="A146" s="64"/>
      <c r="B146" s="72"/>
      <c r="C146" s="64"/>
      <c r="D146" s="73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spans="1:26" ht="11.25" customHeight="1" x14ac:dyDescent="0.15">
      <c r="A147" s="64"/>
      <c r="B147" s="72"/>
      <c r="C147" s="64"/>
      <c r="D147" s="73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spans="1:26" ht="11.25" customHeight="1" x14ac:dyDescent="0.15">
      <c r="A148" s="64"/>
      <c r="B148" s="72"/>
      <c r="C148" s="64"/>
      <c r="D148" s="73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spans="1:26" ht="11.25" customHeight="1" x14ac:dyDescent="0.15">
      <c r="A149" s="64"/>
      <c r="B149" s="72"/>
      <c r="C149" s="64"/>
      <c r="D149" s="73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spans="1:26" ht="11.25" customHeight="1" x14ac:dyDescent="0.15">
      <c r="A150" s="64"/>
      <c r="B150" s="72"/>
      <c r="C150" s="64"/>
      <c r="D150" s="73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spans="1:26" ht="11.25" customHeight="1" x14ac:dyDescent="0.15">
      <c r="A151" s="64"/>
      <c r="B151" s="72"/>
      <c r="C151" s="64"/>
      <c r="D151" s="73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spans="1:26" ht="11.25" customHeight="1" x14ac:dyDescent="0.15">
      <c r="A152" s="64"/>
      <c r="B152" s="72"/>
      <c r="C152" s="64"/>
      <c r="D152" s="73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spans="1:26" ht="11.25" customHeight="1" x14ac:dyDescent="0.15">
      <c r="A153" s="64"/>
      <c r="B153" s="72"/>
      <c r="C153" s="64"/>
      <c r="D153" s="73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spans="1:26" ht="11.25" customHeight="1" x14ac:dyDescent="0.15">
      <c r="A154" s="64"/>
      <c r="B154" s="72"/>
      <c r="C154" s="64"/>
      <c r="D154" s="73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spans="1:26" ht="11.25" customHeight="1" x14ac:dyDescent="0.15">
      <c r="A155" s="64"/>
      <c r="B155" s="72"/>
      <c r="C155" s="64"/>
      <c r="D155" s="73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spans="1:26" ht="11.25" customHeight="1" x14ac:dyDescent="0.15">
      <c r="A156" s="64"/>
      <c r="B156" s="72"/>
      <c r="C156" s="64"/>
      <c r="D156" s="73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spans="1:26" ht="11.25" customHeight="1" x14ac:dyDescent="0.15">
      <c r="A157" s="64"/>
      <c r="B157" s="72"/>
      <c r="C157" s="64"/>
      <c r="D157" s="73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spans="1:26" ht="11.25" customHeight="1" x14ac:dyDescent="0.15">
      <c r="A158" s="64"/>
      <c r="B158" s="72"/>
      <c r="C158" s="64"/>
      <c r="D158" s="73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spans="1:26" ht="11.25" customHeight="1" x14ac:dyDescent="0.15">
      <c r="A159" s="64"/>
      <c r="B159" s="72"/>
      <c r="C159" s="64"/>
      <c r="D159" s="73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spans="1:26" ht="11.25" customHeight="1" x14ac:dyDescent="0.15">
      <c r="A160" s="64"/>
      <c r="B160" s="72"/>
      <c r="C160" s="64"/>
      <c r="D160" s="73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spans="1:26" ht="11.25" customHeight="1" x14ac:dyDescent="0.15">
      <c r="A161" s="64"/>
      <c r="B161" s="72"/>
      <c r="C161" s="64"/>
      <c r="D161" s="73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spans="1:26" ht="11.25" customHeight="1" x14ac:dyDescent="0.15">
      <c r="A162" s="64"/>
      <c r="B162" s="72"/>
      <c r="C162" s="64"/>
      <c r="D162" s="73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spans="1:26" ht="11.25" customHeight="1" x14ac:dyDescent="0.15">
      <c r="A163" s="64"/>
      <c r="B163" s="72"/>
      <c r="C163" s="64"/>
      <c r="D163" s="73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spans="1:26" ht="11.25" customHeight="1" x14ac:dyDescent="0.15">
      <c r="A164" s="64"/>
      <c r="B164" s="72"/>
      <c r="C164" s="64"/>
      <c r="D164" s="73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spans="1:26" ht="11.25" customHeight="1" x14ac:dyDescent="0.15">
      <c r="A165" s="64"/>
      <c r="B165" s="72"/>
      <c r="C165" s="64"/>
      <c r="D165" s="73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spans="1:26" ht="11.25" customHeight="1" x14ac:dyDescent="0.15">
      <c r="A166" s="64"/>
      <c r="B166" s="72"/>
      <c r="C166" s="64"/>
      <c r="D166" s="73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spans="1:26" ht="11.25" customHeight="1" x14ac:dyDescent="0.15">
      <c r="A167" s="64"/>
      <c r="B167" s="72"/>
      <c r="C167" s="64"/>
      <c r="D167" s="73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spans="1:26" ht="11.25" customHeight="1" x14ac:dyDescent="0.15">
      <c r="A168" s="64"/>
      <c r="B168" s="72"/>
      <c r="C168" s="64"/>
      <c r="D168" s="73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spans="1:26" ht="11.25" customHeight="1" x14ac:dyDescent="0.15">
      <c r="A169" s="64"/>
      <c r="B169" s="72"/>
      <c r="C169" s="64"/>
      <c r="D169" s="73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spans="1:26" ht="11.25" customHeight="1" x14ac:dyDescent="0.15">
      <c r="A170" s="64"/>
      <c r="B170" s="72"/>
      <c r="C170" s="64"/>
      <c r="D170" s="73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spans="1:26" ht="11.25" customHeight="1" x14ac:dyDescent="0.15">
      <c r="A171" s="64"/>
      <c r="B171" s="72"/>
      <c r="C171" s="64"/>
      <c r="D171" s="73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spans="1:26" ht="11.25" customHeight="1" x14ac:dyDescent="0.15">
      <c r="A172" s="64"/>
      <c r="B172" s="72"/>
      <c r="C172" s="64"/>
      <c r="D172" s="73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spans="1:26" ht="11.25" customHeight="1" x14ac:dyDescent="0.15">
      <c r="A173" s="64"/>
      <c r="B173" s="72"/>
      <c r="C173" s="64"/>
      <c r="D173" s="73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spans="1:26" ht="11.25" customHeight="1" x14ac:dyDescent="0.15">
      <c r="A174" s="64"/>
      <c r="B174" s="72"/>
      <c r="C174" s="64"/>
      <c r="D174" s="73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spans="1:26" ht="11.25" customHeight="1" x14ac:dyDescent="0.15">
      <c r="A175" s="64"/>
      <c r="B175" s="72"/>
      <c r="C175" s="64"/>
      <c r="D175" s="73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spans="1:26" ht="11.25" customHeight="1" x14ac:dyDescent="0.15">
      <c r="A176" s="64"/>
      <c r="B176" s="72"/>
      <c r="C176" s="64"/>
      <c r="D176" s="73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spans="1:26" ht="11.25" customHeight="1" x14ac:dyDescent="0.15">
      <c r="A177" s="64"/>
      <c r="B177" s="72"/>
      <c r="C177" s="64"/>
      <c r="D177" s="73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spans="1:26" ht="11.25" customHeight="1" x14ac:dyDescent="0.15">
      <c r="A178" s="64"/>
      <c r="B178" s="72"/>
      <c r="C178" s="64"/>
      <c r="D178" s="73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spans="1:26" ht="11.25" customHeight="1" x14ac:dyDescent="0.15">
      <c r="A179" s="64"/>
      <c r="B179" s="72"/>
      <c r="C179" s="64"/>
      <c r="D179" s="73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spans="1:26" ht="11.25" customHeight="1" x14ac:dyDescent="0.15">
      <c r="A180" s="64"/>
      <c r="B180" s="72"/>
      <c r="C180" s="64"/>
      <c r="D180" s="73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spans="1:26" ht="11.25" customHeight="1" x14ac:dyDescent="0.15">
      <c r="A181" s="64"/>
      <c r="B181" s="72"/>
      <c r="C181" s="64"/>
      <c r="D181" s="73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spans="1:26" ht="11.25" customHeight="1" x14ac:dyDescent="0.15">
      <c r="A182" s="64"/>
      <c r="B182" s="72"/>
      <c r="C182" s="64"/>
      <c r="D182" s="73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spans="1:26" ht="11.25" customHeight="1" x14ac:dyDescent="0.15">
      <c r="A183" s="64"/>
      <c r="B183" s="72"/>
      <c r="C183" s="64"/>
      <c r="D183" s="73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spans="1:26" ht="11.25" customHeight="1" x14ac:dyDescent="0.15">
      <c r="A184" s="64"/>
      <c r="B184" s="72"/>
      <c r="C184" s="64"/>
      <c r="D184" s="73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spans="1:26" ht="11.25" customHeight="1" x14ac:dyDescent="0.15">
      <c r="A185" s="64"/>
      <c r="B185" s="72"/>
      <c r="C185" s="64"/>
      <c r="D185" s="73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spans="1:26" ht="11.25" customHeight="1" x14ac:dyDescent="0.15">
      <c r="A186" s="64"/>
      <c r="B186" s="72"/>
      <c r="C186" s="64"/>
      <c r="D186" s="73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spans="1:26" ht="11.25" customHeight="1" x14ac:dyDescent="0.15">
      <c r="A187" s="64"/>
      <c r="B187" s="72"/>
      <c r="C187" s="64"/>
      <c r="D187" s="73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spans="1:26" ht="11.25" customHeight="1" x14ac:dyDescent="0.15">
      <c r="A188" s="64"/>
      <c r="B188" s="72"/>
      <c r="C188" s="64"/>
      <c r="D188" s="73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spans="1:26" ht="11.25" customHeight="1" x14ac:dyDescent="0.15">
      <c r="A189" s="64"/>
      <c r="B189" s="72"/>
      <c r="C189" s="64"/>
      <c r="D189" s="73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spans="1:26" ht="11.25" customHeight="1" x14ac:dyDescent="0.15">
      <c r="A190" s="64"/>
      <c r="B190" s="72"/>
      <c r="C190" s="64"/>
      <c r="D190" s="73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spans="1:26" ht="11.25" customHeight="1" x14ac:dyDescent="0.15">
      <c r="A191" s="64"/>
      <c r="B191" s="72"/>
      <c r="C191" s="64"/>
      <c r="D191" s="73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spans="1:26" ht="11.25" customHeight="1" x14ac:dyDescent="0.15">
      <c r="A192" s="64"/>
      <c r="B192" s="72"/>
      <c r="C192" s="64"/>
      <c r="D192" s="73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spans="1:26" ht="11.25" customHeight="1" x14ac:dyDescent="0.15">
      <c r="A193" s="64"/>
      <c r="B193" s="72"/>
      <c r="C193" s="64"/>
      <c r="D193" s="73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spans="1:26" ht="11.25" customHeight="1" x14ac:dyDescent="0.15">
      <c r="A194" s="64"/>
      <c r="B194" s="72"/>
      <c r="C194" s="64"/>
      <c r="D194" s="73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spans="1:26" ht="11.25" customHeight="1" x14ac:dyDescent="0.15">
      <c r="A195" s="64"/>
      <c r="B195" s="72"/>
      <c r="C195" s="64"/>
      <c r="D195" s="73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spans="1:26" ht="11.25" customHeight="1" x14ac:dyDescent="0.15">
      <c r="A196" s="64"/>
      <c r="B196" s="72"/>
      <c r="C196" s="64"/>
      <c r="D196" s="73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spans="1:26" ht="11.25" customHeight="1" x14ac:dyDescent="0.15">
      <c r="A197" s="64"/>
      <c r="B197" s="72"/>
      <c r="C197" s="64"/>
      <c r="D197" s="73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spans="1:26" ht="11.25" customHeight="1" x14ac:dyDescent="0.15">
      <c r="A198" s="64"/>
      <c r="B198" s="72"/>
      <c r="C198" s="64"/>
      <c r="D198" s="73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spans="1:26" ht="11.25" customHeight="1" x14ac:dyDescent="0.15">
      <c r="A199" s="64"/>
      <c r="B199" s="72"/>
      <c r="C199" s="64"/>
      <c r="D199" s="73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spans="1:26" ht="11.25" customHeight="1" x14ac:dyDescent="0.15">
      <c r="A200" s="64"/>
      <c r="B200" s="72"/>
      <c r="C200" s="64"/>
      <c r="D200" s="73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spans="1:26" ht="11.25" customHeight="1" x14ac:dyDescent="0.15">
      <c r="A201" s="64"/>
      <c r="B201" s="72"/>
      <c r="C201" s="64"/>
      <c r="D201" s="73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spans="1:26" ht="11.25" customHeight="1" x14ac:dyDescent="0.15">
      <c r="A202" s="64"/>
      <c r="B202" s="72"/>
      <c r="C202" s="64"/>
      <c r="D202" s="73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spans="1:26" ht="11.25" customHeight="1" x14ac:dyDescent="0.15">
      <c r="A203" s="64"/>
      <c r="B203" s="72"/>
      <c r="C203" s="64"/>
      <c r="D203" s="73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spans="1:26" ht="11.25" customHeight="1" x14ac:dyDescent="0.15">
      <c r="A204" s="64"/>
      <c r="B204" s="72"/>
      <c r="C204" s="64"/>
      <c r="D204" s="73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spans="1:26" ht="11.25" customHeight="1" x14ac:dyDescent="0.15">
      <c r="A205" s="64"/>
      <c r="B205" s="72"/>
      <c r="C205" s="64"/>
      <c r="D205" s="73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spans="1:26" ht="11.25" customHeight="1" x14ac:dyDescent="0.15">
      <c r="A206" s="64"/>
      <c r="B206" s="72"/>
      <c r="C206" s="64"/>
      <c r="D206" s="73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spans="1:26" ht="11.25" customHeight="1" x14ac:dyDescent="0.15">
      <c r="A207" s="64"/>
      <c r="B207" s="72"/>
      <c r="C207" s="64"/>
      <c r="D207" s="73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spans="1:26" ht="11.25" customHeight="1" x14ac:dyDescent="0.15">
      <c r="A208" s="64"/>
      <c r="B208" s="72"/>
      <c r="C208" s="64"/>
      <c r="D208" s="73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spans="1:26" ht="11.25" customHeight="1" x14ac:dyDescent="0.15">
      <c r="A209" s="64"/>
      <c r="B209" s="72"/>
      <c r="C209" s="64"/>
      <c r="D209" s="73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spans="1:26" ht="11.25" customHeight="1" x14ac:dyDescent="0.15">
      <c r="A210" s="64"/>
      <c r="B210" s="72"/>
      <c r="C210" s="64"/>
      <c r="D210" s="73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spans="1:26" ht="11.25" customHeight="1" x14ac:dyDescent="0.15">
      <c r="A211" s="64"/>
      <c r="B211" s="72"/>
      <c r="C211" s="64"/>
      <c r="D211" s="73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spans="1:26" ht="11.25" customHeight="1" x14ac:dyDescent="0.15">
      <c r="A212" s="64"/>
      <c r="B212" s="72"/>
      <c r="C212" s="64"/>
      <c r="D212" s="73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spans="1:26" ht="11.25" customHeight="1" x14ac:dyDescent="0.15">
      <c r="A213" s="64"/>
      <c r="B213" s="72"/>
      <c r="C213" s="64"/>
      <c r="D213" s="73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spans="1:26" ht="11.25" customHeight="1" x14ac:dyDescent="0.15">
      <c r="A214" s="64"/>
      <c r="B214" s="72"/>
      <c r="C214" s="64"/>
      <c r="D214" s="73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spans="1:26" ht="11.25" customHeight="1" x14ac:dyDescent="0.15">
      <c r="A215" s="64"/>
      <c r="B215" s="72"/>
      <c r="C215" s="64"/>
      <c r="D215" s="73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spans="1:26" ht="11.25" customHeight="1" x14ac:dyDescent="0.15">
      <c r="A216" s="64"/>
      <c r="B216" s="72"/>
      <c r="C216" s="64"/>
      <c r="D216" s="73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spans="1:26" ht="11.25" customHeight="1" x14ac:dyDescent="0.15">
      <c r="A217" s="64"/>
      <c r="B217" s="72"/>
      <c r="C217" s="64"/>
      <c r="D217" s="73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spans="1:26" ht="11.25" customHeight="1" x14ac:dyDescent="0.15">
      <c r="A218" s="64"/>
      <c r="B218" s="72"/>
      <c r="C218" s="64"/>
      <c r="D218" s="73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spans="1:26" ht="11.25" customHeight="1" x14ac:dyDescent="0.15">
      <c r="A219" s="64"/>
      <c r="B219" s="72"/>
      <c r="C219" s="64"/>
      <c r="D219" s="73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spans="1:26" ht="11.25" customHeight="1" x14ac:dyDescent="0.15">
      <c r="A220" s="64"/>
      <c r="B220" s="72"/>
      <c r="C220" s="64"/>
      <c r="D220" s="73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spans="1:26" ht="11.25" customHeight="1" x14ac:dyDescent="0.15">
      <c r="A221" s="64"/>
      <c r="B221" s="72"/>
      <c r="C221" s="64"/>
      <c r="D221" s="73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spans="1:26" ht="11.25" customHeight="1" x14ac:dyDescent="0.15">
      <c r="A222" s="64"/>
      <c r="B222" s="72"/>
      <c r="C222" s="64"/>
      <c r="D222" s="73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spans="1:26" ht="11.25" customHeight="1" x14ac:dyDescent="0.15">
      <c r="A223" s="64"/>
      <c r="B223" s="72"/>
      <c r="C223" s="64"/>
      <c r="D223" s="73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spans="1:26" ht="11.25" customHeight="1" x14ac:dyDescent="0.15">
      <c r="A224" s="64"/>
      <c r="B224" s="72"/>
      <c r="C224" s="64"/>
      <c r="D224" s="73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spans="1:26" ht="11.25" customHeight="1" x14ac:dyDescent="0.15">
      <c r="A225" s="64"/>
      <c r="B225" s="72"/>
      <c r="C225" s="64"/>
      <c r="D225" s="73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spans="1:26" ht="11.25" customHeight="1" x14ac:dyDescent="0.15">
      <c r="A226" s="64"/>
      <c r="B226" s="72"/>
      <c r="C226" s="64"/>
      <c r="D226" s="73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spans="1:26" ht="11.25" customHeight="1" x14ac:dyDescent="0.15">
      <c r="A227" s="64"/>
      <c r="B227" s="72"/>
      <c r="C227" s="64"/>
      <c r="D227" s="73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spans="1:26" ht="11.25" customHeight="1" x14ac:dyDescent="0.15">
      <c r="A228" s="64"/>
      <c r="B228" s="72"/>
      <c r="C228" s="64"/>
      <c r="D228" s="73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spans="1:26" ht="11.25" customHeight="1" x14ac:dyDescent="0.15">
      <c r="A229" s="64"/>
      <c r="B229" s="72"/>
      <c r="C229" s="64"/>
      <c r="D229" s="73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spans="1:26" ht="11.25" customHeight="1" x14ac:dyDescent="0.15">
      <c r="A230" s="64"/>
      <c r="B230" s="72"/>
      <c r="C230" s="64"/>
      <c r="D230" s="73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spans="1:26" ht="11.25" customHeight="1" x14ac:dyDescent="0.15">
      <c r="A231" s="64"/>
      <c r="B231" s="72"/>
      <c r="C231" s="64"/>
      <c r="D231" s="73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spans="1:26" ht="11.25" customHeight="1" x14ac:dyDescent="0.15">
      <c r="A232" s="64"/>
      <c r="B232" s="72"/>
      <c r="C232" s="64"/>
      <c r="D232" s="73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spans="1:26" ht="11.25" customHeight="1" x14ac:dyDescent="0.15">
      <c r="A233" s="64"/>
      <c r="B233" s="72"/>
      <c r="C233" s="64"/>
      <c r="D233" s="73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spans="1:26" ht="11.25" customHeight="1" x14ac:dyDescent="0.15">
      <c r="A234" s="64"/>
      <c r="B234" s="72"/>
      <c r="C234" s="64"/>
      <c r="D234" s="73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spans="1:26" ht="11.25" customHeight="1" x14ac:dyDescent="0.15">
      <c r="A235" s="64"/>
      <c r="B235" s="72"/>
      <c r="C235" s="64"/>
      <c r="D235" s="73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 spans="1:26" ht="11.25" customHeight="1" x14ac:dyDescent="0.15">
      <c r="A236" s="64"/>
      <c r="B236" s="72"/>
      <c r="C236" s="64"/>
      <c r="D236" s="73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 spans="1:26" ht="11.25" customHeight="1" x14ac:dyDescent="0.15">
      <c r="A237" s="64"/>
      <c r="B237" s="72"/>
      <c r="C237" s="64"/>
      <c r="D237" s="73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 spans="1:26" ht="11.25" customHeight="1" x14ac:dyDescent="0.15">
      <c r="A238" s="64"/>
      <c r="B238" s="72"/>
      <c r="C238" s="64"/>
      <c r="D238" s="73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 spans="1:26" ht="11.25" customHeight="1" x14ac:dyDescent="0.15">
      <c r="A239" s="64"/>
      <c r="B239" s="72"/>
      <c r="C239" s="64"/>
      <c r="D239" s="73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 spans="1:26" ht="11.25" customHeight="1" x14ac:dyDescent="0.15">
      <c r="A240" s="64"/>
      <c r="B240" s="72"/>
      <c r="C240" s="64"/>
      <c r="D240" s="73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 spans="1:26" ht="11.25" customHeight="1" x14ac:dyDescent="0.15">
      <c r="A241" s="64"/>
      <c r="B241" s="72"/>
      <c r="C241" s="64"/>
      <c r="D241" s="73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 spans="1:26" ht="11.25" customHeight="1" x14ac:dyDescent="0.15">
      <c r="A242" s="64"/>
      <c r="B242" s="72"/>
      <c r="C242" s="64"/>
      <c r="D242" s="73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 spans="1:26" ht="11.25" customHeight="1" x14ac:dyDescent="0.15">
      <c r="A243" s="64"/>
      <c r="B243" s="72"/>
      <c r="C243" s="64"/>
      <c r="D243" s="73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 spans="1:26" ht="11.25" customHeight="1" x14ac:dyDescent="0.15">
      <c r="A244" s="64"/>
      <c r="B244" s="72"/>
      <c r="C244" s="64"/>
      <c r="D244" s="73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 spans="1:26" ht="11.25" customHeight="1" x14ac:dyDescent="0.15">
      <c r="A245" s="64"/>
      <c r="B245" s="72"/>
      <c r="C245" s="64"/>
      <c r="D245" s="73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 spans="1:26" ht="11.25" customHeight="1" x14ac:dyDescent="0.15">
      <c r="A246" s="64"/>
      <c r="B246" s="72"/>
      <c r="C246" s="64"/>
      <c r="D246" s="73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 spans="1:26" ht="11.25" customHeight="1" x14ac:dyDescent="0.15">
      <c r="A247" s="64"/>
      <c r="B247" s="72"/>
      <c r="C247" s="64"/>
      <c r="D247" s="73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 spans="1:26" ht="11.25" customHeight="1" x14ac:dyDescent="0.15">
      <c r="A248" s="64"/>
      <c r="B248" s="72"/>
      <c r="C248" s="64"/>
      <c r="D248" s="73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 spans="1:26" ht="11.25" customHeight="1" x14ac:dyDescent="0.15">
      <c r="A249" s="64"/>
      <c r="B249" s="72"/>
      <c r="C249" s="64"/>
      <c r="D249" s="73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 spans="1:26" ht="11.25" customHeight="1" x14ac:dyDescent="0.15">
      <c r="A250" s="64"/>
      <c r="B250" s="72"/>
      <c r="C250" s="64"/>
      <c r="D250" s="73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 spans="1:26" ht="11.25" customHeight="1" x14ac:dyDescent="0.15">
      <c r="A251" s="64"/>
      <c r="B251" s="72"/>
      <c r="C251" s="64"/>
      <c r="D251" s="73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 spans="1:26" ht="11.25" customHeight="1" x14ac:dyDescent="0.15">
      <c r="A252" s="64"/>
      <c r="B252" s="72"/>
      <c r="C252" s="64"/>
      <c r="D252" s="73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 spans="1:26" ht="11.25" customHeight="1" x14ac:dyDescent="0.15">
      <c r="A253" s="64"/>
      <c r="B253" s="72"/>
      <c r="C253" s="64"/>
      <c r="D253" s="73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 spans="1:26" ht="11.25" customHeight="1" x14ac:dyDescent="0.15">
      <c r="A254" s="64"/>
      <c r="B254" s="72"/>
      <c r="C254" s="64"/>
      <c r="D254" s="73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 spans="1:26" ht="11.25" customHeight="1" x14ac:dyDescent="0.15">
      <c r="A255" s="64"/>
      <c r="B255" s="72"/>
      <c r="C255" s="64"/>
      <c r="D255" s="73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 spans="1:26" ht="11.25" customHeight="1" x14ac:dyDescent="0.15">
      <c r="A256" s="64"/>
      <c r="B256" s="72"/>
      <c r="C256" s="64"/>
      <c r="D256" s="73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 spans="1:26" ht="11.25" customHeight="1" x14ac:dyDescent="0.15">
      <c r="A257" s="64"/>
      <c r="B257" s="72"/>
      <c r="C257" s="64"/>
      <c r="D257" s="73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 spans="1:26" ht="11.25" customHeight="1" x14ac:dyDescent="0.15">
      <c r="A258" s="64"/>
      <c r="B258" s="72"/>
      <c r="C258" s="64"/>
      <c r="D258" s="73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 spans="1:26" ht="11.25" customHeight="1" x14ac:dyDescent="0.15">
      <c r="A259" s="64"/>
      <c r="B259" s="72"/>
      <c r="C259" s="64"/>
      <c r="D259" s="73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 spans="1:26" ht="11.25" customHeight="1" x14ac:dyDescent="0.15">
      <c r="A260" s="64"/>
      <c r="B260" s="72"/>
      <c r="C260" s="64"/>
      <c r="D260" s="73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 spans="1:26" ht="11.25" customHeight="1" x14ac:dyDescent="0.15">
      <c r="A261" s="64"/>
      <c r="B261" s="72"/>
      <c r="C261" s="64"/>
      <c r="D261" s="73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 spans="1:26" ht="11.25" customHeight="1" x14ac:dyDescent="0.15">
      <c r="A262" s="64"/>
      <c r="B262" s="72"/>
      <c r="C262" s="64"/>
      <c r="D262" s="73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 spans="1:26" ht="11.25" customHeight="1" x14ac:dyDescent="0.15">
      <c r="A263" s="64"/>
      <c r="B263" s="72"/>
      <c r="C263" s="64"/>
      <c r="D263" s="73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</row>
    <row r="264" spans="1:26" ht="11.25" customHeight="1" x14ac:dyDescent="0.15">
      <c r="A264" s="64"/>
      <c r="B264" s="72"/>
      <c r="C264" s="64"/>
      <c r="D264" s="73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</row>
    <row r="265" spans="1:26" ht="11.25" customHeight="1" x14ac:dyDescent="0.15">
      <c r="A265" s="64"/>
      <c r="B265" s="72"/>
      <c r="C265" s="64"/>
      <c r="D265" s="73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</row>
    <row r="266" spans="1:26" ht="11.25" customHeight="1" x14ac:dyDescent="0.15">
      <c r="A266" s="64"/>
      <c r="B266" s="72"/>
      <c r="C266" s="64"/>
      <c r="D266" s="73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</row>
    <row r="267" spans="1:26" ht="11.25" customHeight="1" x14ac:dyDescent="0.15">
      <c r="A267" s="64"/>
      <c r="B267" s="72"/>
      <c r="C267" s="64"/>
      <c r="D267" s="73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</row>
    <row r="268" spans="1:26" ht="11.25" customHeight="1" x14ac:dyDescent="0.15">
      <c r="A268" s="64"/>
      <c r="B268" s="72"/>
      <c r="C268" s="64"/>
      <c r="D268" s="73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</row>
    <row r="269" spans="1:26" ht="11.25" customHeight="1" x14ac:dyDescent="0.15">
      <c r="A269" s="64"/>
      <c r="B269" s="72"/>
      <c r="C269" s="64"/>
      <c r="D269" s="73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</row>
    <row r="270" spans="1:26" ht="11.25" customHeight="1" x14ac:dyDescent="0.15">
      <c r="A270" s="64"/>
      <c r="B270" s="72"/>
      <c r="C270" s="64"/>
      <c r="D270" s="73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</row>
    <row r="271" spans="1:26" ht="11.25" customHeight="1" x14ac:dyDescent="0.15">
      <c r="A271" s="64"/>
      <c r="B271" s="72"/>
      <c r="C271" s="64"/>
      <c r="D271" s="73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</row>
    <row r="272" spans="1:26" ht="11.25" customHeight="1" x14ac:dyDescent="0.15">
      <c r="A272" s="64"/>
      <c r="B272" s="72"/>
      <c r="C272" s="64"/>
      <c r="D272" s="73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</row>
    <row r="273" spans="1:26" ht="11.25" customHeight="1" x14ac:dyDescent="0.15">
      <c r="A273" s="64"/>
      <c r="B273" s="72"/>
      <c r="C273" s="64"/>
      <c r="D273" s="73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</row>
    <row r="274" spans="1:26" ht="11.25" customHeight="1" x14ac:dyDescent="0.15">
      <c r="A274" s="64"/>
      <c r="B274" s="72"/>
      <c r="C274" s="64"/>
      <c r="D274" s="73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</row>
    <row r="275" spans="1:26" ht="11.25" customHeight="1" x14ac:dyDescent="0.15">
      <c r="A275" s="64"/>
      <c r="B275" s="72"/>
      <c r="C275" s="64"/>
      <c r="D275" s="73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</row>
    <row r="276" spans="1:26" ht="11.25" customHeight="1" x14ac:dyDescent="0.15">
      <c r="A276" s="64"/>
      <c r="B276" s="72"/>
      <c r="C276" s="64"/>
      <c r="D276" s="73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</row>
    <row r="277" spans="1:26" ht="11.25" customHeight="1" x14ac:dyDescent="0.15">
      <c r="A277" s="64"/>
      <c r="B277" s="72"/>
      <c r="C277" s="64"/>
      <c r="D277" s="73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</row>
    <row r="278" spans="1:26" ht="11.25" customHeight="1" x14ac:dyDescent="0.15">
      <c r="A278" s="64"/>
      <c r="B278" s="72"/>
      <c r="C278" s="64"/>
      <c r="D278" s="73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 spans="1:26" ht="11.25" customHeight="1" x14ac:dyDescent="0.15">
      <c r="A279" s="64"/>
      <c r="B279" s="72"/>
      <c r="C279" s="64"/>
      <c r="D279" s="73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</row>
    <row r="280" spans="1:26" ht="11.25" customHeight="1" x14ac:dyDescent="0.15">
      <c r="A280" s="64"/>
      <c r="B280" s="72"/>
      <c r="C280" s="64"/>
      <c r="D280" s="73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</row>
    <row r="281" spans="1:26" ht="11.25" customHeight="1" x14ac:dyDescent="0.15">
      <c r="A281" s="64"/>
      <c r="B281" s="72"/>
      <c r="C281" s="64"/>
      <c r="D281" s="73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</row>
    <row r="282" spans="1:26" ht="11.25" customHeight="1" x14ac:dyDescent="0.15">
      <c r="A282" s="64"/>
      <c r="B282" s="72"/>
      <c r="C282" s="64"/>
      <c r="D282" s="73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</row>
    <row r="283" spans="1:26" ht="11.25" customHeight="1" x14ac:dyDescent="0.15">
      <c r="A283" s="64"/>
      <c r="B283" s="72"/>
      <c r="C283" s="64"/>
      <c r="D283" s="73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</row>
    <row r="284" spans="1:26" ht="11.25" customHeight="1" x14ac:dyDescent="0.15">
      <c r="A284" s="64"/>
      <c r="B284" s="72"/>
      <c r="C284" s="64"/>
      <c r="D284" s="73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</row>
    <row r="285" spans="1:26" ht="11.25" customHeight="1" x14ac:dyDescent="0.15">
      <c r="A285" s="64"/>
      <c r="B285" s="72"/>
      <c r="C285" s="64"/>
      <c r="D285" s="73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</row>
    <row r="286" spans="1:26" ht="11.25" customHeight="1" x14ac:dyDescent="0.15">
      <c r="A286" s="64"/>
      <c r="B286" s="72"/>
      <c r="C286" s="64"/>
      <c r="D286" s="73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</row>
    <row r="287" spans="1:26" ht="11.25" customHeight="1" x14ac:dyDescent="0.15">
      <c r="A287" s="64"/>
      <c r="B287" s="72"/>
      <c r="C287" s="64"/>
      <c r="D287" s="73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</row>
    <row r="288" spans="1:26" ht="11.25" customHeight="1" x14ac:dyDescent="0.15">
      <c r="A288" s="64"/>
      <c r="B288" s="72"/>
      <c r="C288" s="64"/>
      <c r="D288" s="73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</row>
    <row r="289" spans="1:26" ht="11.25" customHeight="1" x14ac:dyDescent="0.15">
      <c r="A289" s="64"/>
      <c r="B289" s="72"/>
      <c r="C289" s="64"/>
      <c r="D289" s="73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</row>
    <row r="290" spans="1:26" ht="11.25" customHeight="1" x14ac:dyDescent="0.15">
      <c r="A290" s="64"/>
      <c r="B290" s="72"/>
      <c r="C290" s="64"/>
      <c r="D290" s="73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</row>
    <row r="291" spans="1:26" ht="11.25" customHeight="1" x14ac:dyDescent="0.15">
      <c r="A291" s="64"/>
      <c r="B291" s="72"/>
      <c r="C291" s="64"/>
      <c r="D291" s="73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</row>
    <row r="292" spans="1:26" ht="11.25" customHeight="1" x14ac:dyDescent="0.15">
      <c r="A292" s="64"/>
      <c r="B292" s="72"/>
      <c r="C292" s="64"/>
      <c r="D292" s="73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</row>
    <row r="293" spans="1:26" ht="11.25" customHeight="1" x14ac:dyDescent="0.15">
      <c r="A293" s="64"/>
      <c r="B293" s="72"/>
      <c r="C293" s="64"/>
      <c r="D293" s="73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</row>
    <row r="294" spans="1:26" ht="11.25" customHeight="1" x14ac:dyDescent="0.15">
      <c r="A294" s="64"/>
      <c r="B294" s="72"/>
      <c r="C294" s="64"/>
      <c r="D294" s="73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</row>
    <row r="295" spans="1:26" ht="11.25" customHeight="1" x14ac:dyDescent="0.15">
      <c r="A295" s="64"/>
      <c r="B295" s="72"/>
      <c r="C295" s="64"/>
      <c r="D295" s="73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</row>
    <row r="296" spans="1:26" ht="11.25" customHeight="1" x14ac:dyDescent="0.15">
      <c r="A296" s="64"/>
      <c r="B296" s="72"/>
      <c r="C296" s="64"/>
      <c r="D296" s="73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</row>
    <row r="297" spans="1:26" ht="11.25" customHeight="1" x14ac:dyDescent="0.15">
      <c r="A297" s="64"/>
      <c r="B297" s="72"/>
      <c r="C297" s="64"/>
      <c r="D297" s="73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</row>
    <row r="298" spans="1:26" ht="11.25" customHeight="1" x14ac:dyDescent="0.15">
      <c r="A298" s="64"/>
      <c r="B298" s="72"/>
      <c r="C298" s="64"/>
      <c r="D298" s="73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</row>
    <row r="299" spans="1:26" ht="11.25" customHeight="1" x14ac:dyDescent="0.15">
      <c r="A299" s="64"/>
      <c r="B299" s="72"/>
      <c r="C299" s="64"/>
      <c r="D299" s="73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</row>
    <row r="300" spans="1:26" ht="11.25" customHeight="1" x14ac:dyDescent="0.15">
      <c r="A300" s="64"/>
      <c r="B300" s="72"/>
      <c r="C300" s="64"/>
      <c r="D300" s="73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</row>
    <row r="301" spans="1:26" ht="11.25" customHeight="1" x14ac:dyDescent="0.15">
      <c r="A301" s="64"/>
      <c r="B301" s="72"/>
      <c r="C301" s="64"/>
      <c r="D301" s="73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</row>
    <row r="302" spans="1:26" ht="11.25" customHeight="1" x14ac:dyDescent="0.15">
      <c r="A302" s="64"/>
      <c r="B302" s="72"/>
      <c r="C302" s="64"/>
      <c r="D302" s="73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</row>
    <row r="303" spans="1:26" ht="11.25" customHeight="1" x14ac:dyDescent="0.15">
      <c r="A303" s="64"/>
      <c r="B303" s="72"/>
      <c r="C303" s="64"/>
      <c r="D303" s="73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</row>
    <row r="304" spans="1:26" ht="11.25" customHeight="1" x14ac:dyDescent="0.15">
      <c r="A304" s="64"/>
      <c r="B304" s="72"/>
      <c r="C304" s="64"/>
      <c r="D304" s="73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</row>
    <row r="305" spans="1:26" ht="11.25" customHeight="1" x14ac:dyDescent="0.15">
      <c r="A305" s="64"/>
      <c r="B305" s="72"/>
      <c r="C305" s="64"/>
      <c r="D305" s="73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</row>
    <row r="306" spans="1:26" ht="11.25" customHeight="1" x14ac:dyDescent="0.15">
      <c r="A306" s="64"/>
      <c r="B306" s="72"/>
      <c r="C306" s="64"/>
      <c r="D306" s="73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</row>
    <row r="307" spans="1:26" ht="11.25" customHeight="1" x14ac:dyDescent="0.15">
      <c r="A307" s="64"/>
      <c r="B307" s="72"/>
      <c r="C307" s="64"/>
      <c r="D307" s="73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</row>
    <row r="308" spans="1:26" ht="11.25" customHeight="1" x14ac:dyDescent="0.15">
      <c r="A308" s="64"/>
      <c r="B308" s="72"/>
      <c r="C308" s="64"/>
      <c r="D308" s="73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</row>
    <row r="309" spans="1:26" ht="11.25" customHeight="1" x14ac:dyDescent="0.15">
      <c r="A309" s="64"/>
      <c r="B309" s="72"/>
      <c r="C309" s="64"/>
      <c r="D309" s="73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</row>
    <row r="310" spans="1:26" ht="11.25" customHeight="1" x14ac:dyDescent="0.15">
      <c r="A310" s="64"/>
      <c r="B310" s="72"/>
      <c r="C310" s="64"/>
      <c r="D310" s="73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</row>
    <row r="311" spans="1:26" ht="11.25" customHeight="1" x14ac:dyDescent="0.15">
      <c r="A311" s="64"/>
      <c r="B311" s="72"/>
      <c r="C311" s="64"/>
      <c r="D311" s="73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</row>
    <row r="312" spans="1:26" ht="11.25" customHeight="1" x14ac:dyDescent="0.15">
      <c r="A312" s="64"/>
      <c r="B312" s="72"/>
      <c r="C312" s="64"/>
      <c r="D312" s="73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</row>
    <row r="313" spans="1:26" ht="11.25" customHeight="1" x14ac:dyDescent="0.15">
      <c r="A313" s="64"/>
      <c r="B313" s="72"/>
      <c r="C313" s="64"/>
      <c r="D313" s="73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</row>
    <row r="314" spans="1:26" ht="11.25" customHeight="1" x14ac:dyDescent="0.15">
      <c r="A314" s="64"/>
      <c r="B314" s="72"/>
      <c r="C314" s="64"/>
      <c r="D314" s="73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</row>
    <row r="315" spans="1:26" ht="11.25" customHeight="1" x14ac:dyDescent="0.15">
      <c r="A315" s="64"/>
      <c r="B315" s="72"/>
      <c r="C315" s="64"/>
      <c r="D315" s="73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</row>
    <row r="316" spans="1:26" ht="11.25" customHeight="1" x14ac:dyDescent="0.15">
      <c r="A316" s="64"/>
      <c r="B316" s="72"/>
      <c r="C316" s="64"/>
      <c r="D316" s="73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</row>
    <row r="317" spans="1:26" ht="11.25" customHeight="1" x14ac:dyDescent="0.15">
      <c r="A317" s="64"/>
      <c r="B317" s="72"/>
      <c r="C317" s="64"/>
      <c r="D317" s="73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 spans="1:26" ht="11.25" customHeight="1" x14ac:dyDescent="0.15">
      <c r="A318" s="64"/>
      <c r="B318" s="72"/>
      <c r="C318" s="64"/>
      <c r="D318" s="73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 spans="1:26" ht="11.25" customHeight="1" x14ac:dyDescent="0.15">
      <c r="A319" s="64"/>
      <c r="B319" s="72"/>
      <c r="C319" s="64"/>
      <c r="D319" s="73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 spans="1:26" ht="11.25" customHeight="1" x14ac:dyDescent="0.15">
      <c r="A320" s="64"/>
      <c r="B320" s="72"/>
      <c r="C320" s="64"/>
      <c r="D320" s="73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 spans="1:26" ht="11.25" customHeight="1" x14ac:dyDescent="0.15">
      <c r="A321" s="64"/>
      <c r="B321" s="72"/>
      <c r="C321" s="64"/>
      <c r="D321" s="73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 spans="1:26" ht="11.25" customHeight="1" x14ac:dyDescent="0.15">
      <c r="A322" s="64"/>
      <c r="B322" s="72"/>
      <c r="C322" s="64"/>
      <c r="D322" s="73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 spans="1:26" ht="11.25" customHeight="1" x14ac:dyDescent="0.15">
      <c r="A323" s="64"/>
      <c r="B323" s="72"/>
      <c r="C323" s="64"/>
      <c r="D323" s="73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 spans="1:26" ht="11.25" customHeight="1" x14ac:dyDescent="0.15">
      <c r="A324" s="64"/>
      <c r="B324" s="72"/>
      <c r="C324" s="64"/>
      <c r="D324" s="73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 spans="1:26" ht="11.25" customHeight="1" x14ac:dyDescent="0.15">
      <c r="A325" s="64"/>
      <c r="B325" s="72"/>
      <c r="C325" s="64"/>
      <c r="D325" s="73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 spans="1:26" ht="11.25" customHeight="1" x14ac:dyDescent="0.15">
      <c r="A326" s="64"/>
      <c r="B326" s="72"/>
      <c r="C326" s="64"/>
      <c r="D326" s="73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 spans="1:26" ht="11.25" customHeight="1" x14ac:dyDescent="0.15">
      <c r="A327" s="64"/>
      <c r="B327" s="72"/>
      <c r="C327" s="64"/>
      <c r="D327" s="73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 spans="1:26" ht="11.25" customHeight="1" x14ac:dyDescent="0.15">
      <c r="A328" s="64"/>
      <c r="B328" s="72"/>
      <c r="C328" s="64"/>
      <c r="D328" s="73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 spans="1:26" ht="11.25" customHeight="1" x14ac:dyDescent="0.15">
      <c r="A329" s="64"/>
      <c r="B329" s="72"/>
      <c r="C329" s="64"/>
      <c r="D329" s="73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 spans="1:26" ht="11.25" customHeight="1" x14ac:dyDescent="0.15">
      <c r="A330" s="64"/>
      <c r="B330" s="72"/>
      <c r="C330" s="64"/>
      <c r="D330" s="73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 spans="1:26" ht="11.25" customHeight="1" x14ac:dyDescent="0.15">
      <c r="A331" s="64"/>
      <c r="B331" s="72"/>
      <c r="C331" s="64"/>
      <c r="D331" s="73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 spans="1:26" ht="11.25" customHeight="1" x14ac:dyDescent="0.15">
      <c r="A332" s="64"/>
      <c r="B332" s="72"/>
      <c r="C332" s="64"/>
      <c r="D332" s="73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 spans="1:26" ht="11.25" customHeight="1" x14ac:dyDescent="0.15">
      <c r="A333" s="64"/>
      <c r="B333" s="72"/>
      <c r="C333" s="64"/>
      <c r="D333" s="73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 spans="1:26" ht="11.25" customHeight="1" x14ac:dyDescent="0.15">
      <c r="A334" s="64"/>
      <c r="B334" s="72"/>
      <c r="C334" s="64"/>
      <c r="D334" s="73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 spans="1:26" ht="11.25" customHeight="1" x14ac:dyDescent="0.15">
      <c r="A335" s="64"/>
      <c r="B335" s="72"/>
      <c r="C335" s="64"/>
      <c r="D335" s="73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 spans="1:26" ht="11.25" customHeight="1" x14ac:dyDescent="0.15">
      <c r="A336" s="64"/>
      <c r="B336" s="72"/>
      <c r="C336" s="64"/>
      <c r="D336" s="73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 spans="1:26" ht="11.25" customHeight="1" x14ac:dyDescent="0.15">
      <c r="A337" s="64"/>
      <c r="B337" s="72"/>
      <c r="C337" s="64"/>
      <c r="D337" s="73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 spans="1:26" ht="11.25" customHeight="1" x14ac:dyDescent="0.15">
      <c r="A338" s="64"/>
      <c r="B338" s="72"/>
      <c r="C338" s="64"/>
      <c r="D338" s="73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 spans="1:26" ht="11.25" customHeight="1" x14ac:dyDescent="0.15">
      <c r="A339" s="64"/>
      <c r="B339" s="72"/>
      <c r="C339" s="64"/>
      <c r="D339" s="73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 spans="1:26" ht="11.25" customHeight="1" x14ac:dyDescent="0.15">
      <c r="A340" s="64"/>
      <c r="B340" s="72"/>
      <c r="C340" s="64"/>
      <c r="D340" s="73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 spans="1:26" ht="11.25" customHeight="1" x14ac:dyDescent="0.15">
      <c r="A341" s="64"/>
      <c r="B341" s="72"/>
      <c r="C341" s="64"/>
      <c r="D341" s="73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 spans="1:26" ht="11.25" customHeight="1" x14ac:dyDescent="0.15">
      <c r="A342" s="64"/>
      <c r="B342" s="72"/>
      <c r="C342" s="64"/>
      <c r="D342" s="73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 spans="1:26" ht="11.25" customHeight="1" x14ac:dyDescent="0.15">
      <c r="A343" s="64"/>
      <c r="B343" s="72"/>
      <c r="C343" s="64"/>
      <c r="D343" s="73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 spans="1:26" ht="11.25" customHeight="1" x14ac:dyDescent="0.15">
      <c r="A344" s="64"/>
      <c r="B344" s="72"/>
      <c r="C344" s="64"/>
      <c r="D344" s="73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 spans="1:26" ht="11.25" customHeight="1" x14ac:dyDescent="0.15">
      <c r="A345" s="64"/>
      <c r="B345" s="72"/>
      <c r="C345" s="64"/>
      <c r="D345" s="73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 spans="1:26" ht="11.25" customHeight="1" x14ac:dyDescent="0.15">
      <c r="A346" s="64"/>
      <c r="B346" s="72"/>
      <c r="C346" s="64"/>
      <c r="D346" s="73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 spans="1:26" ht="11.25" customHeight="1" x14ac:dyDescent="0.15">
      <c r="A347" s="64"/>
      <c r="B347" s="72"/>
      <c r="C347" s="64"/>
      <c r="D347" s="73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 spans="1:26" ht="11.25" customHeight="1" x14ac:dyDescent="0.15">
      <c r="A348" s="64"/>
      <c r="B348" s="72"/>
      <c r="C348" s="64"/>
      <c r="D348" s="73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 spans="1:26" ht="11.25" customHeight="1" x14ac:dyDescent="0.15">
      <c r="A349" s="64"/>
      <c r="B349" s="72"/>
      <c r="C349" s="64"/>
      <c r="D349" s="73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 spans="1:26" ht="11.25" customHeight="1" x14ac:dyDescent="0.15">
      <c r="A350" s="64"/>
      <c r="B350" s="72"/>
      <c r="C350" s="64"/>
      <c r="D350" s="73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 spans="1:26" ht="11.25" customHeight="1" x14ac:dyDescent="0.15">
      <c r="A351" s="64"/>
      <c r="B351" s="72"/>
      <c r="C351" s="64"/>
      <c r="D351" s="73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 spans="1:26" ht="11.25" customHeight="1" x14ac:dyDescent="0.15">
      <c r="A352" s="64"/>
      <c r="B352" s="72"/>
      <c r="C352" s="64"/>
      <c r="D352" s="73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 spans="1:26" ht="11.25" customHeight="1" x14ac:dyDescent="0.15">
      <c r="A353" s="64"/>
      <c r="B353" s="72"/>
      <c r="C353" s="64"/>
      <c r="D353" s="73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 spans="1:26" ht="11.25" customHeight="1" x14ac:dyDescent="0.15">
      <c r="A354" s="64"/>
      <c r="B354" s="72"/>
      <c r="C354" s="64"/>
      <c r="D354" s="73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 spans="1:26" ht="11.25" customHeight="1" x14ac:dyDescent="0.15">
      <c r="A355" s="64"/>
      <c r="B355" s="72"/>
      <c r="C355" s="64"/>
      <c r="D355" s="73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 spans="1:26" ht="11.25" customHeight="1" x14ac:dyDescent="0.15">
      <c r="A356" s="64"/>
      <c r="B356" s="72"/>
      <c r="C356" s="64"/>
      <c r="D356" s="73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 spans="1:26" ht="11.25" customHeight="1" x14ac:dyDescent="0.15">
      <c r="A357" s="64"/>
      <c r="B357" s="72"/>
      <c r="C357" s="64"/>
      <c r="D357" s="73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 spans="1:26" ht="11.25" customHeight="1" x14ac:dyDescent="0.15">
      <c r="A358" s="64"/>
      <c r="B358" s="72"/>
      <c r="C358" s="64"/>
      <c r="D358" s="73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 spans="1:26" ht="11.25" customHeight="1" x14ac:dyDescent="0.15">
      <c r="A359" s="64"/>
      <c r="B359" s="72"/>
      <c r="C359" s="64"/>
      <c r="D359" s="73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 spans="1:26" ht="11.25" customHeight="1" x14ac:dyDescent="0.15">
      <c r="A360" s="64"/>
      <c r="B360" s="72"/>
      <c r="C360" s="64"/>
      <c r="D360" s="73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 spans="1:26" ht="11.25" customHeight="1" x14ac:dyDescent="0.15">
      <c r="A361" s="64"/>
      <c r="B361" s="72"/>
      <c r="C361" s="64"/>
      <c r="D361" s="73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 spans="1:26" ht="11.25" customHeight="1" x14ac:dyDescent="0.15">
      <c r="A362" s="64"/>
      <c r="B362" s="72"/>
      <c r="C362" s="64"/>
      <c r="D362" s="73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 spans="1:26" ht="11.25" customHeight="1" x14ac:dyDescent="0.15">
      <c r="A363" s="64"/>
      <c r="B363" s="72"/>
      <c r="C363" s="64"/>
      <c r="D363" s="73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 spans="1:26" ht="11.25" customHeight="1" x14ac:dyDescent="0.15">
      <c r="A364" s="64"/>
      <c r="B364" s="72"/>
      <c r="C364" s="64"/>
      <c r="D364" s="73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 spans="1:26" ht="11.25" customHeight="1" x14ac:dyDescent="0.15">
      <c r="A365" s="64"/>
      <c r="B365" s="72"/>
      <c r="C365" s="64"/>
      <c r="D365" s="73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 spans="1:26" ht="11.25" customHeight="1" x14ac:dyDescent="0.15">
      <c r="A366" s="64"/>
      <c r="B366" s="72"/>
      <c r="C366" s="64"/>
      <c r="D366" s="73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 spans="1:26" ht="11.25" customHeight="1" x14ac:dyDescent="0.15">
      <c r="A367" s="64"/>
      <c r="B367" s="72"/>
      <c r="C367" s="64"/>
      <c r="D367" s="73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 spans="1:26" ht="11.25" customHeight="1" x14ac:dyDescent="0.15">
      <c r="A368" s="64"/>
      <c r="B368" s="72"/>
      <c r="C368" s="64"/>
      <c r="D368" s="73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 spans="1:26" ht="11.25" customHeight="1" x14ac:dyDescent="0.15">
      <c r="A369" s="64"/>
      <c r="B369" s="72"/>
      <c r="C369" s="64"/>
      <c r="D369" s="73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 spans="1:26" ht="11.25" customHeight="1" x14ac:dyDescent="0.15">
      <c r="A370" s="64"/>
      <c r="B370" s="72"/>
      <c r="C370" s="64"/>
      <c r="D370" s="73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 spans="1:26" ht="11.25" customHeight="1" x14ac:dyDescent="0.15">
      <c r="A371" s="64"/>
      <c r="B371" s="72"/>
      <c r="C371" s="64"/>
      <c r="D371" s="73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 spans="1:26" ht="11.25" customHeight="1" x14ac:dyDescent="0.15">
      <c r="A372" s="64"/>
      <c r="B372" s="72"/>
      <c r="C372" s="64"/>
      <c r="D372" s="73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 spans="1:26" ht="11.25" customHeight="1" x14ac:dyDescent="0.15">
      <c r="A373" s="64"/>
      <c r="B373" s="72"/>
      <c r="C373" s="64"/>
      <c r="D373" s="73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 spans="1:26" ht="11.25" customHeight="1" x14ac:dyDescent="0.15">
      <c r="A374" s="64"/>
      <c r="B374" s="72"/>
      <c r="C374" s="64"/>
      <c r="D374" s="73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 spans="1:26" ht="11.25" customHeight="1" x14ac:dyDescent="0.15">
      <c r="A375" s="64"/>
      <c r="B375" s="72"/>
      <c r="C375" s="64"/>
      <c r="D375" s="73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 spans="1:26" ht="11.25" customHeight="1" x14ac:dyDescent="0.15">
      <c r="A376" s="64"/>
      <c r="B376" s="72"/>
      <c r="C376" s="64"/>
      <c r="D376" s="73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 spans="1:26" ht="11.25" customHeight="1" x14ac:dyDescent="0.15">
      <c r="A377" s="64"/>
      <c r="B377" s="72"/>
      <c r="C377" s="64"/>
      <c r="D377" s="73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 spans="1:26" ht="11.25" customHeight="1" x14ac:dyDescent="0.15">
      <c r="A378" s="64"/>
      <c r="B378" s="72"/>
      <c r="C378" s="64"/>
      <c r="D378" s="73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 spans="1:26" ht="11.25" customHeight="1" x14ac:dyDescent="0.15">
      <c r="A379" s="64"/>
      <c r="B379" s="72"/>
      <c r="C379" s="64"/>
      <c r="D379" s="73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 spans="1:26" ht="11.25" customHeight="1" x14ac:dyDescent="0.15">
      <c r="A380" s="64"/>
      <c r="B380" s="72"/>
      <c r="C380" s="64"/>
      <c r="D380" s="73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 spans="1:26" ht="11.25" customHeight="1" x14ac:dyDescent="0.15">
      <c r="A381" s="64"/>
      <c r="B381" s="72"/>
      <c r="C381" s="64"/>
      <c r="D381" s="73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 spans="1:26" ht="11.25" customHeight="1" x14ac:dyDescent="0.15">
      <c r="A382" s="64"/>
      <c r="B382" s="72"/>
      <c r="C382" s="64"/>
      <c r="D382" s="73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 spans="1:26" ht="11.25" customHeight="1" x14ac:dyDescent="0.15">
      <c r="A383" s="64"/>
      <c r="B383" s="72"/>
      <c r="C383" s="64"/>
      <c r="D383" s="73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 spans="1:26" ht="11.25" customHeight="1" x14ac:dyDescent="0.15">
      <c r="A384" s="64"/>
      <c r="B384" s="72"/>
      <c r="C384" s="64"/>
      <c r="D384" s="73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 spans="1:26" ht="11.25" customHeight="1" x14ac:dyDescent="0.15">
      <c r="A385" s="64"/>
      <c r="B385" s="72"/>
      <c r="C385" s="64"/>
      <c r="D385" s="73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 spans="1:26" ht="11.25" customHeight="1" x14ac:dyDescent="0.15">
      <c r="A386" s="64"/>
      <c r="B386" s="72"/>
      <c r="C386" s="64"/>
      <c r="D386" s="73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 spans="1:26" ht="11.25" customHeight="1" x14ac:dyDescent="0.15">
      <c r="A387" s="64"/>
      <c r="B387" s="72"/>
      <c r="C387" s="64"/>
      <c r="D387" s="73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 spans="1:26" ht="11.25" customHeight="1" x14ac:dyDescent="0.15">
      <c r="A388" s="64"/>
      <c r="B388" s="72"/>
      <c r="C388" s="64"/>
      <c r="D388" s="73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 spans="1:26" ht="11.25" customHeight="1" x14ac:dyDescent="0.15">
      <c r="A389" s="64"/>
      <c r="B389" s="72"/>
      <c r="C389" s="64"/>
      <c r="D389" s="73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 spans="1:26" ht="11.25" customHeight="1" x14ac:dyDescent="0.15">
      <c r="A390" s="64"/>
      <c r="B390" s="72"/>
      <c r="C390" s="64"/>
      <c r="D390" s="73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 spans="1:26" ht="11.25" customHeight="1" x14ac:dyDescent="0.15">
      <c r="A391" s="64"/>
      <c r="B391" s="72"/>
      <c r="C391" s="64"/>
      <c r="D391" s="73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 spans="1:26" ht="11.25" customHeight="1" x14ac:dyDescent="0.15">
      <c r="A392" s="64"/>
      <c r="B392" s="72"/>
      <c r="C392" s="64"/>
      <c r="D392" s="73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 spans="1:26" ht="11.25" customHeight="1" x14ac:dyDescent="0.15">
      <c r="A393" s="64"/>
      <c r="B393" s="72"/>
      <c r="C393" s="64"/>
      <c r="D393" s="73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 spans="1:26" ht="11.25" customHeight="1" x14ac:dyDescent="0.15">
      <c r="A394" s="64"/>
      <c r="B394" s="72"/>
      <c r="C394" s="64"/>
      <c r="D394" s="73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 spans="1:26" ht="11.25" customHeight="1" x14ac:dyDescent="0.15">
      <c r="A395" s="64"/>
      <c r="B395" s="72"/>
      <c r="C395" s="64"/>
      <c r="D395" s="73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 spans="1:26" ht="11.25" customHeight="1" x14ac:dyDescent="0.15">
      <c r="A396" s="64"/>
      <c r="B396" s="72"/>
      <c r="C396" s="64"/>
      <c r="D396" s="73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 spans="1:26" ht="11.25" customHeight="1" x14ac:dyDescent="0.15">
      <c r="A397" s="64"/>
      <c r="B397" s="72"/>
      <c r="C397" s="64"/>
      <c r="D397" s="73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 spans="1:26" ht="11.25" customHeight="1" x14ac:dyDescent="0.15">
      <c r="A398" s="64"/>
      <c r="B398" s="72"/>
      <c r="C398" s="64"/>
      <c r="D398" s="73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 spans="1:26" ht="11.25" customHeight="1" x14ac:dyDescent="0.15">
      <c r="A399" s="64"/>
      <c r="B399" s="72"/>
      <c r="C399" s="64"/>
      <c r="D399" s="73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 spans="1:26" ht="11.25" customHeight="1" x14ac:dyDescent="0.15">
      <c r="A400" s="64"/>
      <c r="B400" s="72"/>
      <c r="C400" s="64"/>
      <c r="D400" s="73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 spans="1:26" ht="11.25" customHeight="1" x14ac:dyDescent="0.15">
      <c r="A401" s="64"/>
      <c r="B401" s="72"/>
      <c r="C401" s="64"/>
      <c r="D401" s="73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 spans="1:26" ht="11.25" customHeight="1" x14ac:dyDescent="0.15">
      <c r="A402" s="64"/>
      <c r="B402" s="72"/>
      <c r="C402" s="64"/>
      <c r="D402" s="73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spans="1:26" ht="11.25" customHeight="1" x14ac:dyDescent="0.15">
      <c r="A403" s="64"/>
      <c r="B403" s="72"/>
      <c r="C403" s="64"/>
      <c r="D403" s="73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spans="1:26" ht="11.25" customHeight="1" x14ac:dyDescent="0.15">
      <c r="A404" s="64"/>
      <c r="B404" s="72"/>
      <c r="C404" s="64"/>
      <c r="D404" s="73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spans="1:26" ht="11.25" customHeight="1" x14ac:dyDescent="0.15">
      <c r="A405" s="64"/>
      <c r="B405" s="72"/>
      <c r="C405" s="64"/>
      <c r="D405" s="73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spans="1:26" ht="11.25" customHeight="1" x14ac:dyDescent="0.15">
      <c r="A406" s="64"/>
      <c r="B406" s="72"/>
      <c r="C406" s="64"/>
      <c r="D406" s="73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spans="1:26" ht="11.25" customHeight="1" x14ac:dyDescent="0.15">
      <c r="A407" s="64"/>
      <c r="B407" s="72"/>
      <c r="C407" s="64"/>
      <c r="D407" s="73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spans="1:26" ht="11.25" customHeight="1" x14ac:dyDescent="0.15">
      <c r="A408" s="64"/>
      <c r="B408" s="72"/>
      <c r="C408" s="64"/>
      <c r="D408" s="73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spans="1:26" ht="11.25" customHeight="1" x14ac:dyDescent="0.15">
      <c r="A409" s="64"/>
      <c r="B409" s="72"/>
      <c r="C409" s="64"/>
      <c r="D409" s="73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spans="1:26" ht="11.25" customHeight="1" x14ac:dyDescent="0.15">
      <c r="A410" s="64"/>
      <c r="B410" s="72"/>
      <c r="C410" s="64"/>
      <c r="D410" s="73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spans="1:26" ht="11.25" customHeight="1" x14ac:dyDescent="0.15">
      <c r="A411" s="64"/>
      <c r="B411" s="72"/>
      <c r="C411" s="64"/>
      <c r="D411" s="73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spans="1:26" ht="11.25" customHeight="1" x14ac:dyDescent="0.15">
      <c r="A412" s="64"/>
      <c r="B412" s="72"/>
      <c r="C412" s="64"/>
      <c r="D412" s="73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spans="1:26" ht="11.25" customHeight="1" x14ac:dyDescent="0.15">
      <c r="A413" s="64"/>
      <c r="B413" s="72"/>
      <c r="C413" s="64"/>
      <c r="D413" s="73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spans="1:26" ht="11.25" customHeight="1" x14ac:dyDescent="0.15">
      <c r="A414" s="64"/>
      <c r="B414" s="72"/>
      <c r="C414" s="64"/>
      <c r="D414" s="73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spans="1:26" ht="11.25" customHeight="1" x14ac:dyDescent="0.15">
      <c r="A415" s="64"/>
      <c r="B415" s="72"/>
      <c r="C415" s="64"/>
      <c r="D415" s="73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spans="1:26" ht="11.25" customHeight="1" x14ac:dyDescent="0.15">
      <c r="A416" s="64"/>
      <c r="B416" s="72"/>
      <c r="C416" s="64"/>
      <c r="D416" s="73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spans="1:26" ht="11.25" customHeight="1" x14ac:dyDescent="0.15">
      <c r="A417" s="64"/>
      <c r="B417" s="72"/>
      <c r="C417" s="64"/>
      <c r="D417" s="73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spans="1:26" ht="11.25" customHeight="1" x14ac:dyDescent="0.15">
      <c r="A418" s="64"/>
      <c r="B418" s="72"/>
      <c r="C418" s="64"/>
      <c r="D418" s="73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spans="1:26" ht="11.25" customHeight="1" x14ac:dyDescent="0.15">
      <c r="A419" s="64"/>
      <c r="B419" s="72"/>
      <c r="C419" s="64"/>
      <c r="D419" s="73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spans="1:26" ht="11.25" customHeight="1" x14ac:dyDescent="0.15">
      <c r="A420" s="64"/>
      <c r="B420" s="72"/>
      <c r="C420" s="64"/>
      <c r="D420" s="73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spans="1:26" ht="11.25" customHeight="1" x14ac:dyDescent="0.15">
      <c r="A421" s="64"/>
      <c r="B421" s="72"/>
      <c r="C421" s="64"/>
      <c r="D421" s="73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spans="1:26" ht="11.25" customHeight="1" x14ac:dyDescent="0.15">
      <c r="A422" s="64"/>
      <c r="B422" s="72"/>
      <c r="C422" s="64"/>
      <c r="D422" s="73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spans="1:26" ht="11.25" customHeight="1" x14ac:dyDescent="0.15">
      <c r="A423" s="64"/>
      <c r="B423" s="72"/>
      <c r="C423" s="64"/>
      <c r="D423" s="73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spans="1:26" ht="11.25" customHeight="1" x14ac:dyDescent="0.15">
      <c r="A424" s="64"/>
      <c r="B424" s="72"/>
      <c r="C424" s="64"/>
      <c r="D424" s="73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spans="1:26" ht="11.25" customHeight="1" x14ac:dyDescent="0.15">
      <c r="A425" s="64"/>
      <c r="B425" s="72"/>
      <c r="C425" s="64"/>
      <c r="D425" s="73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spans="1:26" ht="11.25" customHeight="1" x14ac:dyDescent="0.15">
      <c r="A426" s="64"/>
      <c r="B426" s="72"/>
      <c r="C426" s="64"/>
      <c r="D426" s="73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spans="1:26" ht="11.25" customHeight="1" x14ac:dyDescent="0.15">
      <c r="A427" s="64"/>
      <c r="B427" s="72"/>
      <c r="C427" s="64"/>
      <c r="D427" s="73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spans="1:26" ht="11.25" customHeight="1" x14ac:dyDescent="0.15">
      <c r="A428" s="64"/>
      <c r="B428" s="72"/>
      <c r="C428" s="64"/>
      <c r="D428" s="73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spans="1:26" ht="11.25" customHeight="1" x14ac:dyDescent="0.15">
      <c r="A429" s="64"/>
      <c r="B429" s="72"/>
      <c r="C429" s="64"/>
      <c r="D429" s="73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spans="1:26" ht="11.25" customHeight="1" x14ac:dyDescent="0.15">
      <c r="A430" s="64"/>
      <c r="B430" s="72"/>
      <c r="C430" s="64"/>
      <c r="D430" s="73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spans="1:26" ht="11.25" customHeight="1" x14ac:dyDescent="0.15">
      <c r="A431" s="64"/>
      <c r="B431" s="72"/>
      <c r="C431" s="64"/>
      <c r="D431" s="73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spans="1:26" ht="11.25" customHeight="1" x14ac:dyDescent="0.15">
      <c r="A432" s="64"/>
      <c r="B432" s="72"/>
      <c r="C432" s="64"/>
      <c r="D432" s="73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spans="1:26" ht="11.25" customHeight="1" x14ac:dyDescent="0.15">
      <c r="A433" s="64"/>
      <c r="B433" s="72"/>
      <c r="C433" s="64"/>
      <c r="D433" s="73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spans="1:26" ht="11.25" customHeight="1" x14ac:dyDescent="0.15">
      <c r="A434" s="64"/>
      <c r="B434" s="72"/>
      <c r="C434" s="64"/>
      <c r="D434" s="73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spans="1:26" ht="11.25" customHeight="1" x14ac:dyDescent="0.15">
      <c r="A435" s="64"/>
      <c r="B435" s="72"/>
      <c r="C435" s="64"/>
      <c r="D435" s="73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spans="1:26" ht="11.25" customHeight="1" x14ac:dyDescent="0.15">
      <c r="A436" s="64"/>
      <c r="B436" s="72"/>
      <c r="C436" s="64"/>
      <c r="D436" s="73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spans="1:26" ht="11.25" customHeight="1" x14ac:dyDescent="0.15">
      <c r="A437" s="64"/>
      <c r="B437" s="72"/>
      <c r="C437" s="64"/>
      <c r="D437" s="73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spans="1:26" ht="11.25" customHeight="1" x14ac:dyDescent="0.15">
      <c r="A438" s="64"/>
      <c r="B438" s="72"/>
      <c r="C438" s="64"/>
      <c r="D438" s="73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spans="1:26" ht="11.25" customHeight="1" x14ac:dyDescent="0.15">
      <c r="A439" s="64"/>
      <c r="B439" s="72"/>
      <c r="C439" s="64"/>
      <c r="D439" s="73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spans="1:26" ht="11.25" customHeight="1" x14ac:dyDescent="0.15">
      <c r="A440" s="64"/>
      <c r="B440" s="72"/>
      <c r="C440" s="64"/>
      <c r="D440" s="73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spans="1:26" ht="11.25" customHeight="1" x14ac:dyDescent="0.15">
      <c r="A441" s="64"/>
      <c r="B441" s="72"/>
      <c r="C441" s="64"/>
      <c r="D441" s="73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spans="1:26" ht="11.25" customHeight="1" x14ac:dyDescent="0.15">
      <c r="A442" s="64"/>
      <c r="B442" s="72"/>
      <c r="C442" s="64"/>
      <c r="D442" s="73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spans="1:26" ht="11.25" customHeight="1" x14ac:dyDescent="0.15">
      <c r="A443" s="64"/>
      <c r="B443" s="72"/>
      <c r="C443" s="64"/>
      <c r="D443" s="73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spans="1:26" ht="11.25" customHeight="1" x14ac:dyDescent="0.15">
      <c r="A444" s="64"/>
      <c r="B444" s="72"/>
      <c r="C444" s="64"/>
      <c r="D444" s="73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spans="1:26" ht="11.25" customHeight="1" x14ac:dyDescent="0.15">
      <c r="A445" s="64"/>
      <c r="B445" s="72"/>
      <c r="C445" s="64"/>
      <c r="D445" s="73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spans="1:26" ht="11.25" customHeight="1" x14ac:dyDescent="0.15">
      <c r="A446" s="64"/>
      <c r="B446" s="72"/>
      <c r="C446" s="64"/>
      <c r="D446" s="73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spans="1:26" ht="11.25" customHeight="1" x14ac:dyDescent="0.15">
      <c r="A447" s="64"/>
      <c r="B447" s="72"/>
      <c r="C447" s="64"/>
      <c r="D447" s="73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spans="1:26" ht="11.25" customHeight="1" x14ac:dyDescent="0.15">
      <c r="A448" s="64"/>
      <c r="B448" s="72"/>
      <c r="C448" s="64"/>
      <c r="D448" s="73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spans="1:26" ht="11.25" customHeight="1" x14ac:dyDescent="0.15">
      <c r="A449" s="64"/>
      <c r="B449" s="72"/>
      <c r="C449" s="64"/>
      <c r="D449" s="73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spans="1:26" ht="11.25" customHeight="1" x14ac:dyDescent="0.15">
      <c r="A450" s="64"/>
      <c r="B450" s="72"/>
      <c r="C450" s="64"/>
      <c r="D450" s="73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spans="1:26" ht="11.25" customHeight="1" x14ac:dyDescent="0.15">
      <c r="A451" s="64"/>
      <c r="B451" s="72"/>
      <c r="C451" s="64"/>
      <c r="D451" s="73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spans="1:26" ht="11.25" customHeight="1" x14ac:dyDescent="0.15">
      <c r="A452" s="64"/>
      <c r="B452" s="72"/>
      <c r="C452" s="64"/>
      <c r="D452" s="73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spans="1:26" ht="11.25" customHeight="1" x14ac:dyDescent="0.15">
      <c r="A453" s="64"/>
      <c r="B453" s="72"/>
      <c r="C453" s="64"/>
      <c r="D453" s="73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spans="1:26" ht="11.25" customHeight="1" x14ac:dyDescent="0.15">
      <c r="A454" s="64"/>
      <c r="B454" s="72"/>
      <c r="C454" s="64"/>
      <c r="D454" s="73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spans="1:26" ht="11.25" customHeight="1" x14ac:dyDescent="0.15">
      <c r="A455" s="64"/>
      <c r="B455" s="72"/>
      <c r="C455" s="64"/>
      <c r="D455" s="73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spans="1:26" ht="11.25" customHeight="1" x14ac:dyDescent="0.15">
      <c r="A456" s="64"/>
      <c r="B456" s="72"/>
      <c r="C456" s="64"/>
      <c r="D456" s="73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spans="1:26" ht="11.25" customHeight="1" x14ac:dyDescent="0.15">
      <c r="A457" s="64"/>
      <c r="B457" s="72"/>
      <c r="C457" s="64"/>
      <c r="D457" s="73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spans="1:26" ht="11.25" customHeight="1" x14ac:dyDescent="0.15">
      <c r="A458" s="64"/>
      <c r="B458" s="72"/>
      <c r="C458" s="64"/>
      <c r="D458" s="73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spans="1:26" ht="11.25" customHeight="1" x14ac:dyDescent="0.15">
      <c r="A459" s="64"/>
      <c r="B459" s="72"/>
      <c r="C459" s="64"/>
      <c r="D459" s="73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spans="1:26" ht="11.25" customHeight="1" x14ac:dyDescent="0.15">
      <c r="A460" s="64"/>
      <c r="B460" s="72"/>
      <c r="C460" s="64"/>
      <c r="D460" s="73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spans="1:26" ht="11.25" customHeight="1" x14ac:dyDescent="0.15">
      <c r="A461" s="64"/>
      <c r="B461" s="72"/>
      <c r="C461" s="64"/>
      <c r="D461" s="73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spans="1:26" ht="11.25" customHeight="1" x14ac:dyDescent="0.15">
      <c r="A462" s="64"/>
      <c r="B462" s="72"/>
      <c r="C462" s="64"/>
      <c r="D462" s="73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spans="1:26" ht="11.25" customHeight="1" x14ac:dyDescent="0.15">
      <c r="A463" s="64"/>
      <c r="B463" s="72"/>
      <c r="C463" s="64"/>
      <c r="D463" s="73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spans="1:26" ht="11.25" customHeight="1" x14ac:dyDescent="0.15">
      <c r="A464" s="64"/>
      <c r="B464" s="72"/>
      <c r="C464" s="64"/>
      <c r="D464" s="73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spans="1:26" ht="11.25" customHeight="1" x14ac:dyDescent="0.15">
      <c r="A465" s="64"/>
      <c r="B465" s="72"/>
      <c r="C465" s="64"/>
      <c r="D465" s="73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spans="1:26" ht="11.25" customHeight="1" x14ac:dyDescent="0.15">
      <c r="A466" s="64"/>
      <c r="B466" s="72"/>
      <c r="C466" s="64"/>
      <c r="D466" s="73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spans="1:26" ht="11.25" customHeight="1" x14ac:dyDescent="0.15">
      <c r="A467" s="64"/>
      <c r="B467" s="72"/>
      <c r="C467" s="64"/>
      <c r="D467" s="73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spans="1:26" ht="11.25" customHeight="1" x14ac:dyDescent="0.15">
      <c r="A468" s="64"/>
      <c r="B468" s="72"/>
      <c r="C468" s="64"/>
      <c r="D468" s="73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spans="1:26" ht="11.25" customHeight="1" x14ac:dyDescent="0.15">
      <c r="A469" s="64"/>
      <c r="B469" s="72"/>
      <c r="C469" s="64"/>
      <c r="D469" s="73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spans="1:26" ht="11.25" customHeight="1" x14ac:dyDescent="0.15">
      <c r="A470" s="64"/>
      <c r="B470" s="72"/>
      <c r="C470" s="64"/>
      <c r="D470" s="73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spans="1:26" ht="11.25" customHeight="1" x14ac:dyDescent="0.15">
      <c r="A471" s="64"/>
      <c r="B471" s="72"/>
      <c r="C471" s="64"/>
      <c r="D471" s="73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spans="1:26" ht="11.25" customHeight="1" x14ac:dyDescent="0.15">
      <c r="A472" s="64"/>
      <c r="B472" s="72"/>
      <c r="C472" s="64"/>
      <c r="D472" s="73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spans="1:26" ht="11.25" customHeight="1" x14ac:dyDescent="0.15">
      <c r="A473" s="64"/>
      <c r="B473" s="72"/>
      <c r="C473" s="64"/>
      <c r="D473" s="73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spans="1:26" ht="11.25" customHeight="1" x14ac:dyDescent="0.15">
      <c r="A474" s="64"/>
      <c r="B474" s="72"/>
      <c r="C474" s="64"/>
      <c r="D474" s="73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spans="1:26" ht="11.25" customHeight="1" x14ac:dyDescent="0.15">
      <c r="A475" s="64"/>
      <c r="B475" s="72"/>
      <c r="C475" s="64"/>
      <c r="D475" s="73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spans="1:26" ht="11.25" customHeight="1" x14ac:dyDescent="0.15">
      <c r="A476" s="64"/>
      <c r="B476" s="72"/>
      <c r="C476" s="64"/>
      <c r="D476" s="73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spans="1:26" ht="11.25" customHeight="1" x14ac:dyDescent="0.15">
      <c r="A477" s="64"/>
      <c r="B477" s="72"/>
      <c r="C477" s="64"/>
      <c r="D477" s="73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spans="1:26" ht="11.25" customHeight="1" x14ac:dyDescent="0.15">
      <c r="A478" s="64"/>
      <c r="B478" s="72"/>
      <c r="C478" s="64"/>
      <c r="D478" s="73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spans="1:26" ht="11.25" customHeight="1" x14ac:dyDescent="0.15">
      <c r="A479" s="64"/>
      <c r="B479" s="72"/>
      <c r="C479" s="64"/>
      <c r="D479" s="73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spans="1:26" ht="11.25" customHeight="1" x14ac:dyDescent="0.15">
      <c r="A480" s="64"/>
      <c r="B480" s="72"/>
      <c r="C480" s="64"/>
      <c r="D480" s="73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spans="1:26" ht="11.25" customHeight="1" x14ac:dyDescent="0.15">
      <c r="A481" s="64"/>
      <c r="B481" s="72"/>
      <c r="C481" s="64"/>
      <c r="D481" s="73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spans="1:26" ht="11.25" customHeight="1" x14ac:dyDescent="0.15">
      <c r="A482" s="64"/>
      <c r="B482" s="72"/>
      <c r="C482" s="64"/>
      <c r="D482" s="73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spans="1:26" ht="11.25" customHeight="1" x14ac:dyDescent="0.15">
      <c r="A483" s="64"/>
      <c r="B483" s="72"/>
      <c r="C483" s="64"/>
      <c r="D483" s="73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spans="1:26" ht="11.25" customHeight="1" x14ac:dyDescent="0.15">
      <c r="A484" s="64"/>
      <c r="B484" s="72"/>
      <c r="C484" s="64"/>
      <c r="D484" s="73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spans="1:26" ht="11.25" customHeight="1" x14ac:dyDescent="0.15">
      <c r="A485" s="64"/>
      <c r="B485" s="72"/>
      <c r="C485" s="64"/>
      <c r="D485" s="73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spans="1:26" ht="11.25" customHeight="1" x14ac:dyDescent="0.15">
      <c r="A486" s="64"/>
      <c r="B486" s="72"/>
      <c r="C486" s="64"/>
      <c r="D486" s="73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spans="1:26" ht="11.25" customHeight="1" x14ac:dyDescent="0.15">
      <c r="A487" s="64"/>
      <c r="B487" s="72"/>
      <c r="C487" s="64"/>
      <c r="D487" s="73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spans="1:26" ht="11.25" customHeight="1" x14ac:dyDescent="0.15">
      <c r="A488" s="64"/>
      <c r="B488" s="72"/>
      <c r="C488" s="64"/>
      <c r="D488" s="73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spans="1:26" ht="11.25" customHeight="1" x14ac:dyDescent="0.15">
      <c r="A489" s="64"/>
      <c r="B489" s="72"/>
      <c r="C489" s="64"/>
      <c r="D489" s="73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spans="1:26" ht="11.25" customHeight="1" x14ac:dyDescent="0.15">
      <c r="A490" s="64"/>
      <c r="B490" s="72"/>
      <c r="C490" s="64"/>
      <c r="D490" s="73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spans="1:26" ht="11.25" customHeight="1" x14ac:dyDescent="0.15">
      <c r="A491" s="64"/>
      <c r="B491" s="72"/>
      <c r="C491" s="64"/>
      <c r="D491" s="73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spans="1:26" ht="11.25" customHeight="1" x14ac:dyDescent="0.15">
      <c r="A492" s="64"/>
      <c r="B492" s="72"/>
      <c r="C492" s="64"/>
      <c r="D492" s="73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spans="1:26" ht="11.25" customHeight="1" x14ac:dyDescent="0.15">
      <c r="A493" s="64"/>
      <c r="B493" s="72"/>
      <c r="C493" s="64"/>
      <c r="D493" s="73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spans="1:26" ht="11.25" customHeight="1" x14ac:dyDescent="0.15">
      <c r="A494" s="64"/>
      <c r="B494" s="72"/>
      <c r="C494" s="64"/>
      <c r="D494" s="73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spans="1:26" ht="11.25" customHeight="1" x14ac:dyDescent="0.15">
      <c r="A495" s="64"/>
      <c r="B495" s="72"/>
      <c r="C495" s="64"/>
      <c r="D495" s="73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spans="1:26" ht="11.25" customHeight="1" x14ac:dyDescent="0.15">
      <c r="A496" s="64"/>
      <c r="B496" s="72"/>
      <c r="C496" s="64"/>
      <c r="D496" s="73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spans="1:26" ht="11.25" customHeight="1" x14ac:dyDescent="0.15">
      <c r="A497" s="64"/>
      <c r="B497" s="72"/>
      <c r="C497" s="64"/>
      <c r="D497" s="73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spans="1:26" ht="11.25" customHeight="1" x14ac:dyDescent="0.15">
      <c r="A498" s="64"/>
      <c r="B498" s="72"/>
      <c r="C498" s="64"/>
      <c r="D498" s="73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spans="1:26" ht="11.25" customHeight="1" x14ac:dyDescent="0.15">
      <c r="A499" s="64"/>
      <c r="B499" s="72"/>
      <c r="C499" s="64"/>
      <c r="D499" s="73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spans="1:26" ht="11.25" customHeight="1" x14ac:dyDescent="0.15">
      <c r="A500" s="64"/>
      <c r="B500" s="72"/>
      <c r="C500" s="64"/>
      <c r="D500" s="73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spans="1:26" ht="11.25" customHeight="1" x14ac:dyDescent="0.15">
      <c r="A501" s="64"/>
      <c r="B501" s="72"/>
      <c r="C501" s="64"/>
      <c r="D501" s="73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spans="1:26" ht="11.25" customHeight="1" x14ac:dyDescent="0.15">
      <c r="A502" s="64"/>
      <c r="B502" s="72"/>
      <c r="C502" s="64"/>
      <c r="D502" s="73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spans="1:26" ht="11.25" customHeight="1" x14ac:dyDescent="0.15">
      <c r="A503" s="64"/>
      <c r="B503" s="72"/>
      <c r="C503" s="64"/>
      <c r="D503" s="73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spans="1:26" ht="11.25" customHeight="1" x14ac:dyDescent="0.15">
      <c r="A504" s="64"/>
      <c r="B504" s="72"/>
      <c r="C504" s="64"/>
      <c r="D504" s="73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spans="1:26" ht="11.25" customHeight="1" x14ac:dyDescent="0.15">
      <c r="A505" s="64"/>
      <c r="B505" s="72"/>
      <c r="C505" s="64"/>
      <c r="D505" s="73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spans="1:26" ht="11.25" customHeight="1" x14ac:dyDescent="0.15">
      <c r="A506" s="64"/>
      <c r="B506" s="72"/>
      <c r="C506" s="64"/>
      <c r="D506" s="73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spans="1:26" ht="11.25" customHeight="1" x14ac:dyDescent="0.15">
      <c r="A507" s="64"/>
      <c r="B507" s="72"/>
      <c r="C507" s="64"/>
      <c r="D507" s="73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spans="1:26" ht="11.25" customHeight="1" x14ac:dyDescent="0.15">
      <c r="A508" s="64"/>
      <c r="B508" s="72"/>
      <c r="C508" s="64"/>
      <c r="D508" s="73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spans="1:26" ht="11.25" customHeight="1" x14ac:dyDescent="0.15">
      <c r="A509" s="64"/>
      <c r="B509" s="72"/>
      <c r="C509" s="64"/>
      <c r="D509" s="73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spans="1:26" ht="11.25" customHeight="1" x14ac:dyDescent="0.15">
      <c r="A510" s="64"/>
      <c r="B510" s="72"/>
      <c r="C510" s="64"/>
      <c r="D510" s="73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spans="1:26" ht="11.25" customHeight="1" x14ac:dyDescent="0.15">
      <c r="A511" s="64"/>
      <c r="B511" s="72"/>
      <c r="C511" s="64"/>
      <c r="D511" s="73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spans="1:26" ht="11.25" customHeight="1" x14ac:dyDescent="0.15">
      <c r="A512" s="64"/>
      <c r="B512" s="72"/>
      <c r="C512" s="64"/>
      <c r="D512" s="73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spans="1:26" ht="11.25" customHeight="1" x14ac:dyDescent="0.15">
      <c r="A513" s="64"/>
      <c r="B513" s="72"/>
      <c r="C513" s="64"/>
      <c r="D513" s="73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spans="1:26" ht="11.25" customHeight="1" x14ac:dyDescent="0.15">
      <c r="A514" s="64"/>
      <c r="B514" s="72"/>
      <c r="C514" s="64"/>
      <c r="D514" s="73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spans="1:26" ht="11.25" customHeight="1" x14ac:dyDescent="0.15">
      <c r="A515" s="64"/>
      <c r="B515" s="72"/>
      <c r="C515" s="64"/>
      <c r="D515" s="73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spans="1:26" ht="11.25" customHeight="1" x14ac:dyDescent="0.15">
      <c r="A516" s="64"/>
      <c r="B516" s="72"/>
      <c r="C516" s="64"/>
      <c r="D516" s="73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spans="1:26" ht="11.25" customHeight="1" x14ac:dyDescent="0.15">
      <c r="A517" s="64"/>
      <c r="B517" s="72"/>
      <c r="C517" s="64"/>
      <c r="D517" s="73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spans="1:26" ht="11.25" customHeight="1" x14ac:dyDescent="0.15">
      <c r="A518" s="64"/>
      <c r="B518" s="72"/>
      <c r="C518" s="64"/>
      <c r="D518" s="73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spans="1:26" ht="11.25" customHeight="1" x14ac:dyDescent="0.15">
      <c r="A519" s="64"/>
      <c r="B519" s="72"/>
      <c r="C519" s="64"/>
      <c r="D519" s="73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spans="1:26" ht="11.25" customHeight="1" x14ac:dyDescent="0.15">
      <c r="A520" s="64"/>
      <c r="B520" s="72"/>
      <c r="C520" s="64"/>
      <c r="D520" s="73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spans="1:26" ht="11.25" customHeight="1" x14ac:dyDescent="0.15">
      <c r="A521" s="64"/>
      <c r="B521" s="72"/>
      <c r="C521" s="64"/>
      <c r="D521" s="73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spans="1:26" ht="11.25" customHeight="1" x14ac:dyDescent="0.15">
      <c r="A522" s="64"/>
      <c r="B522" s="72"/>
      <c r="C522" s="64"/>
      <c r="D522" s="73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spans="1:26" ht="11.25" customHeight="1" x14ac:dyDescent="0.15">
      <c r="A523" s="64"/>
      <c r="B523" s="72"/>
      <c r="C523" s="64"/>
      <c r="D523" s="73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spans="1:26" ht="11.25" customHeight="1" x14ac:dyDescent="0.15">
      <c r="A524" s="64"/>
      <c r="B524" s="72"/>
      <c r="C524" s="64"/>
      <c r="D524" s="73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spans="1:26" ht="11.25" customHeight="1" x14ac:dyDescent="0.15">
      <c r="A525" s="64"/>
      <c r="B525" s="72"/>
      <c r="C525" s="64"/>
      <c r="D525" s="73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spans="1:26" ht="11.25" customHeight="1" x14ac:dyDescent="0.15">
      <c r="A526" s="64"/>
      <c r="B526" s="72"/>
      <c r="C526" s="64"/>
      <c r="D526" s="73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spans="1:26" ht="11.25" customHeight="1" x14ac:dyDescent="0.15">
      <c r="A527" s="64"/>
      <c r="B527" s="72"/>
      <c r="C527" s="64"/>
      <c r="D527" s="73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spans="1:26" ht="11.25" customHeight="1" x14ac:dyDescent="0.15">
      <c r="A528" s="64"/>
      <c r="B528" s="72"/>
      <c r="C528" s="64"/>
      <c r="D528" s="73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spans="1:26" ht="11.25" customHeight="1" x14ac:dyDescent="0.15">
      <c r="A529" s="64"/>
      <c r="B529" s="72"/>
      <c r="C529" s="64"/>
      <c r="D529" s="73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spans="1:26" ht="11.25" customHeight="1" x14ac:dyDescent="0.15">
      <c r="A530" s="64"/>
      <c r="B530" s="72"/>
      <c r="C530" s="64"/>
      <c r="D530" s="73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spans="1:26" ht="11.25" customHeight="1" x14ac:dyDescent="0.15">
      <c r="A531" s="64"/>
      <c r="B531" s="72"/>
      <c r="C531" s="64"/>
      <c r="D531" s="73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spans="1:26" ht="11.25" customHeight="1" x14ac:dyDescent="0.15">
      <c r="A532" s="64"/>
      <c r="B532" s="72"/>
      <c r="C532" s="64"/>
      <c r="D532" s="73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spans="1:26" ht="11.25" customHeight="1" x14ac:dyDescent="0.15">
      <c r="A533" s="64"/>
      <c r="B533" s="72"/>
      <c r="C533" s="64"/>
      <c r="D533" s="73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spans="1:26" ht="11.25" customHeight="1" x14ac:dyDescent="0.15">
      <c r="A534" s="64"/>
      <c r="B534" s="72"/>
      <c r="C534" s="64"/>
      <c r="D534" s="73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spans="1:26" ht="11.25" customHeight="1" x14ac:dyDescent="0.15">
      <c r="A535" s="64"/>
      <c r="B535" s="72"/>
      <c r="C535" s="64"/>
      <c r="D535" s="73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spans="1:26" ht="11.25" customHeight="1" x14ac:dyDescent="0.15">
      <c r="A536" s="64"/>
      <c r="B536" s="72"/>
      <c r="C536" s="64"/>
      <c r="D536" s="73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spans="1:26" ht="11.25" customHeight="1" x14ac:dyDescent="0.15">
      <c r="A537" s="64"/>
      <c r="B537" s="72"/>
      <c r="C537" s="64"/>
      <c r="D537" s="73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spans="1:26" ht="11.25" customHeight="1" x14ac:dyDescent="0.15">
      <c r="A538" s="64"/>
      <c r="B538" s="72"/>
      <c r="C538" s="64"/>
      <c r="D538" s="73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spans="1:26" ht="11.25" customHeight="1" x14ac:dyDescent="0.15">
      <c r="A539" s="64"/>
      <c r="B539" s="72"/>
      <c r="C539" s="64"/>
      <c r="D539" s="73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spans="1:26" ht="11.25" customHeight="1" x14ac:dyDescent="0.15">
      <c r="A540" s="64"/>
      <c r="B540" s="72"/>
      <c r="C540" s="64"/>
      <c r="D540" s="73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spans="1:26" ht="11.25" customHeight="1" x14ac:dyDescent="0.15">
      <c r="A541" s="64"/>
      <c r="B541" s="72"/>
      <c r="C541" s="64"/>
      <c r="D541" s="73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spans="1:26" ht="11.25" customHeight="1" x14ac:dyDescent="0.15">
      <c r="A542" s="64"/>
      <c r="B542" s="72"/>
      <c r="C542" s="64"/>
      <c r="D542" s="73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spans="1:26" ht="11.25" customHeight="1" x14ac:dyDescent="0.15">
      <c r="A543" s="64"/>
      <c r="B543" s="72"/>
      <c r="C543" s="64"/>
      <c r="D543" s="73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spans="1:26" ht="11.25" customHeight="1" x14ac:dyDescent="0.15">
      <c r="A544" s="64"/>
      <c r="B544" s="72"/>
      <c r="C544" s="64"/>
      <c r="D544" s="73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spans="1:26" ht="11.25" customHeight="1" x14ac:dyDescent="0.15">
      <c r="A545" s="64"/>
      <c r="B545" s="72"/>
      <c r="C545" s="64"/>
      <c r="D545" s="73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spans="1:26" ht="11.25" customHeight="1" x14ac:dyDescent="0.15">
      <c r="A546" s="64"/>
      <c r="B546" s="72"/>
      <c r="C546" s="64"/>
      <c r="D546" s="73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spans="1:26" ht="11.25" customHeight="1" x14ac:dyDescent="0.15">
      <c r="A547" s="64"/>
      <c r="B547" s="72"/>
      <c r="C547" s="64"/>
      <c r="D547" s="73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spans="1:26" ht="11.25" customHeight="1" x14ac:dyDescent="0.15">
      <c r="A548" s="64"/>
      <c r="B548" s="72"/>
      <c r="C548" s="64"/>
      <c r="D548" s="73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spans="1:26" ht="11.25" customHeight="1" x14ac:dyDescent="0.15">
      <c r="A549" s="64"/>
      <c r="B549" s="72"/>
      <c r="C549" s="64"/>
      <c r="D549" s="73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spans="1:26" ht="11.25" customHeight="1" x14ac:dyDescent="0.15">
      <c r="A550" s="64"/>
      <c r="B550" s="72"/>
      <c r="C550" s="64"/>
      <c r="D550" s="73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spans="1:26" ht="11.25" customHeight="1" x14ac:dyDescent="0.15">
      <c r="A551" s="64"/>
      <c r="B551" s="72"/>
      <c r="C551" s="64"/>
      <c r="D551" s="73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spans="1:26" ht="11.25" customHeight="1" x14ac:dyDescent="0.15">
      <c r="A552" s="64"/>
      <c r="B552" s="72"/>
      <c r="C552" s="64"/>
      <c r="D552" s="73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spans="1:26" ht="11.25" customHeight="1" x14ac:dyDescent="0.15">
      <c r="A553" s="64"/>
      <c r="B553" s="72"/>
      <c r="C553" s="64"/>
      <c r="D553" s="73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spans="1:26" ht="11.25" customHeight="1" x14ac:dyDescent="0.15">
      <c r="A554" s="64"/>
      <c r="B554" s="72"/>
      <c r="C554" s="64"/>
      <c r="D554" s="73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spans="1:26" ht="11.25" customHeight="1" x14ac:dyDescent="0.15">
      <c r="A555" s="64"/>
      <c r="B555" s="72"/>
      <c r="C555" s="64"/>
      <c r="D555" s="73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spans="1:26" ht="11.25" customHeight="1" x14ac:dyDescent="0.15">
      <c r="A556" s="64"/>
      <c r="B556" s="72"/>
      <c r="C556" s="64"/>
      <c r="D556" s="73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spans="1:26" ht="11.25" customHeight="1" x14ac:dyDescent="0.15">
      <c r="A557" s="64"/>
      <c r="B557" s="72"/>
      <c r="C557" s="64"/>
      <c r="D557" s="73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spans="1:26" ht="11.25" customHeight="1" x14ac:dyDescent="0.15">
      <c r="A558" s="64"/>
      <c r="B558" s="72"/>
      <c r="C558" s="64"/>
      <c r="D558" s="73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spans="1:26" ht="11.25" customHeight="1" x14ac:dyDescent="0.15">
      <c r="A559" s="64"/>
      <c r="B559" s="72"/>
      <c r="C559" s="64"/>
      <c r="D559" s="73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spans="1:26" ht="11.25" customHeight="1" x14ac:dyDescent="0.15">
      <c r="A560" s="64"/>
      <c r="B560" s="72"/>
      <c r="C560" s="64"/>
      <c r="D560" s="73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spans="1:26" ht="11.25" customHeight="1" x14ac:dyDescent="0.15">
      <c r="A561" s="64"/>
      <c r="B561" s="72"/>
      <c r="C561" s="64"/>
      <c r="D561" s="73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spans="1:26" ht="11.25" customHeight="1" x14ac:dyDescent="0.15">
      <c r="A562" s="64"/>
      <c r="B562" s="72"/>
      <c r="C562" s="64"/>
      <c r="D562" s="73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spans="1:26" ht="11.25" customHeight="1" x14ac:dyDescent="0.15">
      <c r="A563" s="64"/>
      <c r="B563" s="72"/>
      <c r="C563" s="64"/>
      <c r="D563" s="73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spans="1:26" ht="11.25" customHeight="1" x14ac:dyDescent="0.15">
      <c r="A564" s="64"/>
      <c r="B564" s="72"/>
      <c r="C564" s="64"/>
      <c r="D564" s="73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spans="1:26" ht="11.25" customHeight="1" x14ac:dyDescent="0.15">
      <c r="A565" s="64"/>
      <c r="B565" s="72"/>
      <c r="C565" s="64"/>
      <c r="D565" s="73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spans="1:26" ht="11.25" customHeight="1" x14ac:dyDescent="0.15">
      <c r="A566" s="64"/>
      <c r="B566" s="72"/>
      <c r="C566" s="64"/>
      <c r="D566" s="73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spans="1:26" ht="11.25" customHeight="1" x14ac:dyDescent="0.15">
      <c r="A567" s="64"/>
      <c r="B567" s="72"/>
      <c r="C567" s="64"/>
      <c r="D567" s="73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spans="1:26" ht="11.25" customHeight="1" x14ac:dyDescent="0.15">
      <c r="A568" s="64"/>
      <c r="B568" s="72"/>
      <c r="C568" s="64"/>
      <c r="D568" s="73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spans="1:26" ht="11.25" customHeight="1" x14ac:dyDescent="0.15">
      <c r="A569" s="64"/>
      <c r="B569" s="72"/>
      <c r="C569" s="64"/>
      <c r="D569" s="73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spans="1:26" ht="11.25" customHeight="1" x14ac:dyDescent="0.15">
      <c r="A570" s="64"/>
      <c r="B570" s="72"/>
      <c r="C570" s="64"/>
      <c r="D570" s="73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spans="1:26" ht="11.25" customHeight="1" x14ac:dyDescent="0.15">
      <c r="A571" s="64"/>
      <c r="B571" s="72"/>
      <c r="C571" s="64"/>
      <c r="D571" s="73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spans="1:26" ht="11.25" customHeight="1" x14ac:dyDescent="0.15">
      <c r="A572" s="64"/>
      <c r="B572" s="72"/>
      <c r="C572" s="64"/>
      <c r="D572" s="73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spans="1:26" ht="11.25" customHeight="1" x14ac:dyDescent="0.15">
      <c r="A573" s="64"/>
      <c r="B573" s="72"/>
      <c r="C573" s="64"/>
      <c r="D573" s="73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spans="1:26" ht="11.25" customHeight="1" x14ac:dyDescent="0.15">
      <c r="A574" s="64"/>
      <c r="B574" s="72"/>
      <c r="C574" s="64"/>
      <c r="D574" s="73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spans="1:26" ht="11.25" customHeight="1" x14ac:dyDescent="0.15">
      <c r="A575" s="64"/>
      <c r="B575" s="72"/>
      <c r="C575" s="64"/>
      <c r="D575" s="73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spans="1:26" ht="11.25" customHeight="1" x14ac:dyDescent="0.15">
      <c r="A576" s="64"/>
      <c r="B576" s="72"/>
      <c r="C576" s="64"/>
      <c r="D576" s="73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spans="1:26" ht="11.25" customHeight="1" x14ac:dyDescent="0.15">
      <c r="A577" s="64"/>
      <c r="B577" s="72"/>
      <c r="C577" s="64"/>
      <c r="D577" s="73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spans="1:26" ht="11.25" customHeight="1" x14ac:dyDescent="0.15">
      <c r="A578" s="64"/>
      <c r="B578" s="72"/>
      <c r="C578" s="64"/>
      <c r="D578" s="73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spans="1:26" ht="11.25" customHeight="1" x14ac:dyDescent="0.15">
      <c r="A579" s="64"/>
      <c r="B579" s="72"/>
      <c r="C579" s="64"/>
      <c r="D579" s="73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spans="1:26" ht="11.25" customHeight="1" x14ac:dyDescent="0.15">
      <c r="A580" s="64"/>
      <c r="B580" s="72"/>
      <c r="C580" s="64"/>
      <c r="D580" s="73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spans="1:26" ht="11.25" customHeight="1" x14ac:dyDescent="0.15">
      <c r="A581" s="64"/>
      <c r="B581" s="72"/>
      <c r="C581" s="64"/>
      <c r="D581" s="73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spans="1:26" ht="11.25" customHeight="1" x14ac:dyDescent="0.15">
      <c r="A582" s="64"/>
      <c r="B582" s="72"/>
      <c r="C582" s="64"/>
      <c r="D582" s="73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spans="1:26" ht="11.25" customHeight="1" x14ac:dyDescent="0.15">
      <c r="A583" s="64"/>
      <c r="B583" s="72"/>
      <c r="C583" s="64"/>
      <c r="D583" s="73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spans="1:26" ht="11.25" customHeight="1" x14ac:dyDescent="0.15">
      <c r="A584" s="64"/>
      <c r="B584" s="72"/>
      <c r="C584" s="64"/>
      <c r="D584" s="73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spans="1:26" ht="11.25" customHeight="1" x14ac:dyDescent="0.15">
      <c r="A585" s="64"/>
      <c r="B585" s="72"/>
      <c r="C585" s="64"/>
      <c r="D585" s="73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spans="1:26" ht="11.25" customHeight="1" x14ac:dyDescent="0.15">
      <c r="A586" s="64"/>
      <c r="B586" s="72"/>
      <c r="C586" s="64"/>
      <c r="D586" s="73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spans="1:26" ht="11.25" customHeight="1" x14ac:dyDescent="0.15">
      <c r="A587" s="64"/>
      <c r="B587" s="72"/>
      <c r="C587" s="64"/>
      <c r="D587" s="73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spans="1:26" ht="11.25" customHeight="1" x14ac:dyDescent="0.15">
      <c r="A588" s="64"/>
      <c r="B588" s="72"/>
      <c r="C588" s="64"/>
      <c r="D588" s="73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spans="1:26" ht="11.25" customHeight="1" x14ac:dyDescent="0.15">
      <c r="A589" s="64"/>
      <c r="B589" s="72"/>
      <c r="C589" s="64"/>
      <c r="D589" s="73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spans="1:26" ht="11.25" customHeight="1" x14ac:dyDescent="0.15">
      <c r="A590" s="64"/>
      <c r="B590" s="72"/>
      <c r="C590" s="64"/>
      <c r="D590" s="73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spans="1:26" ht="11.25" customHeight="1" x14ac:dyDescent="0.15">
      <c r="A591" s="64"/>
      <c r="B591" s="72"/>
      <c r="C591" s="64"/>
      <c r="D591" s="73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spans="1:26" ht="11.25" customHeight="1" x14ac:dyDescent="0.15">
      <c r="A592" s="64"/>
      <c r="B592" s="72"/>
      <c r="C592" s="64"/>
      <c r="D592" s="73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spans="1:26" ht="11.25" customHeight="1" x14ac:dyDescent="0.15">
      <c r="A593" s="64"/>
      <c r="B593" s="72"/>
      <c r="C593" s="64"/>
      <c r="D593" s="73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spans="1:26" ht="11.25" customHeight="1" x14ac:dyDescent="0.15">
      <c r="A594" s="64"/>
      <c r="B594" s="72"/>
      <c r="C594" s="64"/>
      <c r="D594" s="73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spans="1:26" ht="11.25" customHeight="1" x14ac:dyDescent="0.15">
      <c r="A595" s="64"/>
      <c r="B595" s="72"/>
      <c r="C595" s="64"/>
      <c r="D595" s="73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spans="1:26" ht="11.25" customHeight="1" x14ac:dyDescent="0.15">
      <c r="A596" s="64"/>
      <c r="B596" s="72"/>
      <c r="C596" s="64"/>
      <c r="D596" s="73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spans="1:26" ht="11.25" customHeight="1" x14ac:dyDescent="0.15">
      <c r="A597" s="64"/>
      <c r="B597" s="72"/>
      <c r="C597" s="64"/>
      <c r="D597" s="73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spans="1:26" ht="11.25" customHeight="1" x14ac:dyDescent="0.15">
      <c r="A598" s="64"/>
      <c r="B598" s="72"/>
      <c r="C598" s="64"/>
      <c r="D598" s="73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spans="1:26" ht="11.25" customHeight="1" x14ac:dyDescent="0.15">
      <c r="A599" s="64"/>
      <c r="B599" s="72"/>
      <c r="C599" s="64"/>
      <c r="D599" s="73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spans="1:26" ht="11.25" customHeight="1" x14ac:dyDescent="0.15">
      <c r="A600" s="64"/>
      <c r="B600" s="72"/>
      <c r="C600" s="64"/>
      <c r="D600" s="73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spans="1:26" ht="11.25" customHeight="1" x14ac:dyDescent="0.15">
      <c r="A601" s="64"/>
      <c r="B601" s="72"/>
      <c r="C601" s="64"/>
      <c r="D601" s="73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spans="1:26" ht="11.25" customHeight="1" x14ac:dyDescent="0.15">
      <c r="A602" s="64"/>
      <c r="B602" s="72"/>
      <c r="C602" s="64"/>
      <c r="D602" s="73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spans="1:26" ht="11.25" customHeight="1" x14ac:dyDescent="0.15">
      <c r="A603" s="64"/>
      <c r="B603" s="72"/>
      <c r="C603" s="64"/>
      <c r="D603" s="73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spans="1:26" ht="11.25" customHeight="1" x14ac:dyDescent="0.15">
      <c r="A604" s="64"/>
      <c r="B604" s="72"/>
      <c r="C604" s="64"/>
      <c r="D604" s="73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spans="1:26" ht="11.25" customHeight="1" x14ac:dyDescent="0.15">
      <c r="A605" s="64"/>
      <c r="B605" s="72"/>
      <c r="C605" s="64"/>
      <c r="D605" s="73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spans="1:26" ht="11.25" customHeight="1" x14ac:dyDescent="0.15">
      <c r="A606" s="64"/>
      <c r="B606" s="72"/>
      <c r="C606" s="64"/>
      <c r="D606" s="73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spans="1:26" ht="11.25" customHeight="1" x14ac:dyDescent="0.15">
      <c r="A607" s="64"/>
      <c r="B607" s="72"/>
      <c r="C607" s="64"/>
      <c r="D607" s="73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spans="1:26" ht="11.25" customHeight="1" x14ac:dyDescent="0.15">
      <c r="A608" s="64"/>
      <c r="B608" s="72"/>
      <c r="C608" s="64"/>
      <c r="D608" s="73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spans="1:26" ht="11.25" customHeight="1" x14ac:dyDescent="0.15">
      <c r="A609" s="64"/>
      <c r="B609" s="72"/>
      <c r="C609" s="64"/>
      <c r="D609" s="73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spans="1:26" ht="11.25" customHeight="1" x14ac:dyDescent="0.15">
      <c r="A610" s="64"/>
      <c r="B610" s="72"/>
      <c r="C610" s="64"/>
      <c r="D610" s="73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spans="1:26" ht="11.25" customHeight="1" x14ac:dyDescent="0.15">
      <c r="A611" s="64"/>
      <c r="B611" s="72"/>
      <c r="C611" s="64"/>
      <c r="D611" s="73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spans="1:26" ht="11.25" customHeight="1" x14ac:dyDescent="0.15">
      <c r="A612" s="64"/>
      <c r="B612" s="72"/>
      <c r="C612" s="64"/>
      <c r="D612" s="73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spans="1:26" ht="11.25" customHeight="1" x14ac:dyDescent="0.15">
      <c r="A613" s="64"/>
      <c r="B613" s="72"/>
      <c r="C613" s="64"/>
      <c r="D613" s="73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spans="1:26" ht="11.25" customHeight="1" x14ac:dyDescent="0.15">
      <c r="A614" s="64"/>
      <c r="B614" s="72"/>
      <c r="C614" s="64"/>
      <c r="D614" s="73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spans="1:26" ht="11.25" customHeight="1" x14ac:dyDescent="0.15">
      <c r="A615" s="64"/>
      <c r="B615" s="72"/>
      <c r="C615" s="64"/>
      <c r="D615" s="73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spans="1:26" ht="11.25" customHeight="1" x14ac:dyDescent="0.15">
      <c r="A616" s="64"/>
      <c r="B616" s="72"/>
      <c r="C616" s="64"/>
      <c r="D616" s="73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spans="1:26" ht="11.25" customHeight="1" x14ac:dyDescent="0.15">
      <c r="A617" s="64"/>
      <c r="B617" s="72"/>
      <c r="C617" s="64"/>
      <c r="D617" s="73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spans="1:26" ht="11.25" customHeight="1" x14ac:dyDescent="0.15">
      <c r="A618" s="64"/>
      <c r="B618" s="72"/>
      <c r="C618" s="64"/>
      <c r="D618" s="73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spans="1:26" ht="11.25" customHeight="1" x14ac:dyDescent="0.15">
      <c r="A619" s="64"/>
      <c r="B619" s="72"/>
      <c r="C619" s="64"/>
      <c r="D619" s="73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spans="1:26" ht="11.25" customHeight="1" x14ac:dyDescent="0.15">
      <c r="A620" s="64"/>
      <c r="B620" s="72"/>
      <c r="C620" s="64"/>
      <c r="D620" s="73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spans="1:26" ht="11.25" customHeight="1" x14ac:dyDescent="0.15">
      <c r="A621" s="64"/>
      <c r="B621" s="72"/>
      <c r="C621" s="64"/>
      <c r="D621" s="73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spans="1:26" ht="11.25" customHeight="1" x14ac:dyDescent="0.15">
      <c r="A622" s="64"/>
      <c r="B622" s="72"/>
      <c r="C622" s="64"/>
      <c r="D622" s="73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spans="1:26" ht="11.25" customHeight="1" x14ac:dyDescent="0.15">
      <c r="A623" s="64"/>
      <c r="B623" s="72"/>
      <c r="C623" s="64"/>
      <c r="D623" s="73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spans="1:26" ht="11.25" customHeight="1" x14ac:dyDescent="0.15">
      <c r="A624" s="64"/>
      <c r="B624" s="72"/>
      <c r="C624" s="64"/>
      <c r="D624" s="73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spans="1:26" ht="11.25" customHeight="1" x14ac:dyDescent="0.15">
      <c r="A625" s="64"/>
      <c r="B625" s="72"/>
      <c r="C625" s="64"/>
      <c r="D625" s="73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spans="1:26" ht="11.25" customHeight="1" x14ac:dyDescent="0.15">
      <c r="A626" s="64"/>
      <c r="B626" s="72"/>
      <c r="C626" s="64"/>
      <c r="D626" s="73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spans="1:26" ht="11.25" customHeight="1" x14ac:dyDescent="0.15">
      <c r="A627" s="64"/>
      <c r="B627" s="72"/>
      <c r="C627" s="64"/>
      <c r="D627" s="73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spans="1:26" ht="11.25" customHeight="1" x14ac:dyDescent="0.15">
      <c r="A628" s="64"/>
      <c r="B628" s="72"/>
      <c r="C628" s="64"/>
      <c r="D628" s="73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spans="1:26" ht="11.25" customHeight="1" x14ac:dyDescent="0.15">
      <c r="A629" s="64"/>
      <c r="B629" s="72"/>
      <c r="C629" s="64"/>
      <c r="D629" s="73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spans="1:26" ht="11.25" customHeight="1" x14ac:dyDescent="0.15">
      <c r="A630" s="64"/>
      <c r="B630" s="72"/>
      <c r="C630" s="64"/>
      <c r="D630" s="73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spans="1:26" ht="11.25" customHeight="1" x14ac:dyDescent="0.15">
      <c r="A631" s="64"/>
      <c r="B631" s="72"/>
      <c r="C631" s="64"/>
      <c r="D631" s="73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spans="1:26" ht="11.25" customHeight="1" x14ac:dyDescent="0.15">
      <c r="A632" s="64"/>
      <c r="B632" s="72"/>
      <c r="C632" s="64"/>
      <c r="D632" s="73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spans="1:26" ht="11.25" customHeight="1" x14ac:dyDescent="0.15">
      <c r="A633" s="64"/>
      <c r="B633" s="72"/>
      <c r="C633" s="64"/>
      <c r="D633" s="73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spans="1:26" ht="11.25" customHeight="1" x14ac:dyDescent="0.15">
      <c r="A634" s="64"/>
      <c r="B634" s="72"/>
      <c r="C634" s="64"/>
      <c r="D634" s="73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spans="1:26" ht="11.25" customHeight="1" x14ac:dyDescent="0.15">
      <c r="A635" s="64"/>
      <c r="B635" s="72"/>
      <c r="C635" s="64"/>
      <c r="D635" s="73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spans="1:26" ht="11.25" customHeight="1" x14ac:dyDescent="0.15">
      <c r="A636" s="64"/>
      <c r="B636" s="72"/>
      <c r="C636" s="64"/>
      <c r="D636" s="73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spans="1:26" ht="11.25" customHeight="1" x14ac:dyDescent="0.15">
      <c r="A637" s="64"/>
      <c r="B637" s="72"/>
      <c r="C637" s="64"/>
      <c r="D637" s="73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spans="1:26" ht="11.25" customHeight="1" x14ac:dyDescent="0.15">
      <c r="A638" s="64"/>
      <c r="B638" s="72"/>
      <c r="C638" s="64"/>
      <c r="D638" s="73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spans="1:26" ht="11.25" customHeight="1" x14ac:dyDescent="0.15">
      <c r="A639" s="64"/>
      <c r="B639" s="72"/>
      <c r="C639" s="64"/>
      <c r="D639" s="73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spans="1:26" ht="11.25" customHeight="1" x14ac:dyDescent="0.15">
      <c r="A640" s="64"/>
      <c r="B640" s="72"/>
      <c r="C640" s="64"/>
      <c r="D640" s="73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spans="1:26" ht="11.25" customHeight="1" x14ac:dyDescent="0.15">
      <c r="A641" s="64"/>
      <c r="B641" s="72"/>
      <c r="C641" s="64"/>
      <c r="D641" s="73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spans="1:26" ht="11.25" customHeight="1" x14ac:dyDescent="0.15">
      <c r="A642" s="64"/>
      <c r="B642" s="72"/>
      <c r="C642" s="64"/>
      <c r="D642" s="73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spans="1:26" ht="11.25" customHeight="1" x14ac:dyDescent="0.15">
      <c r="A643" s="64"/>
      <c r="B643" s="72"/>
      <c r="C643" s="64"/>
      <c r="D643" s="73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spans="1:26" ht="11.25" customHeight="1" x14ac:dyDescent="0.15">
      <c r="A644" s="64"/>
      <c r="B644" s="72"/>
      <c r="C644" s="64"/>
      <c r="D644" s="73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spans="1:26" ht="11.25" customHeight="1" x14ac:dyDescent="0.15">
      <c r="A645" s="64"/>
      <c r="B645" s="72"/>
      <c r="C645" s="64"/>
      <c r="D645" s="73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spans="1:26" ht="11.25" customHeight="1" x14ac:dyDescent="0.15">
      <c r="A646" s="64"/>
      <c r="B646" s="72"/>
      <c r="C646" s="64"/>
      <c r="D646" s="73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spans="1:26" ht="11.25" customHeight="1" x14ac:dyDescent="0.15">
      <c r="A647" s="64"/>
      <c r="B647" s="72"/>
      <c r="C647" s="64"/>
      <c r="D647" s="73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spans="1:26" ht="11.25" customHeight="1" x14ac:dyDescent="0.15">
      <c r="A648" s="64"/>
      <c r="B648" s="72"/>
      <c r="C648" s="64"/>
      <c r="D648" s="73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spans="1:26" ht="11.25" customHeight="1" x14ac:dyDescent="0.15">
      <c r="A649" s="64"/>
      <c r="B649" s="72"/>
      <c r="C649" s="64"/>
      <c r="D649" s="73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spans="1:26" ht="11.25" customHeight="1" x14ac:dyDescent="0.15">
      <c r="A650" s="64"/>
      <c r="B650" s="72"/>
      <c r="C650" s="64"/>
      <c r="D650" s="73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spans="1:26" ht="11.25" customHeight="1" x14ac:dyDescent="0.15">
      <c r="A651" s="64"/>
      <c r="B651" s="72"/>
      <c r="C651" s="64"/>
      <c r="D651" s="73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spans="1:26" ht="11.25" customHeight="1" x14ac:dyDescent="0.15">
      <c r="A652" s="64"/>
      <c r="B652" s="72"/>
      <c r="C652" s="64"/>
      <c r="D652" s="73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spans="1:26" ht="11.25" customHeight="1" x14ac:dyDescent="0.15">
      <c r="A653" s="64"/>
      <c r="B653" s="72"/>
      <c r="C653" s="64"/>
      <c r="D653" s="73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spans="1:26" ht="11.25" customHeight="1" x14ac:dyDescent="0.15">
      <c r="A654" s="64"/>
      <c r="B654" s="72"/>
      <c r="C654" s="64"/>
      <c r="D654" s="73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spans="1:26" ht="11.25" customHeight="1" x14ac:dyDescent="0.15">
      <c r="A655" s="64"/>
      <c r="B655" s="72"/>
      <c r="C655" s="64"/>
      <c r="D655" s="73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spans="1:26" ht="11.25" customHeight="1" x14ac:dyDescent="0.15">
      <c r="A656" s="64"/>
      <c r="B656" s="72"/>
      <c r="C656" s="64"/>
      <c r="D656" s="73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spans="1:26" ht="11.25" customHeight="1" x14ac:dyDescent="0.15">
      <c r="A657" s="64"/>
      <c r="B657" s="72"/>
      <c r="C657" s="64"/>
      <c r="D657" s="73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spans="1:26" ht="11.25" customHeight="1" x14ac:dyDescent="0.15">
      <c r="A658" s="64"/>
      <c r="B658" s="72"/>
      <c r="C658" s="64"/>
      <c r="D658" s="73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spans="1:26" ht="11.25" customHeight="1" x14ac:dyDescent="0.15">
      <c r="A659" s="64"/>
      <c r="B659" s="72"/>
      <c r="C659" s="64"/>
      <c r="D659" s="73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spans="1:26" ht="11.25" customHeight="1" x14ac:dyDescent="0.15">
      <c r="A660" s="64"/>
      <c r="B660" s="72"/>
      <c r="C660" s="64"/>
      <c r="D660" s="73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spans="1:26" ht="11.25" customHeight="1" x14ac:dyDescent="0.15">
      <c r="A661" s="64"/>
      <c r="B661" s="72"/>
      <c r="C661" s="64"/>
      <c r="D661" s="73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spans="1:26" ht="11.25" customHeight="1" x14ac:dyDescent="0.15">
      <c r="A662" s="64"/>
      <c r="B662" s="72"/>
      <c r="C662" s="64"/>
      <c r="D662" s="73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spans="1:26" ht="11.25" customHeight="1" x14ac:dyDescent="0.15">
      <c r="A663" s="64"/>
      <c r="B663" s="72"/>
      <c r="C663" s="64"/>
      <c r="D663" s="73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spans="1:26" ht="11.25" customHeight="1" x14ac:dyDescent="0.15">
      <c r="A664" s="64"/>
      <c r="B664" s="72"/>
      <c r="C664" s="64"/>
      <c r="D664" s="73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spans="1:26" ht="11.25" customHeight="1" x14ac:dyDescent="0.15">
      <c r="A665" s="64"/>
      <c r="B665" s="72"/>
      <c r="C665" s="64"/>
      <c r="D665" s="73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spans="1:26" ht="11.25" customHeight="1" x14ac:dyDescent="0.15">
      <c r="A666" s="64"/>
      <c r="B666" s="72"/>
      <c r="C666" s="64"/>
      <c r="D666" s="73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spans="1:26" ht="11.25" customHeight="1" x14ac:dyDescent="0.15">
      <c r="A667" s="64"/>
      <c r="B667" s="72"/>
      <c r="C667" s="64"/>
      <c r="D667" s="73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spans="1:26" ht="11.25" customHeight="1" x14ac:dyDescent="0.15">
      <c r="A668" s="64"/>
      <c r="B668" s="72"/>
      <c r="C668" s="64"/>
      <c r="D668" s="73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spans="1:26" ht="11.25" customHeight="1" x14ac:dyDescent="0.15">
      <c r="A669" s="64"/>
      <c r="B669" s="72"/>
      <c r="C669" s="64"/>
      <c r="D669" s="73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spans="1:26" ht="11.25" customHeight="1" x14ac:dyDescent="0.15">
      <c r="A670" s="64"/>
      <c r="B670" s="72"/>
      <c r="C670" s="64"/>
      <c r="D670" s="73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spans="1:26" ht="11.25" customHeight="1" x14ac:dyDescent="0.15">
      <c r="A671" s="64"/>
      <c r="B671" s="72"/>
      <c r="C671" s="64"/>
      <c r="D671" s="73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spans="1:26" ht="11.25" customHeight="1" x14ac:dyDescent="0.15">
      <c r="A672" s="64"/>
      <c r="B672" s="72"/>
      <c r="C672" s="64"/>
      <c r="D672" s="73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spans="1:26" ht="11.25" customHeight="1" x14ac:dyDescent="0.15">
      <c r="A673" s="64"/>
      <c r="B673" s="72"/>
      <c r="C673" s="64"/>
      <c r="D673" s="73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spans="1:26" ht="11.25" customHeight="1" x14ac:dyDescent="0.15">
      <c r="A674" s="64"/>
      <c r="B674" s="72"/>
      <c r="C674" s="64"/>
      <c r="D674" s="73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spans="1:26" ht="11.25" customHeight="1" x14ac:dyDescent="0.15">
      <c r="A675" s="64"/>
      <c r="B675" s="72"/>
      <c r="C675" s="64"/>
      <c r="D675" s="73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spans="1:26" ht="11.25" customHeight="1" x14ac:dyDescent="0.15">
      <c r="A676" s="64"/>
      <c r="B676" s="72"/>
      <c r="C676" s="64"/>
      <c r="D676" s="73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spans="1:26" ht="11.25" customHeight="1" x14ac:dyDescent="0.15">
      <c r="A677" s="64"/>
      <c r="B677" s="72"/>
      <c r="C677" s="64"/>
      <c r="D677" s="73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spans="1:26" ht="11.25" customHeight="1" x14ac:dyDescent="0.15">
      <c r="A678" s="64"/>
      <c r="B678" s="72"/>
      <c r="C678" s="64"/>
      <c r="D678" s="73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spans="1:26" ht="11.25" customHeight="1" x14ac:dyDescent="0.15">
      <c r="A679" s="64"/>
      <c r="B679" s="72"/>
      <c r="C679" s="64"/>
      <c r="D679" s="73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spans="1:26" ht="11.25" customHeight="1" x14ac:dyDescent="0.15">
      <c r="A680" s="64"/>
      <c r="B680" s="72"/>
      <c r="C680" s="64"/>
      <c r="D680" s="73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spans="1:26" ht="11.25" customHeight="1" x14ac:dyDescent="0.15">
      <c r="A681" s="64"/>
      <c r="B681" s="72"/>
      <c r="C681" s="64"/>
      <c r="D681" s="73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spans="1:26" ht="11.25" customHeight="1" x14ac:dyDescent="0.15">
      <c r="A682" s="64"/>
      <c r="B682" s="72"/>
      <c r="C682" s="64"/>
      <c r="D682" s="73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spans="1:26" ht="11.25" customHeight="1" x14ac:dyDescent="0.15">
      <c r="A683" s="64"/>
      <c r="B683" s="72"/>
      <c r="C683" s="64"/>
      <c r="D683" s="73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spans="1:26" ht="11.25" customHeight="1" x14ac:dyDescent="0.15">
      <c r="A684" s="64"/>
      <c r="B684" s="72"/>
      <c r="C684" s="64"/>
      <c r="D684" s="73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spans="1:26" ht="11.25" customHeight="1" x14ac:dyDescent="0.15">
      <c r="A685" s="64"/>
      <c r="B685" s="72"/>
      <c r="C685" s="64"/>
      <c r="D685" s="73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spans="1:26" ht="11.25" customHeight="1" x14ac:dyDescent="0.15">
      <c r="A686" s="64"/>
      <c r="B686" s="72"/>
      <c r="C686" s="64"/>
      <c r="D686" s="73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spans="1:26" ht="11.25" customHeight="1" x14ac:dyDescent="0.15">
      <c r="A687" s="64"/>
      <c r="B687" s="72"/>
      <c r="C687" s="64"/>
      <c r="D687" s="73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spans="1:26" ht="11.25" customHeight="1" x14ac:dyDescent="0.15">
      <c r="A688" s="64"/>
      <c r="B688" s="72"/>
      <c r="C688" s="64"/>
      <c r="D688" s="73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spans="1:26" ht="11.25" customHeight="1" x14ac:dyDescent="0.15">
      <c r="A689" s="64"/>
      <c r="B689" s="72"/>
      <c r="C689" s="64"/>
      <c r="D689" s="73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spans="1:26" ht="11.25" customHeight="1" x14ac:dyDescent="0.15">
      <c r="A690" s="64"/>
      <c r="B690" s="72"/>
      <c r="C690" s="64"/>
      <c r="D690" s="73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spans="1:26" ht="11.25" customHeight="1" x14ac:dyDescent="0.15">
      <c r="A691" s="64"/>
      <c r="B691" s="72"/>
      <c r="C691" s="64"/>
      <c r="D691" s="73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spans="1:26" ht="11.25" customHeight="1" x14ac:dyDescent="0.15">
      <c r="A692" s="64"/>
      <c r="B692" s="72"/>
      <c r="C692" s="64"/>
      <c r="D692" s="73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spans="1:26" ht="11.25" customHeight="1" x14ac:dyDescent="0.15">
      <c r="A693" s="64"/>
      <c r="B693" s="72"/>
      <c r="C693" s="64"/>
      <c r="D693" s="73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spans="1:26" ht="11.25" customHeight="1" x14ac:dyDescent="0.15">
      <c r="A694" s="64"/>
      <c r="B694" s="72"/>
      <c r="C694" s="64"/>
      <c r="D694" s="73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spans="1:26" ht="11.25" customHeight="1" x14ac:dyDescent="0.15">
      <c r="A695" s="64"/>
      <c r="B695" s="72"/>
      <c r="C695" s="64"/>
      <c r="D695" s="73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spans="1:26" ht="11.25" customHeight="1" x14ac:dyDescent="0.15">
      <c r="A696" s="64"/>
      <c r="B696" s="72"/>
      <c r="C696" s="64"/>
      <c r="D696" s="73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spans="1:26" ht="11.25" customHeight="1" x14ac:dyDescent="0.15">
      <c r="A697" s="64"/>
      <c r="B697" s="72"/>
      <c r="C697" s="64"/>
      <c r="D697" s="73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spans="1:26" ht="11.25" customHeight="1" x14ac:dyDescent="0.15">
      <c r="A698" s="64"/>
      <c r="B698" s="72"/>
      <c r="C698" s="64"/>
      <c r="D698" s="73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spans="1:26" ht="11.25" customHeight="1" x14ac:dyDescent="0.15">
      <c r="A699" s="64"/>
      <c r="B699" s="72"/>
      <c r="C699" s="64"/>
      <c r="D699" s="73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spans="1:26" ht="11.25" customHeight="1" x14ac:dyDescent="0.15">
      <c r="A700" s="64"/>
      <c r="B700" s="72"/>
      <c r="C700" s="64"/>
      <c r="D700" s="73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spans="1:26" ht="11.25" customHeight="1" x14ac:dyDescent="0.15">
      <c r="A701" s="64"/>
      <c r="B701" s="72"/>
      <c r="C701" s="64"/>
      <c r="D701" s="73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spans="1:26" ht="11.25" customHeight="1" x14ac:dyDescent="0.15">
      <c r="A702" s="64"/>
      <c r="B702" s="72"/>
      <c r="C702" s="64"/>
      <c r="D702" s="73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spans="1:26" ht="11.25" customHeight="1" x14ac:dyDescent="0.15">
      <c r="A703" s="64"/>
      <c r="B703" s="72"/>
      <c r="C703" s="64"/>
      <c r="D703" s="73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spans="1:26" ht="11.25" customHeight="1" x14ac:dyDescent="0.15">
      <c r="A704" s="64"/>
      <c r="B704" s="72"/>
      <c r="C704" s="64"/>
      <c r="D704" s="73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spans="1:26" ht="11.25" customHeight="1" x14ac:dyDescent="0.15">
      <c r="A705" s="64"/>
      <c r="B705" s="72"/>
      <c r="C705" s="64"/>
      <c r="D705" s="73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spans="1:26" ht="11.25" customHeight="1" x14ac:dyDescent="0.15">
      <c r="A706" s="64"/>
      <c r="B706" s="72"/>
      <c r="C706" s="64"/>
      <c r="D706" s="73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spans="1:26" ht="11.25" customHeight="1" x14ac:dyDescent="0.15">
      <c r="A707" s="64"/>
      <c r="B707" s="72"/>
      <c r="C707" s="64"/>
      <c r="D707" s="73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spans="1:26" ht="11.25" customHeight="1" x14ac:dyDescent="0.15">
      <c r="A708" s="64"/>
      <c r="B708" s="72"/>
      <c r="C708" s="64"/>
      <c r="D708" s="73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spans="1:26" ht="11.25" customHeight="1" x14ac:dyDescent="0.15">
      <c r="A709" s="64"/>
      <c r="B709" s="72"/>
      <c r="C709" s="64"/>
      <c r="D709" s="73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spans="1:26" ht="11.25" customHeight="1" x14ac:dyDescent="0.15">
      <c r="A710" s="64"/>
      <c r="B710" s="72"/>
      <c r="C710" s="64"/>
      <c r="D710" s="73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spans="1:26" ht="11.25" customHeight="1" x14ac:dyDescent="0.15">
      <c r="A711" s="64"/>
      <c r="B711" s="72"/>
      <c r="C711" s="64"/>
      <c r="D711" s="73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spans="1:26" ht="11.25" customHeight="1" x14ac:dyDescent="0.15">
      <c r="A712" s="64"/>
      <c r="B712" s="72"/>
      <c r="C712" s="64"/>
      <c r="D712" s="73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spans="1:26" ht="11.25" customHeight="1" x14ac:dyDescent="0.15">
      <c r="A713" s="64"/>
      <c r="B713" s="72"/>
      <c r="C713" s="64"/>
      <c r="D713" s="73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spans="1:26" ht="11.25" customHeight="1" x14ac:dyDescent="0.15">
      <c r="A714" s="64"/>
      <c r="B714" s="72"/>
      <c r="C714" s="64"/>
      <c r="D714" s="73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spans="1:26" ht="11.25" customHeight="1" x14ac:dyDescent="0.15">
      <c r="A715" s="64"/>
      <c r="B715" s="72"/>
      <c r="C715" s="64"/>
      <c r="D715" s="73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spans="1:26" ht="11.25" customHeight="1" x14ac:dyDescent="0.15">
      <c r="A716" s="64"/>
      <c r="B716" s="72"/>
      <c r="C716" s="64"/>
      <c r="D716" s="73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spans="1:26" ht="11.25" customHeight="1" x14ac:dyDescent="0.15">
      <c r="A717" s="64"/>
      <c r="B717" s="72"/>
      <c r="C717" s="64"/>
      <c r="D717" s="73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spans="1:26" ht="11.25" customHeight="1" x14ac:dyDescent="0.15">
      <c r="A718" s="64"/>
      <c r="B718" s="72"/>
      <c r="C718" s="64"/>
      <c r="D718" s="73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spans="1:26" ht="11.25" customHeight="1" x14ac:dyDescent="0.15">
      <c r="A719" s="64"/>
      <c r="B719" s="72"/>
      <c r="C719" s="64"/>
      <c r="D719" s="73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spans="1:26" ht="11.25" customHeight="1" x14ac:dyDescent="0.15">
      <c r="A720" s="64"/>
      <c r="B720" s="72"/>
      <c r="C720" s="64"/>
      <c r="D720" s="73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spans="1:26" ht="11.25" customHeight="1" x14ac:dyDescent="0.15">
      <c r="A721" s="64"/>
      <c r="B721" s="72"/>
      <c r="C721" s="64"/>
      <c r="D721" s="73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spans="1:26" ht="11.25" customHeight="1" x14ac:dyDescent="0.15">
      <c r="A722" s="64"/>
      <c r="B722" s="72"/>
      <c r="C722" s="64"/>
      <c r="D722" s="73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spans="1:26" ht="11.25" customHeight="1" x14ac:dyDescent="0.15">
      <c r="A723" s="64"/>
      <c r="B723" s="72"/>
      <c r="C723" s="64"/>
      <c r="D723" s="73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spans="1:26" ht="11.25" customHeight="1" x14ac:dyDescent="0.15">
      <c r="A724" s="64"/>
      <c r="B724" s="72"/>
      <c r="C724" s="64"/>
      <c r="D724" s="73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spans="1:26" ht="11.25" customHeight="1" x14ac:dyDescent="0.15">
      <c r="A725" s="64"/>
      <c r="B725" s="72"/>
      <c r="C725" s="64"/>
      <c r="D725" s="73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spans="1:26" ht="11.25" customHeight="1" x14ac:dyDescent="0.15">
      <c r="A726" s="64"/>
      <c r="B726" s="72"/>
      <c r="C726" s="64"/>
      <c r="D726" s="73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spans="1:26" ht="11.25" customHeight="1" x14ac:dyDescent="0.15">
      <c r="A727" s="64"/>
      <c r="B727" s="72"/>
      <c r="C727" s="64"/>
      <c r="D727" s="73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spans="1:26" ht="11.25" customHeight="1" x14ac:dyDescent="0.15">
      <c r="A728" s="64"/>
      <c r="B728" s="72"/>
      <c r="C728" s="64"/>
      <c r="D728" s="73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spans="1:26" ht="11.25" customHeight="1" x14ac:dyDescent="0.15">
      <c r="A729" s="64"/>
      <c r="B729" s="72"/>
      <c r="C729" s="64"/>
      <c r="D729" s="73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spans="1:26" ht="11.25" customHeight="1" x14ac:dyDescent="0.15">
      <c r="A730" s="64"/>
      <c r="B730" s="72"/>
      <c r="C730" s="64"/>
      <c r="D730" s="73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spans="1:26" ht="11.25" customHeight="1" x14ac:dyDescent="0.15">
      <c r="A731" s="64"/>
      <c r="B731" s="72"/>
      <c r="C731" s="64"/>
      <c r="D731" s="73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spans="1:26" ht="11.25" customHeight="1" x14ac:dyDescent="0.15">
      <c r="A732" s="64"/>
      <c r="B732" s="72"/>
      <c r="C732" s="64"/>
      <c r="D732" s="73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spans="1:26" ht="11.25" customHeight="1" x14ac:dyDescent="0.15">
      <c r="A733" s="64"/>
      <c r="B733" s="72"/>
      <c r="C733" s="64"/>
      <c r="D733" s="73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spans="1:26" ht="11.25" customHeight="1" x14ac:dyDescent="0.15">
      <c r="A734" s="64"/>
      <c r="B734" s="72"/>
      <c r="C734" s="64"/>
      <c r="D734" s="73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spans="1:26" ht="11.25" customHeight="1" x14ac:dyDescent="0.15">
      <c r="A735" s="64"/>
      <c r="B735" s="72"/>
      <c r="C735" s="64"/>
      <c r="D735" s="73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spans="1:26" ht="11.25" customHeight="1" x14ac:dyDescent="0.15">
      <c r="A736" s="64"/>
      <c r="B736" s="72"/>
      <c r="C736" s="64"/>
      <c r="D736" s="73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spans="1:26" ht="11.25" customHeight="1" x14ac:dyDescent="0.15">
      <c r="A737" s="64"/>
      <c r="B737" s="72"/>
      <c r="C737" s="64"/>
      <c r="D737" s="73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spans="1:26" ht="11.25" customHeight="1" x14ac:dyDescent="0.15">
      <c r="A738" s="64"/>
      <c r="B738" s="72"/>
      <c r="C738" s="64"/>
      <c r="D738" s="73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spans="1:26" ht="11.25" customHeight="1" x14ac:dyDescent="0.15">
      <c r="A739" s="64"/>
      <c r="B739" s="72"/>
      <c r="C739" s="64"/>
      <c r="D739" s="73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spans="1:26" ht="11.25" customHeight="1" x14ac:dyDescent="0.15">
      <c r="A740" s="64"/>
      <c r="B740" s="72"/>
      <c r="C740" s="64"/>
      <c r="D740" s="73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spans="1:26" ht="11.25" customHeight="1" x14ac:dyDescent="0.15">
      <c r="A741" s="64"/>
      <c r="B741" s="72"/>
      <c r="C741" s="64"/>
      <c r="D741" s="73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spans="1:26" ht="11.25" customHeight="1" x14ac:dyDescent="0.15">
      <c r="A742" s="64"/>
      <c r="B742" s="72"/>
      <c r="C742" s="64"/>
      <c r="D742" s="73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spans="1:26" ht="11.25" customHeight="1" x14ac:dyDescent="0.15">
      <c r="A743" s="64"/>
      <c r="B743" s="72"/>
      <c r="C743" s="64"/>
      <c r="D743" s="73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spans="1:26" ht="11.25" customHeight="1" x14ac:dyDescent="0.15">
      <c r="A744" s="64"/>
      <c r="B744" s="72"/>
      <c r="C744" s="64"/>
      <c r="D744" s="73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spans="1:26" ht="11.25" customHeight="1" x14ac:dyDescent="0.15">
      <c r="A745" s="64"/>
      <c r="B745" s="72"/>
      <c r="C745" s="64"/>
      <c r="D745" s="73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spans="1:26" ht="11.25" customHeight="1" x14ac:dyDescent="0.15">
      <c r="A746" s="64"/>
      <c r="B746" s="72"/>
      <c r="C746" s="64"/>
      <c r="D746" s="73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spans="1:26" ht="11.25" customHeight="1" x14ac:dyDescent="0.15">
      <c r="A747" s="64"/>
      <c r="B747" s="72"/>
      <c r="C747" s="64"/>
      <c r="D747" s="73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spans="1:26" ht="11.25" customHeight="1" x14ac:dyDescent="0.15">
      <c r="A748" s="64"/>
      <c r="B748" s="72"/>
      <c r="C748" s="64"/>
      <c r="D748" s="73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spans="1:26" ht="11.25" customHeight="1" x14ac:dyDescent="0.15">
      <c r="A749" s="64"/>
      <c r="B749" s="72"/>
      <c r="C749" s="64"/>
      <c r="D749" s="73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spans="1:26" ht="11.25" customHeight="1" x14ac:dyDescent="0.15">
      <c r="A750" s="64"/>
      <c r="B750" s="72"/>
      <c r="C750" s="64"/>
      <c r="D750" s="73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spans="1:26" ht="11.25" customHeight="1" x14ac:dyDescent="0.15">
      <c r="A751" s="64"/>
      <c r="B751" s="72"/>
      <c r="C751" s="64"/>
      <c r="D751" s="73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spans="1:26" ht="11.25" customHeight="1" x14ac:dyDescent="0.15">
      <c r="A752" s="64"/>
      <c r="B752" s="72"/>
      <c r="C752" s="64"/>
      <c r="D752" s="73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spans="1:26" ht="11.25" customHeight="1" x14ac:dyDescent="0.15">
      <c r="A753" s="64"/>
      <c r="B753" s="72"/>
      <c r="C753" s="64"/>
      <c r="D753" s="73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spans="1:26" ht="11.25" customHeight="1" x14ac:dyDescent="0.15">
      <c r="A754" s="64"/>
      <c r="B754" s="72"/>
      <c r="C754" s="64"/>
      <c r="D754" s="73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spans="1:26" ht="11.25" customHeight="1" x14ac:dyDescent="0.15">
      <c r="A755" s="64"/>
      <c r="B755" s="72"/>
      <c r="C755" s="64"/>
      <c r="D755" s="73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spans="1:26" ht="11.25" customHeight="1" x14ac:dyDescent="0.15">
      <c r="A756" s="64"/>
      <c r="B756" s="72"/>
      <c r="C756" s="64"/>
      <c r="D756" s="73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spans="1:26" ht="11.25" customHeight="1" x14ac:dyDescent="0.15">
      <c r="A757" s="64"/>
      <c r="B757" s="72"/>
      <c r="C757" s="64"/>
      <c r="D757" s="73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spans="1:26" ht="11.25" customHeight="1" x14ac:dyDescent="0.15">
      <c r="A758" s="64"/>
      <c r="B758" s="72"/>
      <c r="C758" s="64"/>
      <c r="D758" s="73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spans="1:26" ht="11.25" customHeight="1" x14ac:dyDescent="0.15">
      <c r="A759" s="64"/>
      <c r="B759" s="72"/>
      <c r="C759" s="64"/>
      <c r="D759" s="73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spans="1:26" ht="11.25" customHeight="1" x14ac:dyDescent="0.15">
      <c r="A760" s="64"/>
      <c r="B760" s="72"/>
      <c r="C760" s="64"/>
      <c r="D760" s="73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spans="1:26" ht="11.25" customHeight="1" x14ac:dyDescent="0.15">
      <c r="A761" s="64"/>
      <c r="B761" s="72"/>
      <c r="C761" s="64"/>
      <c r="D761" s="73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spans="1:26" ht="11.25" customHeight="1" x14ac:dyDescent="0.15">
      <c r="A762" s="64"/>
      <c r="B762" s="72"/>
      <c r="C762" s="64"/>
      <c r="D762" s="73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spans="1:26" ht="11.25" customHeight="1" x14ac:dyDescent="0.15">
      <c r="A763" s="64"/>
      <c r="B763" s="72"/>
      <c r="C763" s="64"/>
      <c r="D763" s="73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spans="1:26" ht="11.25" customHeight="1" x14ac:dyDescent="0.15">
      <c r="A764" s="64"/>
      <c r="B764" s="72"/>
      <c r="C764" s="64"/>
      <c r="D764" s="73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spans="1:26" ht="11.25" customHeight="1" x14ac:dyDescent="0.15">
      <c r="A765" s="64"/>
      <c r="B765" s="72"/>
      <c r="C765" s="64"/>
      <c r="D765" s="73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spans="1:26" ht="11.25" customHeight="1" x14ac:dyDescent="0.15">
      <c r="A766" s="64"/>
      <c r="B766" s="72"/>
      <c r="C766" s="64"/>
      <c r="D766" s="73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spans="1:26" ht="11.25" customHeight="1" x14ac:dyDescent="0.15">
      <c r="A767" s="64"/>
      <c r="B767" s="72"/>
      <c r="C767" s="64"/>
      <c r="D767" s="73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spans="1:26" ht="11.25" customHeight="1" x14ac:dyDescent="0.15">
      <c r="A768" s="64"/>
      <c r="B768" s="72"/>
      <c r="C768" s="64"/>
      <c r="D768" s="73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spans="1:26" ht="11.25" customHeight="1" x14ac:dyDescent="0.15">
      <c r="A769" s="64"/>
      <c r="B769" s="72"/>
      <c r="C769" s="64"/>
      <c r="D769" s="73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spans="1:26" ht="11.25" customHeight="1" x14ac:dyDescent="0.15">
      <c r="A770" s="64"/>
      <c r="B770" s="72"/>
      <c r="C770" s="64"/>
      <c r="D770" s="73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spans="1:26" ht="11.25" customHeight="1" x14ac:dyDescent="0.15">
      <c r="A771" s="64"/>
      <c r="B771" s="72"/>
      <c r="C771" s="64"/>
      <c r="D771" s="73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spans="1:26" ht="11.25" customHeight="1" x14ac:dyDescent="0.15">
      <c r="A772" s="64"/>
      <c r="B772" s="72"/>
      <c r="C772" s="64"/>
      <c r="D772" s="73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spans="1:26" ht="11.25" customHeight="1" x14ac:dyDescent="0.15">
      <c r="A773" s="64"/>
      <c r="B773" s="72"/>
      <c r="C773" s="64"/>
      <c r="D773" s="73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spans="1:26" ht="11.25" customHeight="1" x14ac:dyDescent="0.15">
      <c r="A774" s="64"/>
      <c r="B774" s="72"/>
      <c r="C774" s="64"/>
      <c r="D774" s="73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spans="1:26" ht="11.25" customHeight="1" x14ac:dyDescent="0.15">
      <c r="A775" s="64"/>
      <c r="B775" s="72"/>
      <c r="C775" s="64"/>
      <c r="D775" s="73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spans="1:26" ht="11.25" customHeight="1" x14ac:dyDescent="0.15">
      <c r="A776" s="64"/>
      <c r="B776" s="72"/>
      <c r="C776" s="64"/>
      <c r="D776" s="73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spans="1:26" ht="11.25" customHeight="1" x14ac:dyDescent="0.15">
      <c r="A777" s="64"/>
      <c r="B777" s="72"/>
      <c r="C777" s="64"/>
      <c r="D777" s="73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spans="1:26" ht="11.25" customHeight="1" x14ac:dyDescent="0.15">
      <c r="A778" s="64"/>
      <c r="B778" s="72"/>
      <c r="C778" s="64"/>
      <c r="D778" s="73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spans="1:26" ht="11.25" customHeight="1" x14ac:dyDescent="0.15">
      <c r="A779" s="64"/>
      <c r="B779" s="72"/>
      <c r="C779" s="64"/>
      <c r="D779" s="73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spans="1:26" ht="11.25" customHeight="1" x14ac:dyDescent="0.15">
      <c r="A780" s="64"/>
      <c r="B780" s="72"/>
      <c r="C780" s="64"/>
      <c r="D780" s="73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spans="1:26" ht="11.25" customHeight="1" x14ac:dyDescent="0.15">
      <c r="A781" s="64"/>
      <c r="B781" s="72"/>
      <c r="C781" s="64"/>
      <c r="D781" s="73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spans="1:26" ht="11.25" customHeight="1" x14ac:dyDescent="0.15">
      <c r="A782" s="64"/>
      <c r="B782" s="72"/>
      <c r="C782" s="64"/>
      <c r="D782" s="73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spans="1:26" ht="11.25" customHeight="1" x14ac:dyDescent="0.15">
      <c r="A783" s="64"/>
      <c r="B783" s="72"/>
      <c r="C783" s="64"/>
      <c r="D783" s="73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spans="1:26" ht="11.25" customHeight="1" x14ac:dyDescent="0.15">
      <c r="A784" s="64"/>
      <c r="B784" s="72"/>
      <c r="C784" s="64"/>
      <c r="D784" s="73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spans="1:26" ht="11.25" customHeight="1" x14ac:dyDescent="0.15">
      <c r="A785" s="64"/>
      <c r="B785" s="72"/>
      <c r="C785" s="64"/>
      <c r="D785" s="73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spans="1:26" ht="11.25" customHeight="1" x14ac:dyDescent="0.15">
      <c r="A786" s="64"/>
      <c r="B786" s="72"/>
      <c r="C786" s="64"/>
      <c r="D786" s="73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spans="1:26" ht="11.25" customHeight="1" x14ac:dyDescent="0.15">
      <c r="A787" s="64"/>
      <c r="B787" s="72"/>
      <c r="C787" s="64"/>
      <c r="D787" s="73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spans="1:26" ht="11.25" customHeight="1" x14ac:dyDescent="0.15">
      <c r="A788" s="64"/>
      <c r="B788" s="72"/>
      <c r="C788" s="64"/>
      <c r="D788" s="73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spans="1:26" ht="11.25" customHeight="1" x14ac:dyDescent="0.15">
      <c r="A789" s="64"/>
      <c r="B789" s="72"/>
      <c r="C789" s="64"/>
      <c r="D789" s="73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spans="1:26" ht="11.25" customHeight="1" x14ac:dyDescent="0.15">
      <c r="A790" s="64"/>
      <c r="B790" s="72"/>
      <c r="C790" s="64"/>
      <c r="D790" s="73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spans="1:26" ht="11.25" customHeight="1" x14ac:dyDescent="0.15">
      <c r="A791" s="64"/>
      <c r="B791" s="72"/>
      <c r="C791" s="64"/>
      <c r="D791" s="73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spans="1:26" ht="11.25" customHeight="1" x14ac:dyDescent="0.15">
      <c r="A792" s="64"/>
      <c r="B792" s="72"/>
      <c r="C792" s="64"/>
      <c r="D792" s="73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spans="1:26" ht="11.25" customHeight="1" x14ac:dyDescent="0.15">
      <c r="A793" s="64"/>
      <c r="B793" s="72"/>
      <c r="C793" s="64"/>
      <c r="D793" s="73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spans="1:26" ht="11.25" customHeight="1" x14ac:dyDescent="0.15">
      <c r="A794" s="64"/>
      <c r="B794" s="72"/>
      <c r="C794" s="64"/>
      <c r="D794" s="73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spans="1:26" ht="11.25" customHeight="1" x14ac:dyDescent="0.15">
      <c r="A795" s="64"/>
      <c r="B795" s="72"/>
      <c r="C795" s="64"/>
      <c r="D795" s="73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spans="1:26" ht="11.25" customHeight="1" x14ac:dyDescent="0.15">
      <c r="A796" s="64"/>
      <c r="B796" s="72"/>
      <c r="C796" s="64"/>
      <c r="D796" s="73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spans="1:26" ht="11.25" customHeight="1" x14ac:dyDescent="0.15">
      <c r="A797" s="64"/>
      <c r="B797" s="72"/>
      <c r="C797" s="64"/>
      <c r="D797" s="73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spans="1:26" ht="11.25" customHeight="1" x14ac:dyDescent="0.15">
      <c r="A798" s="64"/>
      <c r="B798" s="72"/>
      <c r="C798" s="64"/>
      <c r="D798" s="73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spans="1:26" ht="11.25" customHeight="1" x14ac:dyDescent="0.15">
      <c r="A799" s="64"/>
      <c r="B799" s="72"/>
      <c r="C799" s="64"/>
      <c r="D799" s="73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spans="1:26" ht="11.25" customHeight="1" x14ac:dyDescent="0.15">
      <c r="A800" s="64"/>
      <c r="B800" s="72"/>
      <c r="C800" s="64"/>
      <c r="D800" s="73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spans="1:26" ht="11.25" customHeight="1" x14ac:dyDescent="0.15">
      <c r="A801" s="64"/>
      <c r="B801" s="72"/>
      <c r="C801" s="64"/>
      <c r="D801" s="73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spans="1:26" ht="11.25" customHeight="1" x14ac:dyDescent="0.15">
      <c r="A802" s="64"/>
      <c r="B802" s="72"/>
      <c r="C802" s="64"/>
      <c r="D802" s="73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spans="1:26" ht="11.25" customHeight="1" x14ac:dyDescent="0.15">
      <c r="A803" s="64"/>
      <c r="B803" s="72"/>
      <c r="C803" s="64"/>
      <c r="D803" s="73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spans="1:26" ht="11.25" customHeight="1" x14ac:dyDescent="0.15">
      <c r="A804" s="64"/>
      <c r="B804" s="72"/>
      <c r="C804" s="64"/>
      <c r="D804" s="73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spans="1:26" ht="11.25" customHeight="1" x14ac:dyDescent="0.15">
      <c r="A805" s="64"/>
      <c r="B805" s="72"/>
      <c r="C805" s="64"/>
      <c r="D805" s="73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spans="1:26" ht="11.25" customHeight="1" x14ac:dyDescent="0.15">
      <c r="A806" s="64"/>
      <c r="B806" s="72"/>
      <c r="C806" s="64"/>
      <c r="D806" s="73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spans="1:26" ht="11.25" customHeight="1" x14ac:dyDescent="0.15">
      <c r="A807" s="64"/>
      <c r="B807" s="72"/>
      <c r="C807" s="64"/>
      <c r="D807" s="73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spans="1:26" ht="11.25" customHeight="1" x14ac:dyDescent="0.15">
      <c r="A808" s="64"/>
      <c r="B808" s="72"/>
      <c r="C808" s="64"/>
      <c r="D808" s="73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spans="1:26" ht="11.25" customHeight="1" x14ac:dyDescent="0.15">
      <c r="A809" s="64"/>
      <c r="B809" s="72"/>
      <c r="C809" s="64"/>
      <c r="D809" s="73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spans="1:26" ht="11.25" customHeight="1" x14ac:dyDescent="0.15">
      <c r="A810" s="64"/>
      <c r="B810" s="72"/>
      <c r="C810" s="64"/>
      <c r="D810" s="73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spans="1:26" ht="11.25" customHeight="1" x14ac:dyDescent="0.15">
      <c r="A811" s="64"/>
      <c r="B811" s="72"/>
      <c r="C811" s="64"/>
      <c r="D811" s="73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spans="1:26" ht="11.25" customHeight="1" x14ac:dyDescent="0.15">
      <c r="A812" s="64"/>
      <c r="B812" s="72"/>
      <c r="C812" s="64"/>
      <c r="D812" s="73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spans="1:26" ht="11.25" customHeight="1" x14ac:dyDescent="0.15">
      <c r="A813" s="64"/>
      <c r="B813" s="72"/>
      <c r="C813" s="64"/>
      <c r="D813" s="73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spans="1:26" ht="11.25" customHeight="1" x14ac:dyDescent="0.15">
      <c r="A814" s="64"/>
      <c r="B814" s="72"/>
      <c r="C814" s="64"/>
      <c r="D814" s="73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spans="1:26" ht="11.25" customHeight="1" x14ac:dyDescent="0.15">
      <c r="A815" s="64"/>
      <c r="B815" s="72"/>
      <c r="C815" s="64"/>
      <c r="D815" s="73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spans="1:26" ht="11.25" customHeight="1" x14ac:dyDescent="0.15">
      <c r="A816" s="64"/>
      <c r="B816" s="72"/>
      <c r="C816" s="64"/>
      <c r="D816" s="73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spans="1:26" ht="11.25" customHeight="1" x14ac:dyDescent="0.15">
      <c r="A817" s="64"/>
      <c r="B817" s="72"/>
      <c r="C817" s="64"/>
      <c r="D817" s="73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spans="1:26" ht="11.25" customHeight="1" x14ac:dyDescent="0.15">
      <c r="A818" s="64"/>
      <c r="B818" s="72"/>
      <c r="C818" s="64"/>
      <c r="D818" s="73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spans="1:26" ht="11.25" customHeight="1" x14ac:dyDescent="0.15">
      <c r="A819" s="64"/>
      <c r="B819" s="72"/>
      <c r="C819" s="64"/>
      <c r="D819" s="73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spans="1:26" ht="11.25" customHeight="1" x14ac:dyDescent="0.15">
      <c r="A820" s="64"/>
      <c r="B820" s="72"/>
      <c r="C820" s="64"/>
      <c r="D820" s="73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spans="1:26" ht="11.25" customHeight="1" x14ac:dyDescent="0.15">
      <c r="A821" s="64"/>
      <c r="B821" s="72"/>
      <c r="C821" s="64"/>
      <c r="D821" s="73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spans="1:26" ht="11.25" customHeight="1" x14ac:dyDescent="0.15">
      <c r="A822" s="64"/>
      <c r="B822" s="72"/>
      <c r="C822" s="64"/>
      <c r="D822" s="73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spans="1:26" ht="11.25" customHeight="1" x14ac:dyDescent="0.15">
      <c r="A823" s="64"/>
      <c r="B823" s="72"/>
      <c r="C823" s="64"/>
      <c r="D823" s="73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spans="1:26" ht="11.25" customHeight="1" x14ac:dyDescent="0.15">
      <c r="A824" s="64"/>
      <c r="B824" s="72"/>
      <c r="C824" s="64"/>
      <c r="D824" s="73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spans="1:26" ht="11.25" customHeight="1" x14ac:dyDescent="0.15">
      <c r="A825" s="64"/>
      <c r="B825" s="72"/>
      <c r="C825" s="64"/>
      <c r="D825" s="73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spans="1:26" ht="11.25" customHeight="1" x14ac:dyDescent="0.15">
      <c r="A826" s="64"/>
      <c r="B826" s="72"/>
      <c r="C826" s="64"/>
      <c r="D826" s="73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spans="1:26" ht="11.25" customHeight="1" x14ac:dyDescent="0.15">
      <c r="A827" s="64"/>
      <c r="B827" s="72"/>
      <c r="C827" s="64"/>
      <c r="D827" s="73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spans="1:26" ht="11.25" customHeight="1" x14ac:dyDescent="0.15">
      <c r="A828" s="64"/>
      <c r="B828" s="72"/>
      <c r="C828" s="64"/>
      <c r="D828" s="73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spans="1:26" ht="11.25" customHeight="1" x14ac:dyDescent="0.15">
      <c r="A829" s="64"/>
      <c r="B829" s="72"/>
      <c r="C829" s="64"/>
      <c r="D829" s="73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spans="1:26" ht="11.25" customHeight="1" x14ac:dyDescent="0.15">
      <c r="A830" s="64"/>
      <c r="B830" s="72"/>
      <c r="C830" s="64"/>
      <c r="D830" s="73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spans="1:26" ht="11.25" customHeight="1" x14ac:dyDescent="0.15">
      <c r="A831" s="64"/>
      <c r="B831" s="72"/>
      <c r="C831" s="64"/>
      <c r="D831" s="73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spans="1:26" ht="11.25" customHeight="1" x14ac:dyDescent="0.15">
      <c r="A832" s="64"/>
      <c r="B832" s="72"/>
      <c r="C832" s="64"/>
      <c r="D832" s="73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spans="1:26" ht="11.25" customHeight="1" x14ac:dyDescent="0.15">
      <c r="A833" s="64"/>
      <c r="B833" s="72"/>
      <c r="C833" s="64"/>
      <c r="D833" s="73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spans="1:26" ht="11.25" customHeight="1" x14ac:dyDescent="0.15">
      <c r="A834" s="64"/>
      <c r="B834" s="72"/>
      <c r="C834" s="64"/>
      <c r="D834" s="73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spans="1:26" ht="11.25" customHeight="1" x14ac:dyDescent="0.15">
      <c r="A835" s="64"/>
      <c r="B835" s="72"/>
      <c r="C835" s="64"/>
      <c r="D835" s="73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spans="1:26" ht="11.25" customHeight="1" x14ac:dyDescent="0.15">
      <c r="A836" s="64"/>
      <c r="B836" s="72"/>
      <c r="C836" s="64"/>
      <c r="D836" s="73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spans="1:26" ht="11.25" customHeight="1" x14ac:dyDescent="0.15">
      <c r="A837" s="64"/>
      <c r="B837" s="72"/>
      <c r="C837" s="64"/>
      <c r="D837" s="73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spans="1:26" ht="11.25" customHeight="1" x14ac:dyDescent="0.15">
      <c r="A838" s="64"/>
      <c r="B838" s="72"/>
      <c r="C838" s="64"/>
      <c r="D838" s="73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spans="1:26" ht="11.25" customHeight="1" x14ac:dyDescent="0.15">
      <c r="A839" s="64"/>
      <c r="B839" s="72"/>
      <c r="C839" s="64"/>
      <c r="D839" s="73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spans="1:26" ht="11.25" customHeight="1" x14ac:dyDescent="0.15">
      <c r="A840" s="64"/>
      <c r="B840" s="72"/>
      <c r="C840" s="64"/>
      <c r="D840" s="73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spans="1:26" ht="11.25" customHeight="1" x14ac:dyDescent="0.15">
      <c r="A841" s="64"/>
      <c r="B841" s="72"/>
      <c r="C841" s="64"/>
      <c r="D841" s="73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spans="1:26" ht="11.25" customHeight="1" x14ac:dyDescent="0.15">
      <c r="A842" s="64"/>
      <c r="B842" s="72"/>
      <c r="C842" s="64"/>
      <c r="D842" s="73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spans="1:26" ht="11.25" customHeight="1" x14ac:dyDescent="0.15">
      <c r="A843" s="64"/>
      <c r="B843" s="72"/>
      <c r="C843" s="64"/>
      <c r="D843" s="73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spans="1:26" ht="11.25" customHeight="1" x14ac:dyDescent="0.15">
      <c r="A844" s="64"/>
      <c r="B844" s="72"/>
      <c r="C844" s="64"/>
      <c r="D844" s="73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spans="1:26" ht="11.25" customHeight="1" x14ac:dyDescent="0.15">
      <c r="A845" s="64"/>
      <c r="B845" s="72"/>
      <c r="C845" s="64"/>
      <c r="D845" s="73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spans="1:26" ht="11.25" customHeight="1" x14ac:dyDescent="0.15">
      <c r="A846" s="64"/>
      <c r="B846" s="72"/>
      <c r="C846" s="64"/>
      <c r="D846" s="73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spans="1:26" ht="11.25" customHeight="1" x14ac:dyDescent="0.15">
      <c r="A847" s="64"/>
      <c r="B847" s="72"/>
      <c r="C847" s="64"/>
      <c r="D847" s="73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spans="1:26" ht="11.25" customHeight="1" x14ac:dyDescent="0.15">
      <c r="A848" s="64"/>
      <c r="B848" s="72"/>
      <c r="C848" s="64"/>
      <c r="D848" s="73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spans="1:26" ht="11.25" customHeight="1" x14ac:dyDescent="0.15">
      <c r="A849" s="64"/>
      <c r="B849" s="72"/>
      <c r="C849" s="64"/>
      <c r="D849" s="73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spans="1:26" ht="11.25" customHeight="1" x14ac:dyDescent="0.15">
      <c r="A850" s="64"/>
      <c r="B850" s="72"/>
      <c r="C850" s="64"/>
      <c r="D850" s="73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spans="1:26" ht="11.25" customHeight="1" x14ac:dyDescent="0.15">
      <c r="A851" s="64"/>
      <c r="B851" s="72"/>
      <c r="C851" s="64"/>
      <c r="D851" s="73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spans="1:26" ht="11.25" customHeight="1" x14ac:dyDescent="0.15">
      <c r="A852" s="64"/>
      <c r="B852" s="72"/>
      <c r="C852" s="64"/>
      <c r="D852" s="73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spans="1:26" ht="11.25" customHeight="1" x14ac:dyDescent="0.15">
      <c r="A853" s="64"/>
      <c r="B853" s="72"/>
      <c r="C853" s="64"/>
      <c r="D853" s="73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spans="1:26" ht="11.25" customHeight="1" x14ac:dyDescent="0.15">
      <c r="A854" s="64"/>
      <c r="B854" s="72"/>
      <c r="C854" s="64"/>
      <c r="D854" s="73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spans="1:26" ht="11.25" customHeight="1" x14ac:dyDescent="0.15">
      <c r="A855" s="64"/>
      <c r="B855" s="72"/>
      <c r="C855" s="64"/>
      <c r="D855" s="73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spans="1:26" ht="11.25" customHeight="1" x14ac:dyDescent="0.15">
      <c r="A856" s="64"/>
      <c r="B856" s="72"/>
      <c r="C856" s="64"/>
      <c r="D856" s="73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spans="1:26" ht="11.25" customHeight="1" x14ac:dyDescent="0.15">
      <c r="A857" s="64"/>
      <c r="B857" s="72"/>
      <c r="C857" s="64"/>
      <c r="D857" s="73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spans="1:26" ht="11.25" customHeight="1" x14ac:dyDescent="0.15">
      <c r="A858" s="64"/>
      <c r="B858" s="72"/>
      <c r="C858" s="64"/>
      <c r="D858" s="73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spans="1:26" ht="11.25" customHeight="1" x14ac:dyDescent="0.15">
      <c r="A859" s="64"/>
      <c r="B859" s="72"/>
      <c r="C859" s="64"/>
      <c r="D859" s="73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spans="1:26" ht="11.25" customHeight="1" x14ac:dyDescent="0.15">
      <c r="A860" s="64"/>
      <c r="B860" s="72"/>
      <c r="C860" s="64"/>
      <c r="D860" s="73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spans="1:26" ht="11.25" customHeight="1" x14ac:dyDescent="0.15">
      <c r="A861" s="64"/>
      <c r="B861" s="72"/>
      <c r="C861" s="64"/>
      <c r="D861" s="73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spans="1:26" ht="11.25" customHeight="1" x14ac:dyDescent="0.15">
      <c r="A862" s="64"/>
      <c r="B862" s="72"/>
      <c r="C862" s="64"/>
      <c r="D862" s="73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spans="1:26" ht="11.25" customHeight="1" x14ac:dyDescent="0.15">
      <c r="A863" s="64"/>
      <c r="B863" s="72"/>
      <c r="C863" s="64"/>
      <c r="D863" s="73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spans="1:26" ht="11.25" customHeight="1" x14ac:dyDescent="0.15">
      <c r="A864" s="64"/>
      <c r="B864" s="72"/>
      <c r="C864" s="64"/>
      <c r="D864" s="73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spans="1:26" ht="11.25" customHeight="1" x14ac:dyDescent="0.15">
      <c r="A865" s="64"/>
      <c r="B865" s="72"/>
      <c r="C865" s="64"/>
      <c r="D865" s="73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spans="1:26" ht="11.25" customHeight="1" x14ac:dyDescent="0.15">
      <c r="A866" s="64"/>
      <c r="B866" s="72"/>
      <c r="C866" s="64"/>
      <c r="D866" s="73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spans="1:26" ht="11.25" customHeight="1" x14ac:dyDescent="0.15">
      <c r="A867" s="64"/>
      <c r="B867" s="72"/>
      <c r="C867" s="64"/>
      <c r="D867" s="73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spans="1:26" ht="11.25" customHeight="1" x14ac:dyDescent="0.15">
      <c r="A868" s="64"/>
      <c r="B868" s="72"/>
      <c r="C868" s="64"/>
      <c r="D868" s="73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spans="1:26" ht="11.25" customHeight="1" x14ac:dyDescent="0.15">
      <c r="A869" s="64"/>
      <c r="B869" s="72"/>
      <c r="C869" s="64"/>
      <c r="D869" s="73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spans="1:26" ht="11.25" customHeight="1" x14ac:dyDescent="0.15">
      <c r="A870" s="64"/>
      <c r="B870" s="72"/>
      <c r="C870" s="64"/>
      <c r="D870" s="73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spans="1:26" ht="11.25" customHeight="1" x14ac:dyDescent="0.15">
      <c r="A871" s="64"/>
      <c r="B871" s="72"/>
      <c r="C871" s="64"/>
      <c r="D871" s="73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spans="1:26" ht="11.25" customHeight="1" x14ac:dyDescent="0.15">
      <c r="A872" s="64"/>
      <c r="B872" s="72"/>
      <c r="C872" s="64"/>
      <c r="D872" s="73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spans="1:26" ht="11.25" customHeight="1" x14ac:dyDescent="0.15">
      <c r="A873" s="64"/>
      <c r="B873" s="72"/>
      <c r="C873" s="64"/>
      <c r="D873" s="73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spans="1:26" ht="11.25" customHeight="1" x14ac:dyDescent="0.15">
      <c r="A874" s="64"/>
      <c r="B874" s="72"/>
      <c r="C874" s="64"/>
      <c r="D874" s="73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spans="1:26" ht="11.25" customHeight="1" x14ac:dyDescent="0.15">
      <c r="A875" s="64"/>
      <c r="B875" s="72"/>
      <c r="C875" s="64"/>
      <c r="D875" s="73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spans="1:26" ht="11.25" customHeight="1" x14ac:dyDescent="0.15">
      <c r="A876" s="64"/>
      <c r="B876" s="72"/>
      <c r="C876" s="64"/>
      <c r="D876" s="73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spans="1:26" ht="11.25" customHeight="1" x14ac:dyDescent="0.15">
      <c r="A877" s="64"/>
      <c r="B877" s="72"/>
      <c r="C877" s="64"/>
      <c r="D877" s="73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spans="1:26" ht="11.25" customHeight="1" x14ac:dyDescent="0.15">
      <c r="A878" s="64"/>
      <c r="B878" s="72"/>
      <c r="C878" s="64"/>
      <c r="D878" s="73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spans="1:26" ht="11.25" customHeight="1" x14ac:dyDescent="0.15">
      <c r="A879" s="64"/>
      <c r="B879" s="72"/>
      <c r="C879" s="64"/>
      <c r="D879" s="73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spans="1:26" ht="11.25" customHeight="1" x14ac:dyDescent="0.15">
      <c r="A880" s="64"/>
      <c r="B880" s="72"/>
      <c r="C880" s="64"/>
      <c r="D880" s="73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spans="1:26" ht="11.25" customHeight="1" x14ac:dyDescent="0.15">
      <c r="A881" s="64"/>
      <c r="B881" s="72"/>
      <c r="C881" s="64"/>
      <c r="D881" s="73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spans="1:26" ht="11.25" customHeight="1" x14ac:dyDescent="0.15">
      <c r="A882" s="64"/>
      <c r="B882" s="72"/>
      <c r="C882" s="64"/>
      <c r="D882" s="73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spans="1:26" ht="11.25" customHeight="1" x14ac:dyDescent="0.15">
      <c r="A883" s="64"/>
      <c r="B883" s="72"/>
      <c r="C883" s="64"/>
      <c r="D883" s="73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spans="1:26" ht="11.25" customHeight="1" x14ac:dyDescent="0.15">
      <c r="A884" s="64"/>
      <c r="B884" s="72"/>
      <c r="C884" s="64"/>
      <c r="D884" s="73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spans="1:26" ht="11.25" customHeight="1" x14ac:dyDescent="0.15">
      <c r="A885" s="64"/>
      <c r="B885" s="72"/>
      <c r="C885" s="64"/>
      <c r="D885" s="73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spans="1:26" ht="11.25" customHeight="1" x14ac:dyDescent="0.15">
      <c r="A886" s="64"/>
      <c r="B886" s="72"/>
      <c r="C886" s="64"/>
      <c r="D886" s="73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spans="1:26" ht="11.25" customHeight="1" x14ac:dyDescent="0.15">
      <c r="A887" s="64"/>
      <c r="B887" s="72"/>
      <c r="C887" s="64"/>
      <c r="D887" s="73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spans="1:26" ht="11.25" customHeight="1" x14ac:dyDescent="0.15">
      <c r="A888" s="64"/>
      <c r="B888" s="72"/>
      <c r="C888" s="64"/>
      <c r="D888" s="73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spans="1:26" ht="11.25" customHeight="1" x14ac:dyDescent="0.15">
      <c r="A889" s="64"/>
      <c r="B889" s="72"/>
      <c r="C889" s="64"/>
      <c r="D889" s="73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spans="1:26" ht="11.25" customHeight="1" x14ac:dyDescent="0.15">
      <c r="A890" s="64"/>
      <c r="B890" s="72"/>
      <c r="C890" s="64"/>
      <c r="D890" s="73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spans="1:26" ht="11.25" customHeight="1" x14ac:dyDescent="0.15">
      <c r="A891" s="64"/>
      <c r="B891" s="72"/>
      <c r="C891" s="64"/>
      <c r="D891" s="73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spans="1:26" ht="11.25" customHeight="1" x14ac:dyDescent="0.15">
      <c r="A892" s="64"/>
      <c r="B892" s="72"/>
      <c r="C892" s="64"/>
      <c r="D892" s="73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spans="1:26" ht="11.25" customHeight="1" x14ac:dyDescent="0.15">
      <c r="A893" s="64"/>
      <c r="B893" s="72"/>
      <c r="C893" s="64"/>
      <c r="D893" s="73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spans="1:26" ht="11.25" customHeight="1" x14ac:dyDescent="0.15">
      <c r="A894" s="64"/>
      <c r="B894" s="72"/>
      <c r="C894" s="64"/>
      <c r="D894" s="73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spans="1:26" ht="11.25" customHeight="1" x14ac:dyDescent="0.15">
      <c r="A895" s="64"/>
      <c r="B895" s="72"/>
      <c r="C895" s="64"/>
      <c r="D895" s="73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spans="1:26" ht="11.25" customHeight="1" x14ac:dyDescent="0.15">
      <c r="A896" s="64"/>
      <c r="B896" s="72"/>
      <c r="C896" s="64"/>
      <c r="D896" s="73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spans="1:26" ht="11.25" customHeight="1" x14ac:dyDescent="0.15">
      <c r="A897" s="64"/>
      <c r="B897" s="72"/>
      <c r="C897" s="64"/>
      <c r="D897" s="73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spans="1:26" ht="11.25" customHeight="1" x14ac:dyDescent="0.15">
      <c r="A898" s="64"/>
      <c r="B898" s="72"/>
      <c r="C898" s="64"/>
      <c r="D898" s="73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spans="1:26" ht="11.25" customHeight="1" x14ac:dyDescent="0.15">
      <c r="A899" s="64"/>
      <c r="B899" s="72"/>
      <c r="C899" s="64"/>
      <c r="D899" s="73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spans="1:26" ht="11.25" customHeight="1" x14ac:dyDescent="0.15">
      <c r="A900" s="64"/>
      <c r="B900" s="72"/>
      <c r="C900" s="64"/>
      <c r="D900" s="73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spans="1:26" ht="11.25" customHeight="1" x14ac:dyDescent="0.15">
      <c r="A901" s="64"/>
      <c r="B901" s="72"/>
      <c r="C901" s="64"/>
      <c r="D901" s="73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spans="1:26" ht="11.25" customHeight="1" x14ac:dyDescent="0.15">
      <c r="A902" s="64"/>
      <c r="B902" s="72"/>
      <c r="C902" s="64"/>
      <c r="D902" s="73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spans="1:26" ht="11.25" customHeight="1" x14ac:dyDescent="0.15">
      <c r="A903" s="64"/>
      <c r="B903" s="72"/>
      <c r="C903" s="64"/>
      <c r="D903" s="73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spans="1:26" ht="11.25" customHeight="1" x14ac:dyDescent="0.15">
      <c r="A904" s="64"/>
      <c r="B904" s="72"/>
      <c r="C904" s="64"/>
      <c r="D904" s="73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spans="1:26" ht="11.25" customHeight="1" x14ac:dyDescent="0.15">
      <c r="A905" s="64"/>
      <c r="B905" s="72"/>
      <c r="C905" s="64"/>
      <c r="D905" s="73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spans="1:26" ht="11.25" customHeight="1" x14ac:dyDescent="0.15">
      <c r="A906" s="64"/>
      <c r="B906" s="72"/>
      <c r="C906" s="64"/>
      <c r="D906" s="73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spans="1:26" ht="11.25" customHeight="1" x14ac:dyDescent="0.15">
      <c r="A907" s="64"/>
      <c r="B907" s="72"/>
      <c r="C907" s="64"/>
      <c r="D907" s="73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spans="1:26" ht="11.25" customHeight="1" x14ac:dyDescent="0.15">
      <c r="A908" s="64"/>
      <c r="B908" s="72"/>
      <c r="C908" s="64"/>
      <c r="D908" s="73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spans="1:26" ht="11.25" customHeight="1" x14ac:dyDescent="0.15">
      <c r="A909" s="64"/>
      <c r="B909" s="72"/>
      <c r="C909" s="64"/>
      <c r="D909" s="73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spans="1:26" ht="11.25" customHeight="1" x14ac:dyDescent="0.15">
      <c r="A910" s="64"/>
      <c r="B910" s="72"/>
      <c r="C910" s="64"/>
      <c r="D910" s="73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spans="1:26" ht="11.25" customHeight="1" x14ac:dyDescent="0.15">
      <c r="A911" s="64"/>
      <c r="B911" s="72"/>
      <c r="C911" s="64"/>
      <c r="D911" s="73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spans="1:26" ht="11.25" customHeight="1" x14ac:dyDescent="0.15">
      <c r="A912" s="64"/>
      <c r="B912" s="72"/>
      <c r="C912" s="64"/>
      <c r="D912" s="73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spans="1:26" ht="11.25" customHeight="1" x14ac:dyDescent="0.15">
      <c r="A913" s="64"/>
      <c r="B913" s="72"/>
      <c r="C913" s="64"/>
      <c r="D913" s="73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spans="1:26" ht="11.25" customHeight="1" x14ac:dyDescent="0.15">
      <c r="A914" s="64"/>
      <c r="B914" s="72"/>
      <c r="C914" s="64"/>
      <c r="D914" s="73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spans="1:26" ht="11.25" customHeight="1" x14ac:dyDescent="0.15">
      <c r="A915" s="64"/>
      <c r="B915" s="72"/>
      <c r="C915" s="64"/>
      <c r="D915" s="73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spans="1:26" ht="11.25" customHeight="1" x14ac:dyDescent="0.15">
      <c r="A916" s="64"/>
      <c r="B916" s="72"/>
      <c r="C916" s="64"/>
      <c r="D916" s="73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spans="1:26" ht="11.25" customHeight="1" x14ac:dyDescent="0.15">
      <c r="A917" s="64"/>
      <c r="B917" s="72"/>
      <c r="C917" s="64"/>
      <c r="D917" s="73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spans="1:26" ht="11.25" customHeight="1" x14ac:dyDescent="0.15">
      <c r="A918" s="64"/>
      <c r="B918" s="72"/>
      <c r="C918" s="64"/>
      <c r="D918" s="73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spans="1:26" ht="11.25" customHeight="1" x14ac:dyDescent="0.15">
      <c r="A919" s="64"/>
      <c r="B919" s="72"/>
      <c r="C919" s="64"/>
      <c r="D919" s="73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spans="1:26" ht="11.25" customHeight="1" x14ac:dyDescent="0.15">
      <c r="A920" s="64"/>
      <c r="B920" s="72"/>
      <c r="C920" s="64"/>
      <c r="D920" s="73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spans="1:26" ht="11.25" customHeight="1" x14ac:dyDescent="0.15">
      <c r="A921" s="64"/>
      <c r="B921" s="72"/>
      <c r="C921" s="64"/>
      <c r="D921" s="73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spans="1:26" ht="11.25" customHeight="1" x14ac:dyDescent="0.15">
      <c r="A922" s="64"/>
      <c r="B922" s="72"/>
      <c r="C922" s="64"/>
      <c r="D922" s="73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spans="1:26" ht="11.25" customHeight="1" x14ac:dyDescent="0.15">
      <c r="A923" s="64"/>
      <c r="B923" s="72"/>
      <c r="C923" s="64"/>
      <c r="D923" s="73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spans="1:26" ht="11.25" customHeight="1" x14ac:dyDescent="0.15">
      <c r="A924" s="64"/>
      <c r="B924" s="72"/>
      <c r="C924" s="64"/>
      <c r="D924" s="73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spans="1:26" ht="11.25" customHeight="1" x14ac:dyDescent="0.15">
      <c r="A925" s="64"/>
      <c r="B925" s="72"/>
      <c r="C925" s="64"/>
      <c r="D925" s="73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spans="1:26" ht="11.25" customHeight="1" x14ac:dyDescent="0.15">
      <c r="A926" s="64"/>
      <c r="B926" s="72"/>
      <c r="C926" s="64"/>
      <c r="D926" s="73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spans="1:26" ht="11.25" customHeight="1" x14ac:dyDescent="0.15">
      <c r="A927" s="64"/>
      <c r="B927" s="72"/>
      <c r="C927" s="64"/>
      <c r="D927" s="73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spans="1:26" ht="11.25" customHeight="1" x14ac:dyDescent="0.15">
      <c r="A928" s="64"/>
      <c r="B928" s="72"/>
      <c r="C928" s="64"/>
      <c r="D928" s="73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spans="1:26" ht="11.25" customHeight="1" x14ac:dyDescent="0.15">
      <c r="A929" s="64"/>
      <c r="B929" s="72"/>
      <c r="C929" s="64"/>
      <c r="D929" s="73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spans="1:26" ht="11.25" customHeight="1" x14ac:dyDescent="0.15">
      <c r="A930" s="64"/>
      <c r="B930" s="72"/>
      <c r="C930" s="64"/>
      <c r="D930" s="73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spans="1:26" ht="11.25" customHeight="1" x14ac:dyDescent="0.15">
      <c r="A931" s="64"/>
      <c r="B931" s="72"/>
      <c r="C931" s="64"/>
      <c r="D931" s="73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spans="1:26" ht="11.25" customHeight="1" x14ac:dyDescent="0.15">
      <c r="A932" s="64"/>
      <c r="B932" s="72"/>
      <c r="C932" s="64"/>
      <c r="D932" s="73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spans="1:26" ht="11.25" customHeight="1" x14ac:dyDescent="0.15">
      <c r="A933" s="64"/>
      <c r="B933" s="72"/>
      <c r="C933" s="64"/>
      <c r="D933" s="73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spans="1:26" ht="11.25" customHeight="1" x14ac:dyDescent="0.15">
      <c r="A934" s="64"/>
      <c r="B934" s="72"/>
      <c r="C934" s="64"/>
      <c r="D934" s="73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spans="1:26" ht="11.25" customHeight="1" x14ac:dyDescent="0.15">
      <c r="A935" s="64"/>
      <c r="B935" s="72"/>
      <c r="C935" s="64"/>
      <c r="D935" s="73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spans="1:26" ht="11.25" customHeight="1" x14ac:dyDescent="0.15">
      <c r="A936" s="64"/>
      <c r="B936" s="72"/>
      <c r="C936" s="64"/>
      <c r="D936" s="73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spans="1:26" ht="11.25" customHeight="1" x14ac:dyDescent="0.15">
      <c r="A937" s="64"/>
      <c r="B937" s="72"/>
      <c r="C937" s="64"/>
      <c r="D937" s="73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spans="1:26" ht="11.25" customHeight="1" x14ac:dyDescent="0.15">
      <c r="A938" s="64"/>
      <c r="B938" s="72"/>
      <c r="C938" s="64"/>
      <c r="D938" s="73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spans="1:26" ht="11.25" customHeight="1" x14ac:dyDescent="0.15">
      <c r="A939" s="64"/>
      <c r="B939" s="72"/>
      <c r="C939" s="64"/>
      <c r="D939" s="73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spans="1:26" ht="11.25" customHeight="1" x14ac:dyDescent="0.15">
      <c r="A940" s="64"/>
      <c r="B940" s="72"/>
      <c r="C940" s="64"/>
      <c r="D940" s="73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spans="1:26" ht="11.25" customHeight="1" x14ac:dyDescent="0.15">
      <c r="A941" s="64"/>
      <c r="B941" s="72"/>
      <c r="C941" s="64"/>
      <c r="D941" s="73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spans="1:26" ht="11.25" customHeight="1" x14ac:dyDescent="0.15">
      <c r="A942" s="64"/>
      <c r="B942" s="72"/>
      <c r="C942" s="64"/>
      <c r="D942" s="73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spans="1:26" ht="11.25" customHeight="1" x14ac:dyDescent="0.15">
      <c r="A943" s="64"/>
      <c r="B943" s="72"/>
      <c r="C943" s="64"/>
      <c r="D943" s="73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spans="1:26" ht="11.25" customHeight="1" x14ac:dyDescent="0.15">
      <c r="A944" s="64"/>
      <c r="B944" s="72"/>
      <c r="C944" s="64"/>
      <c r="D944" s="73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spans="1:26" ht="11.25" customHeight="1" x14ac:dyDescent="0.15">
      <c r="A945" s="64"/>
      <c r="B945" s="72"/>
      <c r="C945" s="64"/>
      <c r="D945" s="73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spans="1:26" ht="11.25" customHeight="1" x14ac:dyDescent="0.15">
      <c r="A946" s="64"/>
      <c r="B946" s="72"/>
      <c r="C946" s="64"/>
      <c r="D946" s="73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spans="1:26" ht="11.25" customHeight="1" x14ac:dyDescent="0.15">
      <c r="A947" s="64"/>
      <c r="B947" s="72"/>
      <c r="C947" s="64"/>
      <c r="D947" s="73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spans="1:26" ht="11.25" customHeight="1" x14ac:dyDescent="0.15">
      <c r="A948" s="64"/>
      <c r="B948" s="72"/>
      <c r="C948" s="64"/>
      <c r="D948" s="73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spans="1:26" ht="11.25" customHeight="1" x14ac:dyDescent="0.15">
      <c r="A949" s="64"/>
      <c r="B949" s="72"/>
      <c r="C949" s="64"/>
      <c r="D949" s="73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spans="1:26" ht="11.25" customHeight="1" x14ac:dyDescent="0.15">
      <c r="A950" s="64"/>
      <c r="B950" s="72"/>
      <c r="C950" s="64"/>
      <c r="D950" s="73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spans="1:26" ht="11.25" customHeight="1" x14ac:dyDescent="0.15">
      <c r="A951" s="64"/>
      <c r="B951" s="72"/>
      <c r="C951" s="64"/>
      <c r="D951" s="73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spans="1:26" ht="11.25" customHeight="1" x14ac:dyDescent="0.15">
      <c r="A952" s="64"/>
      <c r="B952" s="72"/>
      <c r="C952" s="64"/>
      <c r="D952" s="73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spans="1:26" ht="11.25" customHeight="1" x14ac:dyDescent="0.15">
      <c r="A953" s="64"/>
      <c r="B953" s="72"/>
      <c r="C953" s="64"/>
      <c r="D953" s="73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spans="1:26" ht="11.25" customHeight="1" x14ac:dyDescent="0.15">
      <c r="A954" s="64"/>
      <c r="B954" s="72"/>
      <c r="C954" s="64"/>
      <c r="D954" s="73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spans="1:26" ht="11.25" customHeight="1" x14ac:dyDescent="0.15">
      <c r="A955" s="64"/>
      <c r="B955" s="72"/>
      <c r="C955" s="64"/>
      <c r="D955" s="73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spans="1:26" ht="11.25" customHeight="1" x14ac:dyDescent="0.15">
      <c r="A956" s="64"/>
      <c r="B956" s="72"/>
      <c r="C956" s="64"/>
      <c r="D956" s="73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spans="1:26" ht="11.25" customHeight="1" x14ac:dyDescent="0.15">
      <c r="A957" s="64"/>
      <c r="B957" s="72"/>
      <c r="C957" s="64"/>
      <c r="D957" s="73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spans="1:26" ht="11.25" customHeight="1" x14ac:dyDescent="0.15">
      <c r="A958" s="64"/>
      <c r="B958" s="72"/>
      <c r="C958" s="64"/>
      <c r="D958" s="73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spans="1:26" ht="11.25" customHeight="1" x14ac:dyDescent="0.15">
      <c r="A959" s="64"/>
      <c r="B959" s="72"/>
      <c r="C959" s="64"/>
      <c r="D959" s="73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spans="1:26" ht="11.25" customHeight="1" x14ac:dyDescent="0.15">
      <c r="A960" s="64"/>
      <c r="B960" s="72"/>
      <c r="C960" s="64"/>
      <c r="D960" s="73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spans="1:26" ht="11.25" customHeight="1" x14ac:dyDescent="0.15">
      <c r="A961" s="64"/>
      <c r="B961" s="72"/>
      <c r="C961" s="64"/>
      <c r="D961" s="73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spans="1:26" ht="11.25" customHeight="1" x14ac:dyDescent="0.15">
      <c r="A962" s="64"/>
      <c r="B962" s="72"/>
      <c r="C962" s="64"/>
      <c r="D962" s="73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spans="1:26" ht="11.25" customHeight="1" x14ac:dyDescent="0.15">
      <c r="A963" s="64"/>
      <c r="B963" s="72"/>
      <c r="C963" s="64"/>
      <c r="D963" s="73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spans="1:26" ht="11.25" customHeight="1" x14ac:dyDescent="0.15">
      <c r="A964" s="64"/>
      <c r="B964" s="72"/>
      <c r="C964" s="64"/>
      <c r="D964" s="73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spans="1:26" ht="11.25" customHeight="1" x14ac:dyDescent="0.15">
      <c r="A965" s="64"/>
      <c r="B965" s="72"/>
      <c r="C965" s="64"/>
      <c r="D965" s="73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spans="1:26" ht="11.25" customHeight="1" x14ac:dyDescent="0.15">
      <c r="A966" s="64"/>
      <c r="B966" s="72"/>
      <c r="C966" s="64"/>
      <c r="D966" s="73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spans="1:26" ht="11.25" customHeight="1" x14ac:dyDescent="0.15">
      <c r="A967" s="64"/>
      <c r="B967" s="72"/>
      <c r="C967" s="64"/>
      <c r="D967" s="73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spans="1:26" ht="11.25" customHeight="1" x14ac:dyDescent="0.15">
      <c r="A968" s="64"/>
      <c r="B968" s="72"/>
      <c r="C968" s="64"/>
      <c r="D968" s="73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spans="1:26" ht="11.25" customHeight="1" x14ac:dyDescent="0.15">
      <c r="A969" s="64"/>
      <c r="B969" s="72"/>
      <c r="C969" s="64"/>
      <c r="D969" s="73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spans="1:26" ht="11.25" customHeight="1" x14ac:dyDescent="0.15">
      <c r="A970" s="64"/>
      <c r="B970" s="72"/>
      <c r="C970" s="64"/>
      <c r="D970" s="73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spans="1:26" ht="11.25" customHeight="1" x14ac:dyDescent="0.15">
      <c r="A971" s="64"/>
      <c r="B971" s="72"/>
      <c r="C971" s="64"/>
      <c r="D971" s="73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spans="1:26" ht="11.25" customHeight="1" x14ac:dyDescent="0.15">
      <c r="A972" s="64"/>
      <c r="B972" s="72"/>
      <c r="C972" s="64"/>
      <c r="D972" s="73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spans="1:26" ht="11.25" customHeight="1" x14ac:dyDescent="0.15">
      <c r="A973" s="64"/>
      <c r="B973" s="72"/>
      <c r="C973" s="64"/>
      <c r="D973" s="73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spans="1:26" ht="11.25" customHeight="1" x14ac:dyDescent="0.15">
      <c r="A974" s="64"/>
      <c r="B974" s="72"/>
      <c r="C974" s="64"/>
      <c r="D974" s="73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spans="1:26" ht="11.25" customHeight="1" x14ac:dyDescent="0.15">
      <c r="A975" s="64"/>
      <c r="B975" s="72"/>
      <c r="C975" s="64"/>
      <c r="D975" s="73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spans="1:26" ht="11.25" customHeight="1" x14ac:dyDescent="0.15">
      <c r="A976" s="64"/>
      <c r="B976" s="72"/>
      <c r="C976" s="64"/>
      <c r="D976" s="73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spans="1:26" ht="11.25" customHeight="1" x14ac:dyDescent="0.15">
      <c r="A977" s="64"/>
      <c r="B977" s="72"/>
      <c r="C977" s="64"/>
      <c r="D977" s="73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spans="1:26" ht="11.25" customHeight="1" x14ac:dyDescent="0.15">
      <c r="A978" s="64"/>
      <c r="B978" s="72"/>
      <c r="C978" s="64"/>
      <c r="D978" s="73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spans="1:26" ht="11.25" customHeight="1" x14ac:dyDescent="0.15">
      <c r="A979" s="64"/>
      <c r="B979" s="72"/>
      <c r="C979" s="64"/>
      <c r="D979" s="73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spans="1:26" ht="11.25" customHeight="1" x14ac:dyDescent="0.15">
      <c r="A980" s="64"/>
      <c r="B980" s="72"/>
      <c r="C980" s="64"/>
      <c r="D980" s="73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spans="1:26" ht="11.25" customHeight="1" x14ac:dyDescent="0.15">
      <c r="A981" s="64"/>
      <c r="B981" s="72"/>
      <c r="C981" s="64"/>
      <c r="D981" s="73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spans="1:26" ht="11.25" customHeight="1" x14ac:dyDescent="0.15">
      <c r="A982" s="64"/>
      <c r="B982" s="72"/>
      <c r="C982" s="64"/>
      <c r="D982" s="73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spans="1:26" ht="11.25" customHeight="1" x14ac:dyDescent="0.15">
      <c r="A983" s="64"/>
      <c r="B983" s="72"/>
      <c r="C983" s="64"/>
      <c r="D983" s="73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spans="1:26" ht="11.25" customHeight="1" x14ac:dyDescent="0.15">
      <c r="A984" s="64"/>
      <c r="B984" s="72"/>
      <c r="C984" s="64"/>
      <c r="D984" s="73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spans="1:26" ht="11.25" customHeight="1" x14ac:dyDescent="0.15">
      <c r="A985" s="64"/>
      <c r="B985" s="72"/>
      <c r="C985" s="64"/>
      <c r="D985" s="73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spans="1:26" ht="11.25" customHeight="1" x14ac:dyDescent="0.15">
      <c r="A986" s="64"/>
      <c r="B986" s="72"/>
      <c r="C986" s="64"/>
      <c r="D986" s="73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spans="1:26" ht="11.25" customHeight="1" x14ac:dyDescent="0.15">
      <c r="A987" s="64"/>
      <c r="B987" s="72"/>
      <c r="C987" s="64"/>
      <c r="D987" s="73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spans="1:26" ht="11.25" customHeight="1" x14ac:dyDescent="0.15">
      <c r="A988" s="64"/>
      <c r="B988" s="72"/>
      <c r="C988" s="64"/>
      <c r="D988" s="73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spans="1:26" ht="11.25" customHeight="1" x14ac:dyDescent="0.15">
      <c r="A989" s="64"/>
      <c r="B989" s="72"/>
      <c r="C989" s="64"/>
      <c r="D989" s="73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spans="1:26" ht="11.25" customHeight="1" x14ac:dyDescent="0.15">
      <c r="A990" s="64"/>
      <c r="B990" s="72"/>
      <c r="C990" s="64"/>
      <c r="D990" s="73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spans="1:26" ht="11.25" customHeight="1" x14ac:dyDescent="0.15">
      <c r="A991" s="64"/>
      <c r="B991" s="72"/>
      <c r="C991" s="64"/>
      <c r="D991" s="73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spans="1:26" ht="11.25" customHeight="1" x14ac:dyDescent="0.15">
      <c r="A992" s="64"/>
      <c r="B992" s="72"/>
      <c r="C992" s="64"/>
      <c r="D992" s="73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spans="1:26" ht="11.25" customHeight="1" x14ac:dyDescent="0.15">
      <c r="A993" s="64"/>
      <c r="B993" s="72"/>
      <c r="C993" s="64"/>
      <c r="D993" s="73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spans="1:26" ht="11.25" customHeight="1" x14ac:dyDescent="0.15">
      <c r="A994" s="64"/>
      <c r="B994" s="72"/>
      <c r="C994" s="64"/>
      <c r="D994" s="73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spans="1:26" ht="11.25" customHeight="1" x14ac:dyDescent="0.15">
      <c r="A995" s="64"/>
      <c r="B995" s="72"/>
      <c r="C995" s="64"/>
      <c r="D995" s="73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spans="1:26" ht="11.25" customHeight="1" x14ac:dyDescent="0.15">
      <c r="A996" s="64"/>
      <c r="B996" s="72"/>
      <c r="C996" s="64"/>
      <c r="D996" s="73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spans="1:26" ht="11.25" customHeight="1" x14ac:dyDescent="0.15">
      <c r="A997" s="64"/>
      <c r="B997" s="72"/>
      <c r="C997" s="64"/>
      <c r="D997" s="73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spans="1:26" ht="11.25" customHeight="1" x14ac:dyDescent="0.15">
      <c r="A998" s="64"/>
      <c r="B998" s="72"/>
      <c r="C998" s="64"/>
      <c r="D998" s="73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spans="1:26" ht="11.25" customHeight="1" x14ac:dyDescent="0.15">
      <c r="A999" s="64"/>
      <c r="B999" s="72"/>
      <c r="C999" s="64"/>
      <c r="D999" s="73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spans="1:26" ht="11.25" customHeight="1" x14ac:dyDescent="0.15">
      <c r="A1000" s="64"/>
      <c r="B1000" s="72"/>
      <c r="C1000" s="64"/>
      <c r="D1000" s="73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</sheetData>
  <mergeCells count="14">
    <mergeCell ref="N2:O2"/>
    <mergeCell ref="P2:P3"/>
    <mergeCell ref="A1:P1"/>
    <mergeCell ref="A2:A3"/>
    <mergeCell ref="B2:B3"/>
    <mergeCell ref="C2:C3"/>
    <mergeCell ref="D2:D3"/>
    <mergeCell ref="E2:F2"/>
    <mergeCell ref="G2:G3"/>
    <mergeCell ref="H2:I2"/>
    <mergeCell ref="J2:J3"/>
    <mergeCell ref="C47:F47"/>
    <mergeCell ref="K2:L2"/>
    <mergeCell ref="M2:M3"/>
  </mergeCells>
  <conditionalFormatting sqref="A4:P4">
    <cfRule type="expression" dxfId="198" priority="1" stopIfTrue="1">
      <formula>$D$4="N"</formula>
    </cfRule>
  </conditionalFormatting>
  <conditionalFormatting sqref="A5:P5">
    <cfRule type="expression" dxfId="197" priority="2" stopIfTrue="1">
      <formula>$D$5="N"</formula>
    </cfRule>
  </conditionalFormatting>
  <conditionalFormatting sqref="A7:P7">
    <cfRule type="expression" dxfId="196" priority="3" stopIfTrue="1">
      <formula>$D$7="N"</formula>
    </cfRule>
  </conditionalFormatting>
  <conditionalFormatting sqref="F14 E19:F21 E27:F29 E31:F32 E35:F37">
    <cfRule type="expression" dxfId="195" priority="4" stopIfTrue="1">
      <formula>$D$14="N"</formula>
    </cfRule>
  </conditionalFormatting>
  <conditionalFormatting sqref="E18">
    <cfRule type="expression" dxfId="194" priority="5" stopIfTrue="1">
      <formula>$D$18="N"</formula>
    </cfRule>
  </conditionalFormatting>
  <conditionalFormatting sqref="H18">
    <cfRule type="expression" dxfId="193" priority="6" stopIfTrue="1">
      <formula>$D$18="N"</formula>
    </cfRule>
  </conditionalFormatting>
  <conditionalFormatting sqref="E20:F21 E27:F29 E31:F32 E35:F37">
    <cfRule type="expression" dxfId="192" priority="7" stopIfTrue="1">
      <formula>$D$10="N"</formula>
    </cfRule>
  </conditionalFormatting>
  <conditionalFormatting sqref="H20:I20">
    <cfRule type="expression" dxfId="191" priority="8" stopIfTrue="1">
      <formula>$D$10="N"</formula>
    </cfRule>
  </conditionalFormatting>
  <conditionalFormatting sqref="E21:F21 E27:F29 E31:F32 E35:F37">
    <cfRule type="expression" dxfId="190" priority="9" stopIfTrue="1">
      <formula>$D$21="N"</formula>
    </cfRule>
  </conditionalFormatting>
  <conditionalFormatting sqref="H21:I21">
    <cfRule type="expression" dxfId="189" priority="10" stopIfTrue="1">
      <formula>$D$21="N"</formula>
    </cfRule>
  </conditionalFormatting>
  <conditionalFormatting sqref="E22:F22">
    <cfRule type="expression" dxfId="188" priority="11" stopIfTrue="1">
      <formula>$D$22="N"</formula>
    </cfRule>
  </conditionalFormatting>
  <conditionalFormatting sqref="H22:I22">
    <cfRule type="expression" dxfId="187" priority="12" stopIfTrue="1">
      <formula>$D$22="N"</formula>
    </cfRule>
  </conditionalFormatting>
  <conditionalFormatting sqref="E23:F23">
    <cfRule type="expression" dxfId="186" priority="13" stopIfTrue="1">
      <formula>$D$23="N"</formula>
    </cfRule>
  </conditionalFormatting>
  <conditionalFormatting sqref="H23:I23">
    <cfRule type="expression" dxfId="185" priority="14" stopIfTrue="1">
      <formula>$D$23="N"</formula>
    </cfRule>
  </conditionalFormatting>
  <conditionalFormatting sqref="E24:F24">
    <cfRule type="expression" dxfId="184" priority="15" stopIfTrue="1">
      <formula>$D$24="N"</formula>
    </cfRule>
  </conditionalFormatting>
  <conditionalFormatting sqref="H24:I24">
    <cfRule type="expression" dxfId="183" priority="16" stopIfTrue="1">
      <formula>$D$24="N"</formula>
    </cfRule>
  </conditionalFormatting>
  <conditionalFormatting sqref="E25:F25">
    <cfRule type="expression" dxfId="182" priority="17" stopIfTrue="1">
      <formula>$D$25="N"</formula>
    </cfRule>
  </conditionalFormatting>
  <conditionalFormatting sqref="H25:I25">
    <cfRule type="expression" dxfId="181" priority="18" stopIfTrue="1">
      <formula>$D$25="N"</formula>
    </cfRule>
  </conditionalFormatting>
  <conditionalFormatting sqref="E26:F26">
    <cfRule type="expression" dxfId="180" priority="19" stopIfTrue="1">
      <formula>$D$26="N"</formula>
    </cfRule>
  </conditionalFormatting>
  <conditionalFormatting sqref="H26:I26">
    <cfRule type="expression" dxfId="179" priority="20" stopIfTrue="1">
      <formula>$D$26="N"</formula>
    </cfRule>
  </conditionalFormatting>
  <conditionalFormatting sqref="E27:F29 E31:F32 E35:F37">
    <cfRule type="expression" dxfId="178" priority="21" stopIfTrue="1">
      <formula>$D$27="N"</formula>
    </cfRule>
  </conditionalFormatting>
  <conditionalFormatting sqref="H27:I27">
    <cfRule type="expression" dxfId="177" priority="22" stopIfTrue="1">
      <formula>$D$27="N"</formula>
    </cfRule>
  </conditionalFormatting>
  <conditionalFormatting sqref="E28:F29 E31:F32 E35:F37">
    <cfRule type="expression" dxfId="176" priority="23" stopIfTrue="1">
      <formula>$D$27="N"</formula>
    </cfRule>
  </conditionalFormatting>
  <conditionalFormatting sqref="H28:I28">
    <cfRule type="expression" dxfId="175" priority="24" stopIfTrue="1">
      <formula>$D$27="N"</formula>
    </cfRule>
  </conditionalFormatting>
  <conditionalFormatting sqref="E29:F29 E31:F32 E35:F37">
    <cfRule type="expression" dxfId="174" priority="25" stopIfTrue="1">
      <formula>$D$27="N"</formula>
    </cfRule>
  </conditionalFormatting>
  <conditionalFormatting sqref="H29:I29">
    <cfRule type="expression" dxfId="173" priority="26" stopIfTrue="1">
      <formula>$D$27="N"</formula>
    </cfRule>
  </conditionalFormatting>
  <conditionalFormatting sqref="E30:F30">
    <cfRule type="expression" dxfId="172" priority="27" stopIfTrue="1">
      <formula>$D$30="N"</formula>
    </cfRule>
  </conditionalFormatting>
  <conditionalFormatting sqref="H30:I30">
    <cfRule type="expression" dxfId="171" priority="28" stopIfTrue="1">
      <formula>$D$30="N"</formula>
    </cfRule>
  </conditionalFormatting>
  <conditionalFormatting sqref="F32 E35:F37">
    <cfRule type="expression" dxfId="170" priority="29" stopIfTrue="1">
      <formula>$D$32="N"</formula>
    </cfRule>
  </conditionalFormatting>
  <conditionalFormatting sqref="F32 E35:F37">
    <cfRule type="expression" dxfId="169" priority="30" stopIfTrue="1">
      <formula>$D$31="N"</formula>
    </cfRule>
  </conditionalFormatting>
  <conditionalFormatting sqref="I32">
    <cfRule type="expression" dxfId="168" priority="31" stopIfTrue="1">
      <formula>$D$32="N"</formula>
    </cfRule>
  </conditionalFormatting>
  <conditionalFormatting sqref="I32">
    <cfRule type="expression" dxfId="167" priority="32" stopIfTrue="1">
      <formula>$D$31="N"</formula>
    </cfRule>
  </conditionalFormatting>
  <conditionalFormatting sqref="E33:F33">
    <cfRule type="expression" dxfId="166" priority="33" stopIfTrue="1">
      <formula>$D$33="N"</formula>
    </cfRule>
  </conditionalFormatting>
  <conditionalFormatting sqref="H33:I33">
    <cfRule type="expression" dxfId="165" priority="34" stopIfTrue="1">
      <formula>$D$33="N"</formula>
    </cfRule>
  </conditionalFormatting>
  <conditionalFormatting sqref="E34">
    <cfRule type="expression" dxfId="164" priority="35" stopIfTrue="1">
      <formula>$D$34="N"</formula>
    </cfRule>
  </conditionalFormatting>
  <conditionalFormatting sqref="F34">
    <cfRule type="expression" dxfId="163" priority="36" stopIfTrue="1">
      <formula>$D$34="N"</formula>
    </cfRule>
  </conditionalFormatting>
  <conditionalFormatting sqref="F34">
    <cfRule type="expression" dxfId="162" priority="37" stopIfTrue="1">
      <formula>$D$31="N"</formula>
    </cfRule>
  </conditionalFormatting>
  <conditionalFormatting sqref="H34">
    <cfRule type="expression" dxfId="161" priority="38" stopIfTrue="1">
      <formula>$D$34="N"</formula>
    </cfRule>
  </conditionalFormatting>
  <conditionalFormatting sqref="I34">
    <cfRule type="expression" dxfId="160" priority="39" stopIfTrue="1">
      <formula>$D$34="N"</formula>
    </cfRule>
  </conditionalFormatting>
  <conditionalFormatting sqref="I34">
    <cfRule type="expression" dxfId="159" priority="40" stopIfTrue="1">
      <formula>$D$31="N"</formula>
    </cfRule>
  </conditionalFormatting>
  <conditionalFormatting sqref="E36:E37 F37">
    <cfRule type="expression" dxfId="158" priority="41" stopIfTrue="1">
      <formula>$D$36="N"</formula>
    </cfRule>
  </conditionalFormatting>
  <conditionalFormatting sqref="H36">
    <cfRule type="expression" dxfId="157" priority="42" stopIfTrue="1">
      <formula>$D$36="N"</formula>
    </cfRule>
  </conditionalFormatting>
  <conditionalFormatting sqref="A6:P6 G8">
    <cfRule type="expression" dxfId="156" priority="43" stopIfTrue="1">
      <formula>$D$6="N"</formula>
    </cfRule>
  </conditionalFormatting>
  <conditionalFormatting sqref="A8:D8 E8:F14 H8:I9 J8:M8 P8 E19:F21 E27:F29 E31:F32 E35:F37">
    <cfRule type="expression" dxfId="155" priority="44" stopIfTrue="1">
      <formula>$D$8="N"</formula>
    </cfRule>
  </conditionalFormatting>
  <conditionalFormatting sqref="A9:D9 G9 J9:M9 P9">
    <cfRule type="expression" dxfId="154" priority="45" stopIfTrue="1">
      <formula>$D$9="N"</formula>
    </cfRule>
  </conditionalFormatting>
  <conditionalFormatting sqref="A10:D10 A20:D20 G10 G20 J10:M10 J20:M20 P10 P20">
    <cfRule type="expression" dxfId="153" priority="46" stopIfTrue="1">
      <formula>$D$10="N"</formula>
    </cfRule>
  </conditionalFormatting>
  <conditionalFormatting sqref="E10:F10 H10:I10">
    <cfRule type="expression" dxfId="152" priority="47" stopIfTrue="1">
      <formula>$D$9="N"</formula>
    </cfRule>
  </conditionalFormatting>
  <conditionalFormatting sqref="A11:D11 E11:F12 G11:M11 P11">
    <cfRule type="expression" dxfId="151" priority="48" stopIfTrue="1">
      <formula>$D$11="N"</formula>
    </cfRule>
  </conditionalFormatting>
  <conditionalFormatting sqref="A12:M12 P12">
    <cfRule type="expression" dxfId="150" priority="49" stopIfTrue="1">
      <formula>$D$12="N"</formula>
    </cfRule>
  </conditionalFormatting>
  <conditionalFormatting sqref="A13:D13 E13:F14 G13:M13 P13 E19:F21 E27:F29 E31:F32 E35:F37">
    <cfRule type="expression" dxfId="149" priority="50" stopIfTrue="1">
      <formula>$D$13="N"</formula>
    </cfRule>
  </conditionalFormatting>
  <conditionalFormatting sqref="A14:E14 G14:M14 P14">
    <cfRule type="expression" dxfId="148" priority="51" stopIfTrue="1">
      <formula>$D$14="N"</formula>
    </cfRule>
  </conditionalFormatting>
  <conditionalFormatting sqref="A15:M15 P15">
    <cfRule type="expression" dxfId="147" priority="52" stopIfTrue="1">
      <formula>$D$15="N"</formula>
    </cfRule>
  </conditionalFormatting>
  <conditionalFormatting sqref="A16:M16 P16">
    <cfRule type="expression" dxfId="146" priority="53" stopIfTrue="1">
      <formula>$D$16="N"</formula>
    </cfRule>
  </conditionalFormatting>
  <conditionalFormatting sqref="A17:M17 P17">
    <cfRule type="expression" dxfId="145" priority="54" stopIfTrue="1">
      <formula>$D$17="N"</formula>
    </cfRule>
  </conditionalFormatting>
  <conditionalFormatting sqref="A18:D18 G18 J18:M18 P18">
    <cfRule type="expression" dxfId="144" priority="55" stopIfTrue="1">
      <formula>$D$18="N"</formula>
    </cfRule>
  </conditionalFormatting>
  <conditionalFormatting sqref="F18:F21 E19:E21 E27:F29 E31:F32 E35:F37">
    <cfRule type="expression" dxfId="143" priority="56" stopIfTrue="1">
      <formula>$D$19="N"</formula>
    </cfRule>
  </conditionalFormatting>
  <conditionalFormatting sqref="H19 I18:I19">
    <cfRule type="expression" dxfId="142" priority="57" stopIfTrue="1">
      <formula>$D$19="N"</formula>
    </cfRule>
  </conditionalFormatting>
  <conditionalFormatting sqref="A19:D19 G19 J19:M19 P19">
    <cfRule type="expression" dxfId="141" priority="58" stopIfTrue="1">
      <formula>$D$19="N"</formula>
    </cfRule>
  </conditionalFormatting>
  <conditionalFormatting sqref="A21:D21 G21 J21:M21 P21">
    <cfRule type="expression" dxfId="140" priority="59" stopIfTrue="1">
      <formula>$D$21="N"</formula>
    </cfRule>
  </conditionalFormatting>
  <conditionalFormatting sqref="A22:D22 G22 J22:M22 P22">
    <cfRule type="expression" dxfId="139" priority="60" stopIfTrue="1">
      <formula>$D$22="N"</formula>
    </cfRule>
  </conditionalFormatting>
  <conditionalFormatting sqref="A23:D23 G23 J23:M23 P23">
    <cfRule type="expression" dxfId="138" priority="61" stopIfTrue="1">
      <formula>$D$23="N"</formula>
    </cfRule>
  </conditionalFormatting>
  <conditionalFormatting sqref="A24:D24 G24 J24:M24 P24">
    <cfRule type="expression" dxfId="137" priority="62" stopIfTrue="1">
      <formula>$D$24="N"</formula>
    </cfRule>
  </conditionalFormatting>
  <conditionalFormatting sqref="A25:D25 G25 J25:M25 P25">
    <cfRule type="expression" dxfId="136" priority="63" stopIfTrue="1">
      <formula>$D$25="N"</formula>
    </cfRule>
  </conditionalFormatting>
  <conditionalFormatting sqref="A26:D26 G26 J26:M26 P26">
    <cfRule type="expression" dxfId="135" priority="64" stopIfTrue="1">
      <formula>$D$26="N"</formula>
    </cfRule>
  </conditionalFormatting>
  <conditionalFormatting sqref="A27:D27 G27 J27:M27 P27">
    <cfRule type="expression" dxfId="134" priority="65" stopIfTrue="1">
      <formula>$D$27="N"</formula>
    </cfRule>
  </conditionalFormatting>
  <conditionalFormatting sqref="A28:D28 G28 J28:M28 P28">
    <cfRule type="expression" dxfId="133" priority="66" stopIfTrue="1">
      <formula>$D$28="N"</formula>
    </cfRule>
  </conditionalFormatting>
  <conditionalFormatting sqref="A29:D29 G29 J29:M29 P29">
    <cfRule type="expression" dxfId="132" priority="67" stopIfTrue="1">
      <formula>$D$29="N"</formula>
    </cfRule>
  </conditionalFormatting>
  <conditionalFormatting sqref="A30:D30 G30 J30:M30 P30">
    <cfRule type="expression" dxfId="131" priority="68" stopIfTrue="1">
      <formula>$D$30="N"</formula>
    </cfRule>
  </conditionalFormatting>
  <conditionalFormatting sqref="A31:D31 G31 J31:M31 P31">
    <cfRule type="expression" dxfId="130" priority="69" stopIfTrue="1">
      <formula>$D$31="N"</formula>
    </cfRule>
  </conditionalFormatting>
  <conditionalFormatting sqref="E31:F32 E35:F37">
    <cfRule type="expression" dxfId="129" priority="70" stopIfTrue="1">
      <formula>$D$31="N"</formula>
    </cfRule>
  </conditionalFormatting>
  <conditionalFormatting sqref="H31:H32 I31">
    <cfRule type="expression" dxfId="128" priority="71" stopIfTrue="1">
      <formula>$D$31="N"</formula>
    </cfRule>
  </conditionalFormatting>
  <conditionalFormatting sqref="A32:D32 G32 J32:M32 P32">
    <cfRule type="expression" dxfId="127" priority="72" stopIfTrue="1">
      <formula>$D$32="N"</formula>
    </cfRule>
  </conditionalFormatting>
  <conditionalFormatting sqref="A33:D33 G33 J33:M33 P33">
    <cfRule type="expression" dxfId="126" priority="73" stopIfTrue="1">
      <formula>$D$33="N"</formula>
    </cfRule>
  </conditionalFormatting>
  <conditionalFormatting sqref="A34:D34 G34 J34:M34 P34">
    <cfRule type="expression" dxfId="125" priority="74" stopIfTrue="1">
      <formula>$D$34="N"</formula>
    </cfRule>
  </conditionalFormatting>
  <conditionalFormatting sqref="A35:D35 G35 J35:M35 P35">
    <cfRule type="expression" dxfId="124" priority="75" stopIfTrue="1">
      <formula>$D$35="N"</formula>
    </cfRule>
  </conditionalFormatting>
  <conditionalFormatting sqref="E35:F37">
    <cfRule type="expression" dxfId="123" priority="76" stopIfTrue="1">
      <formula>$D$35="N"</formula>
    </cfRule>
  </conditionalFormatting>
  <conditionalFormatting sqref="H35 H37 I35:I37">
    <cfRule type="expression" dxfId="122" priority="77" stopIfTrue="1">
      <formula>$D$35="N"</formula>
    </cfRule>
  </conditionalFormatting>
  <conditionalFormatting sqref="A36:D36 G36 J36:M36 P36">
    <cfRule type="expression" dxfId="121" priority="78" stopIfTrue="1">
      <formula>$D$36="N"</formula>
    </cfRule>
  </conditionalFormatting>
  <conditionalFormatting sqref="A37:D37 G37 J37:M37 P37">
    <cfRule type="expression" dxfId="120" priority="79" stopIfTrue="1">
      <formula>$D$37="N"</formula>
    </cfRule>
  </conditionalFormatting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tabSelected="1" topLeftCell="A6" zoomScale="125" workbookViewId="0">
      <selection activeCell="C46" sqref="C46"/>
    </sheetView>
  </sheetViews>
  <sheetFormatPr baseColWidth="10" defaultColWidth="12.6640625" defaultRowHeight="15" customHeight="1" x14ac:dyDescent="0.15"/>
  <cols>
    <col min="1" max="1" width="6" customWidth="1"/>
    <col min="2" max="2" width="18.6640625" customWidth="1"/>
    <col min="3" max="3" width="26.83203125" customWidth="1"/>
    <col min="4" max="4" width="5.6640625" customWidth="1"/>
    <col min="5" max="5" width="10.6640625" customWidth="1"/>
    <col min="6" max="6" width="10.83203125" customWidth="1"/>
    <col min="7" max="7" width="10.6640625" customWidth="1"/>
    <col min="8" max="8" width="11" customWidth="1"/>
    <col min="9" max="26" width="9.1640625" customWidth="1"/>
  </cols>
  <sheetData>
    <row r="1" spans="1:26" ht="12.75" customHeight="1" x14ac:dyDescent="0.15">
      <c r="A1" s="332" t="s">
        <v>130</v>
      </c>
      <c r="B1" s="333"/>
      <c r="C1" s="333"/>
      <c r="D1" s="333"/>
      <c r="E1" s="333"/>
      <c r="F1" s="333"/>
      <c r="G1" s="333"/>
      <c r="H1" s="333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13.5" customHeight="1" x14ac:dyDescent="0.15">
      <c r="A2" s="334" t="s">
        <v>131</v>
      </c>
      <c r="B2" s="306"/>
      <c r="C2" s="307"/>
      <c r="D2" s="335">
        <f>Team!E3</f>
        <v>212</v>
      </c>
      <c r="E2" s="307"/>
      <c r="F2" s="334" t="s">
        <v>132</v>
      </c>
      <c r="G2" s="307"/>
      <c r="H2" s="80">
        <f>SUM(E4:E39)</f>
        <v>211</v>
      </c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spans="1:26" ht="20.25" customHeight="1" x14ac:dyDescent="0.15">
      <c r="A3" s="65" t="s">
        <v>50</v>
      </c>
      <c r="B3" s="65" t="s">
        <v>71</v>
      </c>
      <c r="C3" s="65" t="s">
        <v>122</v>
      </c>
      <c r="D3" s="65" t="s">
        <v>123</v>
      </c>
      <c r="E3" s="65" t="s">
        <v>133</v>
      </c>
      <c r="F3" s="65" t="s">
        <v>134</v>
      </c>
      <c r="G3" s="65" t="s">
        <v>135</v>
      </c>
      <c r="H3" s="65" t="s">
        <v>136</v>
      </c>
      <c r="I3" s="64"/>
      <c r="J3" s="336" t="s">
        <v>137</v>
      </c>
      <c r="K3" s="307"/>
      <c r="L3" s="82" t="s">
        <v>138</v>
      </c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0.5" customHeight="1" x14ac:dyDescent="0.15">
      <c r="A4" s="83">
        <v>1</v>
      </c>
      <c r="B4" s="84" t="str">
        <f>Deliverables!F3</f>
        <v>Pre sales</v>
      </c>
      <c r="C4" s="84" t="str">
        <f>Deliverables!C3</f>
        <v>Document of Understanding</v>
      </c>
      <c r="D4" s="84" t="str">
        <f>Deliverables!D3</f>
        <v>N</v>
      </c>
      <c r="E4" s="85"/>
      <c r="F4" s="85"/>
      <c r="G4" s="85"/>
      <c r="H4" s="83"/>
      <c r="I4" s="64"/>
      <c r="J4" s="336" t="s">
        <v>139</v>
      </c>
      <c r="K4" s="307"/>
      <c r="L4" s="86">
        <f>SUM(F4:F39)</f>
        <v>0</v>
      </c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 ht="10.5" customHeight="1" x14ac:dyDescent="0.15">
      <c r="A5" s="83">
        <v>2</v>
      </c>
      <c r="B5" s="84" t="str">
        <f>Deliverables!F4</f>
        <v>Pre sales</v>
      </c>
      <c r="C5" s="84" t="str">
        <f>Deliverables!C4</f>
        <v>Architecture Document</v>
      </c>
      <c r="D5" s="84" t="str">
        <f>Deliverables!D4</f>
        <v>N</v>
      </c>
      <c r="E5" s="85"/>
      <c r="F5" s="85"/>
      <c r="G5" s="85"/>
      <c r="H5" s="83"/>
      <c r="I5" s="64"/>
      <c r="J5" s="336" t="s">
        <v>140</v>
      </c>
      <c r="K5" s="307"/>
      <c r="L5" s="86">
        <f>SUM(G4:G39)</f>
        <v>0</v>
      </c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spans="1:26" ht="10.5" customHeight="1" x14ac:dyDescent="0.15">
      <c r="A6" s="83">
        <v>3</v>
      </c>
      <c r="B6" s="84" t="str">
        <f>Deliverables!F5</f>
        <v>Pre sales</v>
      </c>
      <c r="C6" s="84" t="str">
        <f>Deliverables!C5</f>
        <v>Proposal</v>
      </c>
      <c r="D6" s="84" t="str">
        <f>Deliverables!D5</f>
        <v>N</v>
      </c>
      <c r="E6" s="85"/>
      <c r="F6" s="85"/>
      <c r="G6" s="85"/>
      <c r="H6" s="83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 ht="10.5" customHeight="1" x14ac:dyDescent="0.15">
      <c r="A7" s="83">
        <f t="shared" ref="A7:A36" si="0">A6+1</f>
        <v>4</v>
      </c>
      <c r="B7" s="84" t="str">
        <f>Deliverables!F6</f>
        <v>Pre sales</v>
      </c>
      <c r="C7" s="84" t="str">
        <f>Deliverables!C6</f>
        <v>Contract</v>
      </c>
      <c r="D7" s="84" t="str">
        <f>Deliverables!D6</f>
        <v>N</v>
      </c>
      <c r="E7" s="85"/>
      <c r="F7" s="85"/>
      <c r="G7" s="85"/>
      <c r="H7" s="83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 ht="10.5" customHeight="1" x14ac:dyDescent="0.15">
      <c r="A8" s="83">
        <f t="shared" si="0"/>
        <v>5</v>
      </c>
      <c r="B8" s="84" t="str">
        <f>Deliverables!F7</f>
        <v>Requirement</v>
      </c>
      <c r="C8" s="84" t="str">
        <f>Deliverables!C7</f>
        <v>Estimation</v>
      </c>
      <c r="D8" s="84" t="str">
        <f>Deliverables!D7</f>
        <v>Y</v>
      </c>
      <c r="E8" s="85">
        <v>2</v>
      </c>
      <c r="F8" s="85"/>
      <c r="G8" s="85"/>
      <c r="H8" s="83">
        <v>2</v>
      </c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spans="1:26" ht="10.5" customHeight="1" x14ac:dyDescent="0.15">
      <c r="A9" s="83">
        <f t="shared" si="0"/>
        <v>6</v>
      </c>
      <c r="B9" s="84" t="str">
        <f>Deliverables!F8</f>
        <v>Requirement</v>
      </c>
      <c r="C9" s="84" t="str">
        <f>Deliverables!C8</f>
        <v>PMP</v>
      </c>
      <c r="D9" s="84" t="str">
        <f>Deliverables!D8</f>
        <v>Y</v>
      </c>
      <c r="E9" s="85">
        <v>5</v>
      </c>
      <c r="F9" s="85"/>
      <c r="G9" s="85"/>
      <c r="H9" s="83">
        <v>4</v>
      </c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spans="1:26" ht="10.5" customHeight="1" x14ac:dyDescent="0.15">
      <c r="A10" s="83">
        <f t="shared" si="0"/>
        <v>7</v>
      </c>
      <c r="B10" s="84" t="str">
        <f>Deliverables!F9</f>
        <v>Requirement</v>
      </c>
      <c r="C10" s="84" t="str">
        <f>Deliverables!C9</f>
        <v>QAP</v>
      </c>
      <c r="D10" s="84" t="str">
        <f>Deliverables!D9</f>
        <v>Y</v>
      </c>
      <c r="E10" s="85">
        <v>1</v>
      </c>
      <c r="F10" s="85"/>
      <c r="G10" s="85"/>
      <c r="H10" s="83">
        <v>1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spans="1:26" ht="10.5" customHeight="1" x14ac:dyDescent="0.15">
      <c r="A11" s="83">
        <f t="shared" si="0"/>
        <v>8</v>
      </c>
      <c r="B11" s="84" t="str">
        <f>Deliverables!F10</f>
        <v>Requirement</v>
      </c>
      <c r="C11" s="84" t="str">
        <f>Deliverables!C10</f>
        <v>CMP</v>
      </c>
      <c r="D11" s="84" t="str">
        <f>Deliverables!D10</f>
        <v>Y</v>
      </c>
      <c r="E11" s="85">
        <v>1</v>
      </c>
      <c r="F11" s="85"/>
      <c r="G11" s="85"/>
      <c r="H11" s="83">
        <v>1</v>
      </c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spans="1:26" ht="10.5" customHeight="1" x14ac:dyDescent="0.15">
      <c r="A12" s="83">
        <f t="shared" si="0"/>
        <v>9</v>
      </c>
      <c r="B12" s="84" t="str">
        <f>Deliverables!F11</f>
        <v>Requirement</v>
      </c>
      <c r="C12" s="84" t="str">
        <f>Deliverables!C11</f>
        <v>RMP</v>
      </c>
      <c r="D12" s="84" t="str">
        <f>Deliverables!D11</f>
        <v>Y</v>
      </c>
      <c r="E12" s="85">
        <v>1</v>
      </c>
      <c r="F12" s="85"/>
      <c r="G12" s="85"/>
      <c r="H12" s="83">
        <v>1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spans="1:26" ht="10.5" customHeight="1" x14ac:dyDescent="0.15">
      <c r="A13" s="83">
        <f t="shared" si="0"/>
        <v>10</v>
      </c>
      <c r="B13" s="84" t="str">
        <f>Deliverables!F12</f>
        <v>Requirement</v>
      </c>
      <c r="C13" s="84" t="str">
        <f>Deliverables!C12</f>
        <v>SRS</v>
      </c>
      <c r="D13" s="84" t="str">
        <f>Deliverables!D12</f>
        <v>Y</v>
      </c>
      <c r="E13" s="85">
        <v>12</v>
      </c>
      <c r="F13" s="85"/>
      <c r="G13" s="85"/>
      <c r="H13" s="83">
        <v>14</v>
      </c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spans="1:26" ht="10.5" customHeight="1" x14ac:dyDescent="0.15">
      <c r="A14" s="83">
        <f t="shared" si="0"/>
        <v>11</v>
      </c>
      <c r="B14" s="84" t="str">
        <f>Deliverables!F13</f>
        <v>Requirement</v>
      </c>
      <c r="C14" s="84" t="str">
        <f>Deliverables!C13</f>
        <v>Requirement Traceability Matrix</v>
      </c>
      <c r="D14" s="84" t="str">
        <f>Deliverables!D13</f>
        <v>Y</v>
      </c>
      <c r="E14" s="85">
        <v>3</v>
      </c>
      <c r="F14" s="85"/>
      <c r="G14" s="85"/>
      <c r="H14" s="83">
        <v>2</v>
      </c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spans="1:26" ht="10.5" customHeight="1" x14ac:dyDescent="0.15">
      <c r="A15" s="83">
        <f t="shared" si="0"/>
        <v>12</v>
      </c>
      <c r="B15" s="84" t="str">
        <f>Deliverables!F14</f>
        <v>Analysis</v>
      </c>
      <c r="C15" s="84" t="str">
        <f>Deliverables!C14</f>
        <v>Prototype/POC</v>
      </c>
      <c r="D15" s="84" t="str">
        <f>Deliverables!D14</f>
        <v>N</v>
      </c>
      <c r="E15" s="85"/>
      <c r="F15" s="85"/>
      <c r="G15" s="85"/>
      <c r="H15" s="83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0.5" customHeight="1" x14ac:dyDescent="0.15">
      <c r="A16" s="83">
        <f t="shared" si="0"/>
        <v>13</v>
      </c>
      <c r="B16" s="84" t="str">
        <f>Deliverables!F15</f>
        <v>Analysis</v>
      </c>
      <c r="C16" s="84" t="str">
        <f>Deliverables!C15</f>
        <v>Re-estimation-1</v>
      </c>
      <c r="D16" s="84" t="str">
        <f>Deliverables!D15</f>
        <v>N</v>
      </c>
      <c r="E16" s="85"/>
      <c r="F16" s="85"/>
      <c r="G16" s="85"/>
      <c r="H16" s="83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spans="1:26" ht="10.5" customHeight="1" x14ac:dyDescent="0.15">
      <c r="A17" s="83">
        <f t="shared" si="0"/>
        <v>14</v>
      </c>
      <c r="B17" s="84" t="str">
        <f>Deliverables!F16</f>
        <v>Analysis</v>
      </c>
      <c r="C17" s="84" t="str">
        <f>Deliverables!C16</f>
        <v>Acceptance Test Plan</v>
      </c>
      <c r="D17" s="83" t="s">
        <v>79</v>
      </c>
      <c r="E17" s="85"/>
      <c r="F17" s="85"/>
      <c r="G17" s="85"/>
      <c r="H17" s="83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spans="1:26" ht="10.5" customHeight="1" x14ac:dyDescent="0.15">
      <c r="A18" s="83">
        <f t="shared" si="0"/>
        <v>15</v>
      </c>
      <c r="B18" s="84" t="str">
        <f>Deliverables!F17</f>
        <v>Analysis</v>
      </c>
      <c r="C18" s="84" t="str">
        <f>Deliverables!C17</f>
        <v>Acceptance Test Specification</v>
      </c>
      <c r="D18" s="83" t="s">
        <v>79</v>
      </c>
      <c r="E18" s="85"/>
      <c r="F18" s="85"/>
      <c r="G18" s="85"/>
      <c r="H18" s="83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spans="1:26" ht="10.5" customHeight="1" x14ac:dyDescent="0.15">
      <c r="A19" s="83">
        <f t="shared" si="0"/>
        <v>16</v>
      </c>
      <c r="B19" s="84" t="str">
        <f>Deliverables!F18</f>
        <v>Design</v>
      </c>
      <c r="C19" s="84" t="str">
        <f>Deliverables!C18</f>
        <v>HLD</v>
      </c>
      <c r="D19" s="84" t="str">
        <f>Deliverables!D18</f>
        <v>Y</v>
      </c>
      <c r="E19" s="85">
        <v>20</v>
      </c>
      <c r="F19" s="85"/>
      <c r="G19" s="85"/>
      <c r="H19" s="83">
        <v>24</v>
      </c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spans="1:26" ht="10.5" customHeight="1" x14ac:dyDescent="0.15">
      <c r="A20" s="83">
        <f t="shared" si="0"/>
        <v>17</v>
      </c>
      <c r="B20" s="84" t="str">
        <f>Deliverables!F19</f>
        <v>Design</v>
      </c>
      <c r="C20" s="84" t="str">
        <f>Deliverables!C19</f>
        <v>System Test Plan</v>
      </c>
      <c r="D20" s="84" t="str">
        <f>Deliverables!D19</f>
        <v>Y</v>
      </c>
      <c r="E20" s="85">
        <v>8</v>
      </c>
      <c r="F20" s="85"/>
      <c r="G20" s="85"/>
      <c r="H20" s="83">
        <v>8</v>
      </c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spans="1:26" ht="10.5" customHeight="1" x14ac:dyDescent="0.15">
      <c r="A21" s="83">
        <f t="shared" si="0"/>
        <v>18</v>
      </c>
      <c r="B21" s="84" t="str">
        <f>Deliverables!F20</f>
        <v>Design</v>
      </c>
      <c r="C21" s="84" t="str">
        <f>Deliverables!C20</f>
        <v>System Test Specification</v>
      </c>
      <c r="D21" s="84" t="str">
        <f>Deliverables!D20</f>
        <v>Y</v>
      </c>
      <c r="E21" s="85">
        <v>15</v>
      </c>
      <c r="F21" s="85"/>
      <c r="G21" s="85"/>
      <c r="H21" s="83">
        <v>18</v>
      </c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spans="1:26" ht="10.5" customHeight="1" x14ac:dyDescent="0.15">
      <c r="A22" s="83">
        <f t="shared" si="0"/>
        <v>19</v>
      </c>
      <c r="B22" s="84" t="str">
        <f>Deliverables!F21</f>
        <v>Design</v>
      </c>
      <c r="C22" s="84" t="str">
        <f>Deliverables!C21</f>
        <v>LLD</v>
      </c>
      <c r="D22" s="84" t="str">
        <f>Deliverables!D21</f>
        <v>N</v>
      </c>
      <c r="E22" s="85"/>
      <c r="F22" s="85"/>
      <c r="G22" s="85"/>
      <c r="H22" s="83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spans="1:26" ht="10.5" customHeight="1" x14ac:dyDescent="0.15">
      <c r="A23" s="83">
        <f t="shared" si="0"/>
        <v>20</v>
      </c>
      <c r="B23" s="84" t="str">
        <f>Deliverables!F22</f>
        <v>Design</v>
      </c>
      <c r="C23" s="84" t="str">
        <f>Deliverables!C22</f>
        <v>Integration Test Plan</v>
      </c>
      <c r="D23" s="84" t="str">
        <f>Deliverables!D22</f>
        <v>N</v>
      </c>
      <c r="E23" s="85"/>
      <c r="F23" s="85"/>
      <c r="G23" s="85"/>
      <c r="H23" s="83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spans="1:26" ht="10.5" customHeight="1" x14ac:dyDescent="0.15">
      <c r="A24" s="83">
        <f t="shared" si="0"/>
        <v>21</v>
      </c>
      <c r="B24" s="84" t="str">
        <f>Deliverables!F23</f>
        <v>Design</v>
      </c>
      <c r="C24" s="84" t="str">
        <f>Deliverables!C23</f>
        <v>Integration Test Specification</v>
      </c>
      <c r="D24" s="84" t="str">
        <f>Deliverables!D23</f>
        <v>N</v>
      </c>
      <c r="E24" s="85"/>
      <c r="F24" s="85"/>
      <c r="G24" s="85"/>
      <c r="H24" s="83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10.5" customHeight="1" x14ac:dyDescent="0.15">
      <c r="A25" s="83">
        <f t="shared" si="0"/>
        <v>22</v>
      </c>
      <c r="B25" s="84" t="str">
        <f>Deliverables!F24</f>
        <v>Design</v>
      </c>
      <c r="C25" s="84" t="str">
        <f>Deliverables!C24</f>
        <v>Re-estimation-2</v>
      </c>
      <c r="D25" s="83" t="s">
        <v>79</v>
      </c>
      <c r="E25" s="85"/>
      <c r="F25" s="85"/>
      <c r="G25" s="85"/>
      <c r="H25" s="83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spans="1:26" ht="10.5" customHeight="1" x14ac:dyDescent="0.15">
      <c r="A26" s="83">
        <f t="shared" si="0"/>
        <v>23</v>
      </c>
      <c r="B26" s="84" t="str">
        <f>Deliverables!F25</f>
        <v>Development</v>
      </c>
      <c r="C26" s="84" t="str">
        <f>Deliverables!C25</f>
        <v>Unit Test Plan</v>
      </c>
      <c r="D26" s="84" t="str">
        <f>Deliverables!D25</f>
        <v>N</v>
      </c>
      <c r="E26" s="85"/>
      <c r="F26" s="85"/>
      <c r="G26" s="85"/>
      <c r="H26" s="83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10.5" customHeight="1" x14ac:dyDescent="0.15">
      <c r="A27" s="83">
        <f t="shared" si="0"/>
        <v>24</v>
      </c>
      <c r="B27" s="84" t="str">
        <f>Deliverables!F26</f>
        <v>Development</v>
      </c>
      <c r="C27" s="84" t="str">
        <f>Deliverables!C26</f>
        <v>Unit Test Specification</v>
      </c>
      <c r="D27" s="84" t="str">
        <f>Deliverables!D26</f>
        <v>Y</v>
      </c>
      <c r="E27" s="85">
        <v>20</v>
      </c>
      <c r="F27" s="85"/>
      <c r="G27" s="85"/>
      <c r="H27" s="83">
        <v>18</v>
      </c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spans="1:26" ht="10.5" customHeight="1" x14ac:dyDescent="0.15">
      <c r="A28" s="83">
        <f t="shared" si="0"/>
        <v>25</v>
      </c>
      <c r="B28" s="84" t="str">
        <f>Deliverables!F27</f>
        <v>Development</v>
      </c>
      <c r="C28" s="84" t="str">
        <f>Deliverables!C27</f>
        <v>Source Code</v>
      </c>
      <c r="D28" s="84" t="str">
        <f>Deliverables!D27</f>
        <v>Y</v>
      </c>
      <c r="E28" s="85">
        <v>35</v>
      </c>
      <c r="F28" s="85"/>
      <c r="G28" s="85"/>
      <c r="H28" s="83">
        <v>41</v>
      </c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spans="1:26" ht="10.5" customHeight="1" x14ac:dyDescent="0.15">
      <c r="A29" s="83">
        <f t="shared" si="0"/>
        <v>26</v>
      </c>
      <c r="B29" s="84" t="str">
        <f>Deliverables!F28</f>
        <v>Development</v>
      </c>
      <c r="C29" s="84" t="str">
        <f>Deliverables!C28</f>
        <v>Unit Test Report</v>
      </c>
      <c r="D29" s="84" t="str">
        <f>Deliverables!D28</f>
        <v>Y</v>
      </c>
      <c r="E29" s="85">
        <v>20</v>
      </c>
      <c r="F29" s="85"/>
      <c r="G29" s="85"/>
      <c r="H29" s="83">
        <v>18</v>
      </c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spans="1:26" ht="10.5" customHeight="1" x14ac:dyDescent="0.15">
      <c r="A30" s="83">
        <f t="shared" si="0"/>
        <v>27</v>
      </c>
      <c r="B30" s="84" t="str">
        <f>Deliverables!F29</f>
        <v>Testing</v>
      </c>
      <c r="C30" s="84" t="str">
        <f>Deliverables!C29</f>
        <v>Integration Test Report</v>
      </c>
      <c r="D30" s="84" t="str">
        <f>Deliverables!D29</f>
        <v>N</v>
      </c>
      <c r="E30" s="85"/>
      <c r="F30" s="85"/>
      <c r="G30" s="85"/>
      <c r="H30" s="83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spans="1:26" ht="10.5" customHeight="1" x14ac:dyDescent="0.15">
      <c r="A31" s="83">
        <f t="shared" si="0"/>
        <v>28</v>
      </c>
      <c r="B31" s="84" t="str">
        <f>Deliverables!F30</f>
        <v>Testing</v>
      </c>
      <c r="C31" s="84" t="str">
        <f>Deliverables!C30</f>
        <v>System Test Report</v>
      </c>
      <c r="D31" s="84" t="str">
        <f>Deliverables!D30</f>
        <v>Y</v>
      </c>
      <c r="E31" s="85">
        <v>30</v>
      </c>
      <c r="F31" s="85"/>
      <c r="G31" s="85"/>
      <c r="H31" s="83">
        <v>26</v>
      </c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spans="1:26" ht="10.5" customHeight="1" x14ac:dyDescent="0.15">
      <c r="A32" s="83">
        <f t="shared" si="0"/>
        <v>29</v>
      </c>
      <c r="B32" s="84" t="str">
        <f>Deliverables!F31</f>
        <v>Testing</v>
      </c>
      <c r="C32" s="84" t="str">
        <f>Deliverables!C31</f>
        <v>User Manual</v>
      </c>
      <c r="D32" s="84" t="str">
        <f>Deliverables!D31</f>
        <v>Y</v>
      </c>
      <c r="E32" s="85">
        <v>8</v>
      </c>
      <c r="F32" s="85"/>
      <c r="G32" s="85"/>
      <c r="H32" s="83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spans="1:26" ht="10.5" customHeight="1" x14ac:dyDescent="0.15">
      <c r="A33" s="83">
        <f t="shared" si="0"/>
        <v>30</v>
      </c>
      <c r="B33" s="84" t="str">
        <f>Deliverables!F32</f>
        <v>Testing</v>
      </c>
      <c r="C33" s="84" t="str">
        <f>Deliverables!C32</f>
        <v>Online Help</v>
      </c>
      <c r="D33" s="84" t="str">
        <f>Deliverables!D32</f>
        <v>N</v>
      </c>
      <c r="E33" s="85"/>
      <c r="F33" s="85"/>
      <c r="G33" s="85"/>
      <c r="H33" s="83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spans="1:26" ht="10.5" customHeight="1" x14ac:dyDescent="0.15">
      <c r="A34" s="83">
        <f t="shared" si="0"/>
        <v>31</v>
      </c>
      <c r="B34" s="84" t="str">
        <f>Deliverables!F33</f>
        <v>Testing</v>
      </c>
      <c r="C34" s="84" t="str">
        <f>Deliverables!C33</f>
        <v>Installation Guide</v>
      </c>
      <c r="D34" s="83" t="s">
        <v>79</v>
      </c>
      <c r="E34" s="85"/>
      <c r="F34" s="85"/>
      <c r="G34" s="85"/>
      <c r="H34" s="83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spans="1:26" ht="10.5" customHeight="1" x14ac:dyDescent="0.15">
      <c r="A35" s="83">
        <f t="shared" si="0"/>
        <v>32</v>
      </c>
      <c r="B35" s="84" t="str">
        <f>Deliverables!F34</f>
        <v>Delivery</v>
      </c>
      <c r="C35" s="84" t="str">
        <f>Deliverables!C34</f>
        <v>Release readiness check</v>
      </c>
      <c r="D35" s="84" t="str">
        <f>Deliverables!D34</f>
        <v>Y</v>
      </c>
      <c r="E35" s="85">
        <v>1</v>
      </c>
      <c r="F35" s="85"/>
      <c r="G35" s="85"/>
      <c r="H35" s="83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spans="1:26" ht="10.5" customHeight="1" x14ac:dyDescent="0.15">
      <c r="A36" s="83">
        <f t="shared" si="0"/>
        <v>33</v>
      </c>
      <c r="B36" s="84" t="str">
        <f>Deliverables!F35</f>
        <v>Delivery</v>
      </c>
      <c r="C36" s="84" t="str">
        <f>Deliverables!C35</f>
        <v>Delivery note</v>
      </c>
      <c r="D36" s="84" t="str">
        <f>Deliverables!D35</f>
        <v>Y</v>
      </c>
      <c r="E36" s="85">
        <v>1</v>
      </c>
      <c r="F36" s="85"/>
      <c r="G36" s="85"/>
      <c r="H36" s="83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spans="1:26" ht="10.5" customHeight="1" x14ac:dyDescent="0.15">
      <c r="A37" s="83">
        <f t="shared" ref="A37:A38" si="1">A35+1</f>
        <v>33</v>
      </c>
      <c r="B37" s="84" t="str">
        <f>Deliverables!F35</f>
        <v>Delivery</v>
      </c>
      <c r="C37" s="84" t="str">
        <f>Deliverables!C35</f>
        <v>Delivery note</v>
      </c>
      <c r="D37" s="84" t="str">
        <f>Deliverables!D35</f>
        <v>Y</v>
      </c>
      <c r="E37" s="85">
        <v>1</v>
      </c>
      <c r="F37" s="85"/>
      <c r="G37" s="85"/>
      <c r="H37" s="83"/>
      <c r="I37" s="64"/>
      <c r="J37" s="65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spans="1:26" ht="10.5" customHeight="1" x14ac:dyDescent="0.15">
      <c r="A38" s="83">
        <f t="shared" si="1"/>
        <v>34</v>
      </c>
      <c r="B38" s="83"/>
      <c r="C38" s="83" t="s">
        <v>141</v>
      </c>
      <c r="D38" s="83" t="s">
        <v>85</v>
      </c>
      <c r="E38" s="85">
        <v>27</v>
      </c>
      <c r="F38" s="85"/>
      <c r="G38" s="85"/>
      <c r="H38" s="83">
        <v>20</v>
      </c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spans="1:26" ht="10.5" customHeight="1" x14ac:dyDescent="0.15">
      <c r="A39" s="65">
        <v>35</v>
      </c>
      <c r="B39" s="65"/>
      <c r="C39" s="65"/>
      <c r="D39" s="65"/>
      <c r="E39" s="65"/>
      <c r="F39" s="87"/>
      <c r="G39" s="87"/>
      <c r="H39" s="65">
        <f>SUM(H4:H38)</f>
        <v>198</v>
      </c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spans="1:26" ht="11.25" customHeight="1" x14ac:dyDescent="0.15">
      <c r="A40" s="75"/>
      <c r="B40" s="72"/>
      <c r="C40" s="72"/>
      <c r="D40" s="72"/>
      <c r="E40" s="72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spans="1:26" ht="11.25" customHeight="1" x14ac:dyDescent="0.15">
      <c r="A41" s="64"/>
      <c r="B41" s="72"/>
      <c r="C41" s="76"/>
      <c r="D41" s="76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spans="1:26" ht="11.25" customHeight="1" x14ac:dyDescent="0.15">
      <c r="A42" s="64"/>
      <c r="B42" s="72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spans="1:26" ht="11.25" customHeight="1" x14ac:dyDescent="0.15">
      <c r="A43" s="64"/>
      <c r="B43" s="72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spans="1:26" ht="11.25" customHeight="1" x14ac:dyDescent="0.15">
      <c r="A44" s="64"/>
      <c r="B44" s="72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11.25" customHeight="1" x14ac:dyDescent="0.15">
      <c r="A45" s="64"/>
      <c r="B45" s="72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spans="1:26" ht="11.25" customHeight="1" x14ac:dyDescent="0.15">
      <c r="A46" s="64"/>
      <c r="B46" s="72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spans="1:26" ht="11.25" customHeight="1" x14ac:dyDescent="0.15">
      <c r="A47" s="64"/>
      <c r="B47" s="72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spans="1:26" ht="11.25" customHeight="1" x14ac:dyDescent="0.15">
      <c r="A48" s="64"/>
      <c r="B48" s="72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spans="1:26" ht="11.25" customHeight="1" x14ac:dyDescent="0.15">
      <c r="A49" s="64"/>
      <c r="B49" s="72"/>
      <c r="C49" s="64"/>
      <c r="D49" s="64"/>
      <c r="E49" s="78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spans="1:26" ht="11.25" customHeight="1" x14ac:dyDescent="0.15">
      <c r="A50" s="64"/>
      <c r="B50" s="72"/>
      <c r="C50" s="75"/>
      <c r="D50" s="75"/>
      <c r="E50" s="79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spans="1:26" ht="11.25" customHeight="1" x14ac:dyDescent="0.15">
      <c r="A51" s="64"/>
      <c r="B51" s="72"/>
      <c r="C51" s="75"/>
      <c r="D51" s="75"/>
      <c r="E51" s="79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spans="1:26" ht="11.25" customHeight="1" x14ac:dyDescent="0.15">
      <c r="A52" s="64"/>
      <c r="B52" s="72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spans="1:26" ht="11.25" customHeight="1" x14ac:dyDescent="0.15">
      <c r="A53" s="64"/>
      <c r="B53" s="72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spans="1:26" ht="11.25" customHeight="1" x14ac:dyDescent="0.15">
      <c r="A54" s="64"/>
      <c r="B54" s="72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spans="1:26" ht="11.25" customHeight="1" x14ac:dyDescent="0.15">
      <c r="A55" s="64"/>
      <c r="B55" s="72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spans="1:26" ht="11.25" customHeight="1" x14ac:dyDescent="0.15">
      <c r="A56" s="64"/>
      <c r="B56" s="72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spans="1:26" ht="11.25" customHeight="1" x14ac:dyDescent="0.15">
      <c r="A57" s="64"/>
      <c r="B57" s="72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spans="1:26" ht="11.25" customHeight="1" x14ac:dyDescent="0.15">
      <c r="A58" s="64"/>
      <c r="B58" s="72"/>
      <c r="C58" s="75"/>
      <c r="D58" s="7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spans="1:26" ht="11.25" customHeight="1" x14ac:dyDescent="0.15">
      <c r="A59" s="64"/>
      <c r="B59" s="72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spans="1:26" ht="11.25" customHeight="1" x14ac:dyDescent="0.15">
      <c r="A60" s="64"/>
      <c r="B60" s="72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spans="1:26" ht="11.25" customHeight="1" x14ac:dyDescent="0.15">
      <c r="A61" s="64"/>
      <c r="B61" s="72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spans="1:26" ht="11.25" customHeight="1" x14ac:dyDescent="0.15">
      <c r="A62" s="64"/>
      <c r="B62" s="72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spans="1:26" ht="11.25" customHeight="1" x14ac:dyDescent="0.15">
      <c r="A63" s="64"/>
      <c r="B63" s="72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spans="1:26" ht="11.25" customHeight="1" x14ac:dyDescent="0.15">
      <c r="A64" s="64"/>
      <c r="B64" s="72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spans="1:26" ht="11.25" customHeight="1" x14ac:dyDescent="0.15">
      <c r="A65" s="64"/>
      <c r="B65" s="72"/>
      <c r="C65" s="75"/>
      <c r="D65" s="75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spans="1:26" ht="11.25" customHeight="1" x14ac:dyDescent="0.15">
      <c r="A66" s="64"/>
      <c r="B66" s="72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spans="1:26" ht="11.25" customHeight="1" x14ac:dyDescent="0.15">
      <c r="A67" s="64"/>
      <c r="B67" s="72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spans="1:26" ht="11.25" customHeight="1" x14ac:dyDescent="0.15">
      <c r="A68" s="64"/>
      <c r="B68" s="72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spans="1:26" ht="11.25" customHeight="1" x14ac:dyDescent="0.15">
      <c r="A69" s="64"/>
      <c r="B69" s="72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spans="1:26" ht="11.25" customHeight="1" x14ac:dyDescent="0.15">
      <c r="A70" s="64"/>
      <c r="B70" s="72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spans="1:26" ht="11.25" customHeight="1" x14ac:dyDescent="0.15">
      <c r="A71" s="64"/>
      <c r="B71" s="72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spans="1:26" ht="11.25" customHeight="1" x14ac:dyDescent="0.15">
      <c r="A72" s="64"/>
      <c r="B72" s="72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spans="1:26" ht="11.25" customHeight="1" x14ac:dyDescent="0.15">
      <c r="A73" s="64"/>
      <c r="B73" s="72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spans="1:26" ht="11.25" customHeight="1" x14ac:dyDescent="0.15">
      <c r="A74" s="64"/>
      <c r="B74" s="72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spans="1:26" ht="11.25" customHeight="1" x14ac:dyDescent="0.15">
      <c r="A75" s="64"/>
      <c r="B75" s="72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spans="1:26" ht="11.25" customHeight="1" x14ac:dyDescent="0.15">
      <c r="A76" s="64"/>
      <c r="B76" s="72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spans="1:26" ht="11.25" customHeight="1" x14ac:dyDescent="0.15">
      <c r="A77" s="64"/>
      <c r="B77" s="72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spans="1:26" ht="11.25" customHeight="1" x14ac:dyDescent="0.15">
      <c r="A78" s="64"/>
      <c r="B78" s="72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spans="1:26" ht="11.25" customHeight="1" x14ac:dyDescent="0.15">
      <c r="A79" s="64"/>
      <c r="B79" s="72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spans="1:26" ht="11.25" customHeight="1" x14ac:dyDescent="0.15">
      <c r="A80" s="64"/>
      <c r="B80" s="72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spans="1:26" ht="11.25" customHeight="1" x14ac:dyDescent="0.15">
      <c r="A81" s="64"/>
      <c r="B81" s="72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spans="1:26" ht="11.25" customHeight="1" x14ac:dyDescent="0.15">
      <c r="A82" s="64"/>
      <c r="B82" s="72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spans="1:26" ht="11.25" customHeight="1" x14ac:dyDescent="0.15">
      <c r="A83" s="64"/>
      <c r="B83" s="72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spans="1:26" ht="11.25" customHeight="1" x14ac:dyDescent="0.15">
      <c r="A84" s="64"/>
      <c r="B84" s="72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spans="1:26" ht="11.25" customHeight="1" x14ac:dyDescent="0.15">
      <c r="A85" s="64"/>
      <c r="B85" s="72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spans="1:26" ht="11.25" customHeight="1" x14ac:dyDescent="0.15">
      <c r="A86" s="64"/>
      <c r="B86" s="72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spans="1:26" ht="11.25" customHeight="1" x14ac:dyDescent="0.15">
      <c r="A87" s="64"/>
      <c r="B87" s="72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spans="1:26" ht="11.25" customHeight="1" x14ac:dyDescent="0.15">
      <c r="A88" s="64"/>
      <c r="B88" s="72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spans="1:26" ht="11.25" customHeight="1" x14ac:dyDescent="0.15">
      <c r="A89" s="64"/>
      <c r="B89" s="72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spans="1:26" ht="11.25" customHeight="1" x14ac:dyDescent="0.15">
      <c r="A90" s="64"/>
      <c r="B90" s="72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spans="1:26" ht="11.25" customHeight="1" x14ac:dyDescent="0.15">
      <c r="A91" s="64"/>
      <c r="B91" s="72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spans="1:26" ht="11.25" customHeight="1" x14ac:dyDescent="0.15">
      <c r="A92" s="64"/>
      <c r="B92" s="72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spans="1:26" ht="11.25" customHeight="1" x14ac:dyDescent="0.15">
      <c r="A93" s="64"/>
      <c r="B93" s="72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spans="1:26" ht="11.25" customHeight="1" x14ac:dyDescent="0.15">
      <c r="A94" s="64"/>
      <c r="B94" s="72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spans="1:26" ht="11.25" customHeight="1" x14ac:dyDescent="0.15">
      <c r="A95" s="64"/>
      <c r="B95" s="72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spans="1:26" ht="11.25" customHeight="1" x14ac:dyDescent="0.15">
      <c r="A96" s="64"/>
      <c r="B96" s="72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spans="1:26" ht="11.25" customHeight="1" x14ac:dyDescent="0.15">
      <c r="A97" s="64"/>
      <c r="B97" s="72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spans="1:26" ht="11.25" customHeight="1" x14ac:dyDescent="0.15">
      <c r="A98" s="64"/>
      <c r="B98" s="72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spans="1:26" ht="11.25" customHeight="1" x14ac:dyDescent="0.15">
      <c r="A99" s="64"/>
      <c r="B99" s="72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spans="1:26" ht="11.25" customHeight="1" x14ac:dyDescent="0.15">
      <c r="A100" s="64"/>
      <c r="B100" s="72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spans="1:26" ht="11.25" customHeight="1" x14ac:dyDescent="0.15">
      <c r="A101" s="64"/>
      <c r="B101" s="72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spans="1:26" ht="11.25" customHeight="1" x14ac:dyDescent="0.15">
      <c r="A102" s="64"/>
      <c r="B102" s="72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spans="1:26" ht="11.25" customHeight="1" x14ac:dyDescent="0.15">
      <c r="A103" s="64"/>
      <c r="B103" s="72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spans="1:26" ht="11.25" customHeight="1" x14ac:dyDescent="0.15">
      <c r="A104" s="64"/>
      <c r="B104" s="72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spans="1:26" ht="11.25" customHeight="1" x14ac:dyDescent="0.15">
      <c r="A105" s="64"/>
      <c r="B105" s="72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spans="1:26" ht="11.25" customHeight="1" x14ac:dyDescent="0.15">
      <c r="A106" s="64"/>
      <c r="B106" s="72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spans="1:26" ht="11.25" customHeight="1" x14ac:dyDescent="0.15">
      <c r="A107" s="64"/>
      <c r="B107" s="72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spans="1:26" ht="11.25" customHeight="1" x14ac:dyDescent="0.15">
      <c r="A108" s="64"/>
      <c r="B108" s="72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spans="1:26" ht="11.25" customHeight="1" x14ac:dyDescent="0.15">
      <c r="A109" s="64"/>
      <c r="B109" s="72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spans="1:26" ht="11.25" customHeight="1" x14ac:dyDescent="0.15">
      <c r="A110" s="64"/>
      <c r="B110" s="72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spans="1:26" ht="11.25" customHeight="1" x14ac:dyDescent="0.15">
      <c r="A111" s="64"/>
      <c r="B111" s="72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spans="1:26" ht="11.25" customHeight="1" x14ac:dyDescent="0.15">
      <c r="A112" s="64"/>
      <c r="B112" s="72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spans="1:26" ht="11.25" customHeight="1" x14ac:dyDescent="0.15">
      <c r="A113" s="64"/>
      <c r="B113" s="72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spans="1:26" ht="11.25" customHeight="1" x14ac:dyDescent="0.15">
      <c r="A114" s="64"/>
      <c r="B114" s="72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spans="1:26" ht="11.25" customHeight="1" x14ac:dyDescent="0.15">
      <c r="A115" s="64"/>
      <c r="B115" s="72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spans="1:26" ht="11.25" customHeight="1" x14ac:dyDescent="0.15">
      <c r="A116" s="64"/>
      <c r="B116" s="72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spans="1:26" ht="11.25" customHeight="1" x14ac:dyDescent="0.15">
      <c r="A117" s="64"/>
      <c r="B117" s="72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spans="1:26" ht="11.25" customHeight="1" x14ac:dyDescent="0.15">
      <c r="A118" s="64"/>
      <c r="B118" s="72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spans="1:26" ht="11.25" customHeight="1" x14ac:dyDescent="0.15">
      <c r="A119" s="64"/>
      <c r="B119" s="72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spans="1:26" ht="11.25" customHeight="1" x14ac:dyDescent="0.15">
      <c r="A120" s="64"/>
      <c r="B120" s="72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spans="1:26" ht="11.25" customHeight="1" x14ac:dyDescent="0.15">
      <c r="A121" s="64"/>
      <c r="B121" s="72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spans="1:26" ht="11.25" customHeight="1" x14ac:dyDescent="0.15">
      <c r="A122" s="64"/>
      <c r="B122" s="72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spans="1:26" ht="11.25" customHeight="1" x14ac:dyDescent="0.15">
      <c r="A123" s="64"/>
      <c r="B123" s="72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spans="1:26" ht="11.25" customHeight="1" x14ac:dyDescent="0.15">
      <c r="A124" s="64"/>
      <c r="B124" s="72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spans="1:26" ht="11.25" customHeight="1" x14ac:dyDescent="0.15">
      <c r="A125" s="64"/>
      <c r="B125" s="72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spans="1:26" ht="11.25" customHeight="1" x14ac:dyDescent="0.15">
      <c r="A126" s="64"/>
      <c r="B126" s="72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spans="1:26" ht="11.25" customHeight="1" x14ac:dyDescent="0.15">
      <c r="A127" s="64"/>
      <c r="B127" s="72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spans="1:26" ht="11.25" customHeight="1" x14ac:dyDescent="0.15">
      <c r="A128" s="64"/>
      <c r="B128" s="72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spans="1:26" ht="11.25" customHeight="1" x14ac:dyDescent="0.15">
      <c r="A129" s="64"/>
      <c r="B129" s="72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spans="1:26" ht="11.25" customHeight="1" x14ac:dyDescent="0.15">
      <c r="A130" s="64"/>
      <c r="B130" s="72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spans="1:26" ht="11.25" customHeight="1" x14ac:dyDescent="0.15">
      <c r="A131" s="64"/>
      <c r="B131" s="72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spans="1:26" ht="11.25" customHeight="1" x14ac:dyDescent="0.15">
      <c r="A132" s="64"/>
      <c r="B132" s="72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spans="1:26" ht="11.25" customHeight="1" x14ac:dyDescent="0.15">
      <c r="A133" s="64"/>
      <c r="B133" s="72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spans="1:26" ht="11.25" customHeight="1" x14ac:dyDescent="0.15">
      <c r="A134" s="64"/>
      <c r="B134" s="72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spans="1:26" ht="11.25" customHeight="1" x14ac:dyDescent="0.15">
      <c r="A135" s="64"/>
      <c r="B135" s="72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spans="1:26" ht="11.25" customHeight="1" x14ac:dyDescent="0.15">
      <c r="A136" s="64"/>
      <c r="B136" s="72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spans="1:26" ht="11.25" customHeight="1" x14ac:dyDescent="0.15">
      <c r="A137" s="64"/>
      <c r="B137" s="72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spans="1:26" ht="11.25" customHeight="1" x14ac:dyDescent="0.15">
      <c r="A138" s="64"/>
      <c r="B138" s="72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spans="1:26" ht="11.25" customHeight="1" x14ac:dyDescent="0.15">
      <c r="A139" s="64"/>
      <c r="B139" s="72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spans="1:26" ht="11.25" customHeight="1" x14ac:dyDescent="0.15">
      <c r="A140" s="64"/>
      <c r="B140" s="72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spans="1:26" ht="11.25" customHeight="1" x14ac:dyDescent="0.15">
      <c r="A141" s="64"/>
      <c r="B141" s="72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spans="1:26" ht="11.25" customHeight="1" x14ac:dyDescent="0.15">
      <c r="A142" s="64"/>
      <c r="B142" s="72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spans="1:26" ht="11.25" customHeight="1" x14ac:dyDescent="0.15">
      <c r="A143" s="64"/>
      <c r="B143" s="72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spans="1:26" ht="11.25" customHeight="1" x14ac:dyDescent="0.15">
      <c r="A144" s="64"/>
      <c r="B144" s="72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spans="1:26" ht="11.25" customHeight="1" x14ac:dyDescent="0.15">
      <c r="A145" s="64"/>
      <c r="B145" s="72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spans="1:26" ht="11.25" customHeight="1" x14ac:dyDescent="0.15">
      <c r="A146" s="64"/>
      <c r="B146" s="72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spans="1:26" ht="11.25" customHeight="1" x14ac:dyDescent="0.15">
      <c r="A147" s="64"/>
      <c r="B147" s="72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spans="1:26" ht="11.25" customHeight="1" x14ac:dyDescent="0.15">
      <c r="A148" s="64"/>
      <c r="B148" s="72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spans="1:26" ht="11.25" customHeight="1" x14ac:dyDescent="0.15">
      <c r="A149" s="64"/>
      <c r="B149" s="72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spans="1:26" ht="11.25" customHeight="1" x14ac:dyDescent="0.15">
      <c r="A150" s="64"/>
      <c r="B150" s="72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spans="1:26" ht="11.25" customHeight="1" x14ac:dyDescent="0.15">
      <c r="A151" s="64"/>
      <c r="B151" s="72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spans="1:26" ht="11.25" customHeight="1" x14ac:dyDescent="0.15">
      <c r="A152" s="64"/>
      <c r="B152" s="72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spans="1:26" ht="11.25" customHeight="1" x14ac:dyDescent="0.15">
      <c r="A153" s="64"/>
      <c r="B153" s="72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spans="1:26" ht="11.25" customHeight="1" x14ac:dyDescent="0.15">
      <c r="A154" s="64"/>
      <c r="B154" s="72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spans="1:26" ht="11.25" customHeight="1" x14ac:dyDescent="0.15">
      <c r="A155" s="64"/>
      <c r="B155" s="72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spans="1:26" ht="11.25" customHeight="1" x14ac:dyDescent="0.15">
      <c r="A156" s="64"/>
      <c r="B156" s="72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spans="1:26" ht="11.25" customHeight="1" x14ac:dyDescent="0.15">
      <c r="A157" s="64"/>
      <c r="B157" s="72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spans="1:26" ht="11.25" customHeight="1" x14ac:dyDescent="0.15">
      <c r="A158" s="64"/>
      <c r="B158" s="72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spans="1:26" ht="11.25" customHeight="1" x14ac:dyDescent="0.15">
      <c r="A159" s="64"/>
      <c r="B159" s="72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spans="1:26" ht="11.25" customHeight="1" x14ac:dyDescent="0.15">
      <c r="A160" s="64"/>
      <c r="B160" s="72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spans="1:26" ht="11.25" customHeight="1" x14ac:dyDescent="0.15">
      <c r="A161" s="64"/>
      <c r="B161" s="72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spans="1:26" ht="11.25" customHeight="1" x14ac:dyDescent="0.15">
      <c r="A162" s="64"/>
      <c r="B162" s="72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spans="1:26" ht="11.25" customHeight="1" x14ac:dyDescent="0.15">
      <c r="A163" s="64"/>
      <c r="B163" s="72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spans="1:26" ht="11.25" customHeight="1" x14ac:dyDescent="0.15">
      <c r="A164" s="64"/>
      <c r="B164" s="72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spans="1:26" ht="11.25" customHeight="1" x14ac:dyDescent="0.15">
      <c r="A165" s="64"/>
      <c r="B165" s="72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spans="1:26" ht="11.25" customHeight="1" x14ac:dyDescent="0.15">
      <c r="A166" s="64"/>
      <c r="B166" s="72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spans="1:26" ht="11.25" customHeight="1" x14ac:dyDescent="0.15">
      <c r="A167" s="64"/>
      <c r="B167" s="72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spans="1:26" ht="11.25" customHeight="1" x14ac:dyDescent="0.15">
      <c r="A168" s="64"/>
      <c r="B168" s="72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spans="1:26" ht="11.25" customHeight="1" x14ac:dyDescent="0.15">
      <c r="A169" s="64"/>
      <c r="B169" s="72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spans="1:26" ht="11.25" customHeight="1" x14ac:dyDescent="0.15">
      <c r="A170" s="64"/>
      <c r="B170" s="72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spans="1:26" ht="11.25" customHeight="1" x14ac:dyDescent="0.15">
      <c r="A171" s="64"/>
      <c r="B171" s="72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spans="1:26" ht="11.25" customHeight="1" x14ac:dyDescent="0.15">
      <c r="A172" s="64"/>
      <c r="B172" s="72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spans="1:26" ht="11.25" customHeight="1" x14ac:dyDescent="0.15">
      <c r="A173" s="64"/>
      <c r="B173" s="72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spans="1:26" ht="11.25" customHeight="1" x14ac:dyDescent="0.15">
      <c r="A174" s="64"/>
      <c r="B174" s="72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spans="1:26" ht="11.25" customHeight="1" x14ac:dyDescent="0.15">
      <c r="A175" s="64"/>
      <c r="B175" s="72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spans="1:26" ht="11.25" customHeight="1" x14ac:dyDescent="0.15">
      <c r="A176" s="64"/>
      <c r="B176" s="72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spans="1:26" ht="11.25" customHeight="1" x14ac:dyDescent="0.15">
      <c r="A177" s="64"/>
      <c r="B177" s="72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spans="1:26" ht="11.25" customHeight="1" x14ac:dyDescent="0.15">
      <c r="A178" s="64"/>
      <c r="B178" s="72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spans="1:26" ht="11.25" customHeight="1" x14ac:dyDescent="0.15">
      <c r="A179" s="64"/>
      <c r="B179" s="72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spans="1:26" ht="11.25" customHeight="1" x14ac:dyDescent="0.15">
      <c r="A180" s="64"/>
      <c r="B180" s="72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spans="1:26" ht="11.25" customHeight="1" x14ac:dyDescent="0.15">
      <c r="A181" s="64"/>
      <c r="B181" s="72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spans="1:26" ht="11.25" customHeight="1" x14ac:dyDescent="0.15">
      <c r="A182" s="64"/>
      <c r="B182" s="72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spans="1:26" ht="11.25" customHeight="1" x14ac:dyDescent="0.15">
      <c r="A183" s="64"/>
      <c r="B183" s="72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spans="1:26" ht="11.25" customHeight="1" x14ac:dyDescent="0.15">
      <c r="A184" s="64"/>
      <c r="B184" s="72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spans="1:26" ht="11.25" customHeight="1" x14ac:dyDescent="0.15">
      <c r="A185" s="64"/>
      <c r="B185" s="72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spans="1:26" ht="11.25" customHeight="1" x14ac:dyDescent="0.15">
      <c r="A186" s="64"/>
      <c r="B186" s="72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spans="1:26" ht="11.25" customHeight="1" x14ac:dyDescent="0.15">
      <c r="A187" s="64"/>
      <c r="B187" s="72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spans="1:26" ht="11.25" customHeight="1" x14ac:dyDescent="0.15">
      <c r="A188" s="64"/>
      <c r="B188" s="72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spans="1:26" ht="11.25" customHeight="1" x14ac:dyDescent="0.15">
      <c r="A189" s="64"/>
      <c r="B189" s="72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spans="1:26" ht="11.25" customHeight="1" x14ac:dyDescent="0.15">
      <c r="A190" s="64"/>
      <c r="B190" s="72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spans="1:26" ht="11.25" customHeight="1" x14ac:dyDescent="0.15">
      <c r="A191" s="64"/>
      <c r="B191" s="72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spans="1:26" ht="11.25" customHeight="1" x14ac:dyDescent="0.15">
      <c r="A192" s="64"/>
      <c r="B192" s="72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spans="1:26" ht="11.25" customHeight="1" x14ac:dyDescent="0.15">
      <c r="A193" s="64"/>
      <c r="B193" s="72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spans="1:26" ht="11.25" customHeight="1" x14ac:dyDescent="0.15">
      <c r="A194" s="64"/>
      <c r="B194" s="72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spans="1:26" ht="11.25" customHeight="1" x14ac:dyDescent="0.15">
      <c r="A195" s="64"/>
      <c r="B195" s="72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spans="1:26" ht="11.25" customHeight="1" x14ac:dyDescent="0.15">
      <c r="A196" s="64"/>
      <c r="B196" s="72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spans="1:26" ht="11.25" customHeight="1" x14ac:dyDescent="0.15">
      <c r="A197" s="64"/>
      <c r="B197" s="72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spans="1:26" ht="11.25" customHeight="1" x14ac:dyDescent="0.15">
      <c r="A198" s="64"/>
      <c r="B198" s="72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spans="1:26" ht="11.25" customHeight="1" x14ac:dyDescent="0.15">
      <c r="A199" s="64"/>
      <c r="B199" s="72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spans="1:26" ht="11.25" customHeight="1" x14ac:dyDescent="0.15">
      <c r="A200" s="64"/>
      <c r="B200" s="72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spans="1:26" ht="11.25" customHeight="1" x14ac:dyDescent="0.15">
      <c r="A201" s="64"/>
      <c r="B201" s="72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spans="1:26" ht="11.25" customHeight="1" x14ac:dyDescent="0.15">
      <c r="A202" s="64"/>
      <c r="B202" s="72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spans="1:26" ht="11.25" customHeight="1" x14ac:dyDescent="0.15">
      <c r="A203" s="64"/>
      <c r="B203" s="72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spans="1:26" ht="11.25" customHeight="1" x14ac:dyDescent="0.15">
      <c r="A204" s="64"/>
      <c r="B204" s="72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spans="1:26" ht="11.25" customHeight="1" x14ac:dyDescent="0.15">
      <c r="A205" s="64"/>
      <c r="B205" s="72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spans="1:26" ht="11.25" customHeight="1" x14ac:dyDescent="0.15">
      <c r="A206" s="64"/>
      <c r="B206" s="72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spans="1:26" ht="11.25" customHeight="1" x14ac:dyDescent="0.15">
      <c r="A207" s="64"/>
      <c r="B207" s="72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spans="1:26" ht="11.25" customHeight="1" x14ac:dyDescent="0.15">
      <c r="A208" s="64"/>
      <c r="B208" s="72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spans="1:26" ht="11.25" customHeight="1" x14ac:dyDescent="0.15">
      <c r="A209" s="64"/>
      <c r="B209" s="72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spans="1:26" ht="11.25" customHeight="1" x14ac:dyDescent="0.15">
      <c r="A210" s="64"/>
      <c r="B210" s="72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spans="1:26" ht="11.25" customHeight="1" x14ac:dyDescent="0.15">
      <c r="A211" s="64"/>
      <c r="B211" s="72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spans="1:26" ht="11.25" customHeight="1" x14ac:dyDescent="0.15">
      <c r="A212" s="64"/>
      <c r="B212" s="72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spans="1:26" ht="11.25" customHeight="1" x14ac:dyDescent="0.15">
      <c r="A213" s="64"/>
      <c r="B213" s="72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spans="1:26" ht="11.25" customHeight="1" x14ac:dyDescent="0.15">
      <c r="A214" s="64"/>
      <c r="B214" s="72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spans="1:26" ht="11.25" customHeight="1" x14ac:dyDescent="0.15">
      <c r="A215" s="64"/>
      <c r="B215" s="72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spans="1:26" ht="11.25" customHeight="1" x14ac:dyDescent="0.15">
      <c r="A216" s="64"/>
      <c r="B216" s="72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spans="1:26" ht="11.25" customHeight="1" x14ac:dyDescent="0.15">
      <c r="A217" s="64"/>
      <c r="B217" s="72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spans="1:26" ht="11.25" customHeight="1" x14ac:dyDescent="0.15">
      <c r="A218" s="64"/>
      <c r="B218" s="72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spans="1:26" ht="11.25" customHeight="1" x14ac:dyDescent="0.15">
      <c r="A219" s="64"/>
      <c r="B219" s="72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spans="1:26" ht="11.25" customHeight="1" x14ac:dyDescent="0.15">
      <c r="A220" s="64"/>
      <c r="B220" s="72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spans="1:26" ht="11.25" customHeight="1" x14ac:dyDescent="0.15">
      <c r="A221" s="64"/>
      <c r="B221" s="72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spans="1:26" ht="11.25" customHeight="1" x14ac:dyDescent="0.15">
      <c r="A222" s="64"/>
      <c r="B222" s="72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spans="1:26" ht="11.25" customHeight="1" x14ac:dyDescent="0.15">
      <c r="A223" s="64"/>
      <c r="B223" s="72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spans="1:26" ht="11.25" customHeight="1" x14ac:dyDescent="0.15">
      <c r="A224" s="64"/>
      <c r="B224" s="72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spans="1:26" ht="11.25" customHeight="1" x14ac:dyDescent="0.15">
      <c r="A225" s="64"/>
      <c r="B225" s="72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spans="1:26" ht="11.25" customHeight="1" x14ac:dyDescent="0.15">
      <c r="A226" s="64"/>
      <c r="B226" s="72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spans="1:26" ht="11.25" customHeight="1" x14ac:dyDescent="0.15">
      <c r="A227" s="64"/>
      <c r="B227" s="72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spans="1:26" ht="11.25" customHeight="1" x14ac:dyDescent="0.15">
      <c r="A228" s="64"/>
      <c r="B228" s="72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spans="1:26" ht="11.25" customHeight="1" x14ac:dyDescent="0.15">
      <c r="A229" s="64"/>
      <c r="B229" s="72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spans="1:26" ht="11.25" customHeight="1" x14ac:dyDescent="0.15">
      <c r="A230" s="64"/>
      <c r="B230" s="72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spans="1:26" ht="11.25" customHeight="1" x14ac:dyDescent="0.15">
      <c r="A231" s="64"/>
      <c r="B231" s="72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spans="1:26" ht="11.25" customHeight="1" x14ac:dyDescent="0.15">
      <c r="A232" s="64"/>
      <c r="B232" s="72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spans="1:26" ht="11.25" customHeight="1" x14ac:dyDescent="0.15">
      <c r="A233" s="64"/>
      <c r="B233" s="72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spans="1:26" ht="11.25" customHeight="1" x14ac:dyDescent="0.15">
      <c r="A234" s="64"/>
      <c r="B234" s="72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spans="1:26" ht="11.25" customHeight="1" x14ac:dyDescent="0.15">
      <c r="A235" s="64"/>
      <c r="B235" s="72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 spans="1:26" ht="11.25" customHeight="1" x14ac:dyDescent="0.15">
      <c r="A236" s="64"/>
      <c r="B236" s="72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 spans="1:26" ht="11.25" customHeight="1" x14ac:dyDescent="0.15">
      <c r="A237" s="64"/>
      <c r="B237" s="72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 spans="1:26" ht="11.25" customHeight="1" x14ac:dyDescent="0.15">
      <c r="A238" s="64"/>
      <c r="B238" s="72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 spans="1:26" ht="11.25" customHeight="1" x14ac:dyDescent="0.15">
      <c r="A239" s="64"/>
      <c r="B239" s="72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 spans="1:26" ht="11.25" customHeight="1" x14ac:dyDescent="0.15">
      <c r="A240" s="64"/>
      <c r="B240" s="72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 spans="1:26" ht="11.25" customHeight="1" x14ac:dyDescent="0.15">
      <c r="A241" s="64"/>
      <c r="B241" s="72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 spans="1:26" ht="11.25" customHeight="1" x14ac:dyDescent="0.15">
      <c r="A242" s="64"/>
      <c r="B242" s="72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 spans="1:26" ht="11.25" customHeight="1" x14ac:dyDescent="0.15">
      <c r="A243" s="64"/>
      <c r="B243" s="72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 spans="1:26" ht="11.25" customHeight="1" x14ac:dyDescent="0.15">
      <c r="A244" s="64"/>
      <c r="B244" s="72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 spans="1:26" ht="11.25" customHeight="1" x14ac:dyDescent="0.15">
      <c r="A245" s="64"/>
      <c r="B245" s="72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 spans="1:26" ht="11.25" customHeight="1" x14ac:dyDescent="0.15">
      <c r="A246" s="64"/>
      <c r="B246" s="72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 spans="1:26" ht="11.25" customHeight="1" x14ac:dyDescent="0.15">
      <c r="A247" s="64"/>
      <c r="B247" s="72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 spans="1:26" ht="11.25" customHeight="1" x14ac:dyDescent="0.15">
      <c r="A248" s="64"/>
      <c r="B248" s="72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 spans="1:26" ht="11.25" customHeight="1" x14ac:dyDescent="0.15">
      <c r="A249" s="64"/>
      <c r="B249" s="72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 spans="1:26" ht="11.25" customHeight="1" x14ac:dyDescent="0.15">
      <c r="A250" s="64"/>
      <c r="B250" s="72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 spans="1:26" ht="11.25" customHeight="1" x14ac:dyDescent="0.15">
      <c r="A251" s="64"/>
      <c r="B251" s="72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 spans="1:26" ht="11.25" customHeight="1" x14ac:dyDescent="0.15">
      <c r="A252" s="64"/>
      <c r="B252" s="72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 spans="1:26" ht="11.25" customHeight="1" x14ac:dyDescent="0.15">
      <c r="A253" s="64"/>
      <c r="B253" s="72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 spans="1:26" ht="11.25" customHeight="1" x14ac:dyDescent="0.15">
      <c r="A254" s="64"/>
      <c r="B254" s="72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 spans="1:26" ht="11.25" customHeight="1" x14ac:dyDescent="0.15">
      <c r="A255" s="64"/>
      <c r="B255" s="72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 spans="1:26" ht="11.25" customHeight="1" x14ac:dyDescent="0.15">
      <c r="A256" s="64"/>
      <c r="B256" s="72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 spans="1:26" ht="11.25" customHeight="1" x14ac:dyDescent="0.15">
      <c r="A257" s="64"/>
      <c r="B257" s="72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 spans="1:26" ht="11.25" customHeight="1" x14ac:dyDescent="0.15">
      <c r="A258" s="64"/>
      <c r="B258" s="72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 spans="1:26" ht="11.25" customHeight="1" x14ac:dyDescent="0.15">
      <c r="A259" s="64"/>
      <c r="B259" s="72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 spans="1:26" ht="11.25" customHeight="1" x14ac:dyDescent="0.15">
      <c r="A260" s="64"/>
      <c r="B260" s="72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 spans="1:26" ht="11.25" customHeight="1" x14ac:dyDescent="0.15">
      <c r="A261" s="64"/>
      <c r="B261" s="72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 spans="1:26" ht="11.25" customHeight="1" x14ac:dyDescent="0.15">
      <c r="A262" s="64"/>
      <c r="B262" s="72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 spans="1:26" ht="11.25" customHeight="1" x14ac:dyDescent="0.15">
      <c r="A263" s="64"/>
      <c r="B263" s="72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</row>
    <row r="264" spans="1:26" ht="11.25" customHeight="1" x14ac:dyDescent="0.15">
      <c r="A264" s="64"/>
      <c r="B264" s="72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</row>
    <row r="265" spans="1:26" ht="11.25" customHeight="1" x14ac:dyDescent="0.15">
      <c r="A265" s="64"/>
      <c r="B265" s="72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</row>
    <row r="266" spans="1:26" ht="11.25" customHeight="1" x14ac:dyDescent="0.15">
      <c r="A266" s="64"/>
      <c r="B266" s="72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</row>
    <row r="267" spans="1:26" ht="11.25" customHeight="1" x14ac:dyDescent="0.15">
      <c r="A267" s="64"/>
      <c r="B267" s="72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</row>
    <row r="268" spans="1:26" ht="11.25" customHeight="1" x14ac:dyDescent="0.15">
      <c r="A268" s="64"/>
      <c r="B268" s="72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</row>
    <row r="269" spans="1:26" ht="11.25" customHeight="1" x14ac:dyDescent="0.15">
      <c r="A269" s="64"/>
      <c r="B269" s="72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</row>
    <row r="270" spans="1:26" ht="11.25" customHeight="1" x14ac:dyDescent="0.15">
      <c r="A270" s="64"/>
      <c r="B270" s="72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</row>
    <row r="271" spans="1:26" ht="11.25" customHeight="1" x14ac:dyDescent="0.15">
      <c r="A271" s="64"/>
      <c r="B271" s="72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</row>
    <row r="272" spans="1:26" ht="11.25" customHeight="1" x14ac:dyDescent="0.15">
      <c r="A272" s="64"/>
      <c r="B272" s="72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</row>
    <row r="273" spans="1:26" ht="11.25" customHeight="1" x14ac:dyDescent="0.15">
      <c r="A273" s="64"/>
      <c r="B273" s="72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</row>
    <row r="274" spans="1:26" ht="11.25" customHeight="1" x14ac:dyDescent="0.15">
      <c r="A274" s="64"/>
      <c r="B274" s="72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</row>
    <row r="275" spans="1:26" ht="11.25" customHeight="1" x14ac:dyDescent="0.15">
      <c r="A275" s="64"/>
      <c r="B275" s="72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</row>
    <row r="276" spans="1:26" ht="11.25" customHeight="1" x14ac:dyDescent="0.15">
      <c r="A276" s="64"/>
      <c r="B276" s="72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</row>
    <row r="277" spans="1:26" ht="11.25" customHeight="1" x14ac:dyDescent="0.15">
      <c r="A277" s="64"/>
      <c r="B277" s="72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</row>
    <row r="278" spans="1:26" ht="11.25" customHeight="1" x14ac:dyDescent="0.15">
      <c r="A278" s="64"/>
      <c r="B278" s="72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 spans="1:26" ht="11.25" customHeight="1" x14ac:dyDescent="0.15">
      <c r="A279" s="64"/>
      <c r="B279" s="72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</row>
    <row r="280" spans="1:26" ht="11.25" customHeight="1" x14ac:dyDescent="0.15">
      <c r="A280" s="64"/>
      <c r="B280" s="72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</row>
    <row r="281" spans="1:26" ht="11.25" customHeight="1" x14ac:dyDescent="0.15">
      <c r="A281" s="64"/>
      <c r="B281" s="72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</row>
    <row r="282" spans="1:26" ht="11.25" customHeight="1" x14ac:dyDescent="0.15">
      <c r="A282" s="64"/>
      <c r="B282" s="72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</row>
    <row r="283" spans="1:26" ht="11.25" customHeight="1" x14ac:dyDescent="0.15">
      <c r="A283" s="64"/>
      <c r="B283" s="72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</row>
    <row r="284" spans="1:26" ht="11.25" customHeight="1" x14ac:dyDescent="0.15">
      <c r="A284" s="64"/>
      <c r="B284" s="72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</row>
    <row r="285" spans="1:26" ht="11.25" customHeight="1" x14ac:dyDescent="0.15">
      <c r="A285" s="64"/>
      <c r="B285" s="72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</row>
    <row r="286" spans="1:26" ht="11.25" customHeight="1" x14ac:dyDescent="0.15">
      <c r="A286" s="64"/>
      <c r="B286" s="72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</row>
    <row r="287" spans="1:26" ht="11.25" customHeight="1" x14ac:dyDescent="0.15">
      <c r="A287" s="64"/>
      <c r="B287" s="72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</row>
    <row r="288" spans="1:26" ht="11.25" customHeight="1" x14ac:dyDescent="0.15">
      <c r="A288" s="64"/>
      <c r="B288" s="72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</row>
    <row r="289" spans="1:26" ht="11.25" customHeight="1" x14ac:dyDescent="0.15">
      <c r="A289" s="64"/>
      <c r="B289" s="72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</row>
    <row r="290" spans="1:26" ht="11.25" customHeight="1" x14ac:dyDescent="0.15">
      <c r="A290" s="64"/>
      <c r="B290" s="72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</row>
    <row r="291" spans="1:26" ht="11.25" customHeight="1" x14ac:dyDescent="0.15">
      <c r="A291" s="64"/>
      <c r="B291" s="72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</row>
    <row r="292" spans="1:26" ht="11.25" customHeight="1" x14ac:dyDescent="0.15">
      <c r="A292" s="64"/>
      <c r="B292" s="72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</row>
    <row r="293" spans="1:26" ht="11.25" customHeight="1" x14ac:dyDescent="0.15">
      <c r="A293" s="64"/>
      <c r="B293" s="72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</row>
    <row r="294" spans="1:26" ht="11.25" customHeight="1" x14ac:dyDescent="0.15">
      <c r="A294" s="64"/>
      <c r="B294" s="72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</row>
    <row r="295" spans="1:26" ht="11.25" customHeight="1" x14ac:dyDescent="0.15">
      <c r="A295" s="64"/>
      <c r="B295" s="72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</row>
    <row r="296" spans="1:26" ht="11.25" customHeight="1" x14ac:dyDescent="0.15">
      <c r="A296" s="64"/>
      <c r="B296" s="72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</row>
    <row r="297" spans="1:26" ht="11.25" customHeight="1" x14ac:dyDescent="0.15">
      <c r="A297" s="64"/>
      <c r="B297" s="72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</row>
    <row r="298" spans="1:26" ht="11.25" customHeight="1" x14ac:dyDescent="0.15">
      <c r="A298" s="64"/>
      <c r="B298" s="72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</row>
    <row r="299" spans="1:26" ht="11.25" customHeight="1" x14ac:dyDescent="0.15">
      <c r="A299" s="64"/>
      <c r="B299" s="72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</row>
    <row r="300" spans="1:26" ht="11.25" customHeight="1" x14ac:dyDescent="0.15">
      <c r="A300" s="64"/>
      <c r="B300" s="72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</row>
    <row r="301" spans="1:26" ht="11.25" customHeight="1" x14ac:dyDescent="0.15">
      <c r="A301" s="64"/>
      <c r="B301" s="72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</row>
    <row r="302" spans="1:26" ht="11.25" customHeight="1" x14ac:dyDescent="0.15">
      <c r="A302" s="64"/>
      <c r="B302" s="72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</row>
    <row r="303" spans="1:26" ht="11.25" customHeight="1" x14ac:dyDescent="0.15">
      <c r="A303" s="64"/>
      <c r="B303" s="72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</row>
    <row r="304" spans="1:26" ht="11.25" customHeight="1" x14ac:dyDescent="0.15">
      <c r="A304" s="64"/>
      <c r="B304" s="72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</row>
    <row r="305" spans="1:26" ht="11.25" customHeight="1" x14ac:dyDescent="0.15">
      <c r="A305" s="64"/>
      <c r="B305" s="72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</row>
    <row r="306" spans="1:26" ht="11.25" customHeight="1" x14ac:dyDescent="0.15">
      <c r="A306" s="64"/>
      <c r="B306" s="72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</row>
    <row r="307" spans="1:26" ht="11.25" customHeight="1" x14ac:dyDescent="0.15">
      <c r="A307" s="64"/>
      <c r="B307" s="72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</row>
    <row r="308" spans="1:26" ht="11.25" customHeight="1" x14ac:dyDescent="0.15">
      <c r="A308" s="64"/>
      <c r="B308" s="72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</row>
    <row r="309" spans="1:26" ht="11.25" customHeight="1" x14ac:dyDescent="0.15">
      <c r="A309" s="64"/>
      <c r="B309" s="72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</row>
    <row r="310" spans="1:26" ht="11.25" customHeight="1" x14ac:dyDescent="0.15">
      <c r="A310" s="64"/>
      <c r="B310" s="72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</row>
    <row r="311" spans="1:26" ht="11.25" customHeight="1" x14ac:dyDescent="0.15">
      <c r="A311" s="64"/>
      <c r="B311" s="72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</row>
    <row r="312" spans="1:26" ht="11.25" customHeight="1" x14ac:dyDescent="0.15">
      <c r="A312" s="64"/>
      <c r="B312" s="72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</row>
    <row r="313" spans="1:26" ht="11.25" customHeight="1" x14ac:dyDescent="0.15">
      <c r="A313" s="64"/>
      <c r="B313" s="72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</row>
    <row r="314" spans="1:26" ht="11.25" customHeight="1" x14ac:dyDescent="0.15">
      <c r="A314" s="64"/>
      <c r="B314" s="72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</row>
    <row r="315" spans="1:26" ht="11.25" customHeight="1" x14ac:dyDescent="0.15">
      <c r="A315" s="64"/>
      <c r="B315" s="72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</row>
    <row r="316" spans="1:26" ht="11.25" customHeight="1" x14ac:dyDescent="0.15">
      <c r="A316" s="64"/>
      <c r="B316" s="72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</row>
    <row r="317" spans="1:26" ht="11.25" customHeight="1" x14ac:dyDescent="0.15">
      <c r="A317" s="64"/>
      <c r="B317" s="72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 spans="1:26" ht="11.25" customHeight="1" x14ac:dyDescent="0.15">
      <c r="A318" s="64"/>
      <c r="B318" s="72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 spans="1:26" ht="11.25" customHeight="1" x14ac:dyDescent="0.15">
      <c r="A319" s="64"/>
      <c r="B319" s="72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 spans="1:26" ht="11.25" customHeight="1" x14ac:dyDescent="0.15">
      <c r="A320" s="64"/>
      <c r="B320" s="72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 spans="1:26" ht="11.25" customHeight="1" x14ac:dyDescent="0.15">
      <c r="A321" s="64"/>
      <c r="B321" s="72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 spans="1:26" ht="11.25" customHeight="1" x14ac:dyDescent="0.15">
      <c r="A322" s="64"/>
      <c r="B322" s="72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 spans="1:26" ht="11.25" customHeight="1" x14ac:dyDescent="0.15">
      <c r="A323" s="64"/>
      <c r="B323" s="72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 spans="1:26" ht="11.25" customHeight="1" x14ac:dyDescent="0.15">
      <c r="A324" s="64"/>
      <c r="B324" s="72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 spans="1:26" ht="11.25" customHeight="1" x14ac:dyDescent="0.15">
      <c r="A325" s="64"/>
      <c r="B325" s="72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 spans="1:26" ht="11.25" customHeight="1" x14ac:dyDescent="0.15">
      <c r="A326" s="64"/>
      <c r="B326" s="72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 spans="1:26" ht="11.25" customHeight="1" x14ac:dyDescent="0.15">
      <c r="A327" s="64"/>
      <c r="B327" s="72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 spans="1:26" ht="11.25" customHeight="1" x14ac:dyDescent="0.15">
      <c r="A328" s="64"/>
      <c r="B328" s="72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 spans="1:26" ht="11.25" customHeight="1" x14ac:dyDescent="0.15">
      <c r="A329" s="64"/>
      <c r="B329" s="72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 spans="1:26" ht="11.25" customHeight="1" x14ac:dyDescent="0.15">
      <c r="A330" s="64"/>
      <c r="B330" s="72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 spans="1:26" ht="11.25" customHeight="1" x14ac:dyDescent="0.15">
      <c r="A331" s="64"/>
      <c r="B331" s="72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 spans="1:26" ht="11.25" customHeight="1" x14ac:dyDescent="0.15">
      <c r="A332" s="64"/>
      <c r="B332" s="72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 spans="1:26" ht="11.25" customHeight="1" x14ac:dyDescent="0.15">
      <c r="A333" s="64"/>
      <c r="B333" s="72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 spans="1:26" ht="11.25" customHeight="1" x14ac:dyDescent="0.15">
      <c r="A334" s="64"/>
      <c r="B334" s="72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 spans="1:26" ht="11.25" customHeight="1" x14ac:dyDescent="0.15">
      <c r="A335" s="64"/>
      <c r="B335" s="72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 spans="1:26" ht="11.25" customHeight="1" x14ac:dyDescent="0.15">
      <c r="A336" s="64"/>
      <c r="B336" s="72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 spans="1:26" ht="11.25" customHeight="1" x14ac:dyDescent="0.15">
      <c r="A337" s="64"/>
      <c r="B337" s="72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 spans="1:26" ht="11.25" customHeight="1" x14ac:dyDescent="0.15">
      <c r="A338" s="64"/>
      <c r="B338" s="72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 spans="1:26" ht="11.25" customHeight="1" x14ac:dyDescent="0.15">
      <c r="A339" s="64"/>
      <c r="B339" s="72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 spans="1:26" ht="11.25" customHeight="1" x14ac:dyDescent="0.15">
      <c r="A340" s="64"/>
      <c r="B340" s="72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 spans="1:26" ht="11.25" customHeight="1" x14ac:dyDescent="0.15">
      <c r="A341" s="64"/>
      <c r="B341" s="72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 spans="1:26" ht="11.25" customHeight="1" x14ac:dyDescent="0.15">
      <c r="A342" s="64"/>
      <c r="B342" s="72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 spans="1:26" ht="11.25" customHeight="1" x14ac:dyDescent="0.15">
      <c r="A343" s="64"/>
      <c r="B343" s="72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 spans="1:26" ht="11.25" customHeight="1" x14ac:dyDescent="0.15">
      <c r="A344" s="64"/>
      <c r="B344" s="72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 spans="1:26" ht="11.25" customHeight="1" x14ac:dyDescent="0.15">
      <c r="A345" s="64"/>
      <c r="B345" s="72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 spans="1:26" ht="11.25" customHeight="1" x14ac:dyDescent="0.15">
      <c r="A346" s="64"/>
      <c r="B346" s="72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 spans="1:26" ht="11.25" customHeight="1" x14ac:dyDescent="0.15">
      <c r="A347" s="64"/>
      <c r="B347" s="72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 spans="1:26" ht="11.25" customHeight="1" x14ac:dyDescent="0.15">
      <c r="A348" s="64"/>
      <c r="B348" s="72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 spans="1:26" ht="11.25" customHeight="1" x14ac:dyDescent="0.15">
      <c r="A349" s="64"/>
      <c r="B349" s="72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 spans="1:26" ht="11.25" customHeight="1" x14ac:dyDescent="0.15">
      <c r="A350" s="64"/>
      <c r="B350" s="72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 spans="1:26" ht="11.25" customHeight="1" x14ac:dyDescent="0.15">
      <c r="A351" s="64"/>
      <c r="B351" s="72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 spans="1:26" ht="11.25" customHeight="1" x14ac:dyDescent="0.15">
      <c r="A352" s="64"/>
      <c r="B352" s="72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 spans="1:26" ht="11.25" customHeight="1" x14ac:dyDescent="0.15">
      <c r="A353" s="64"/>
      <c r="B353" s="72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 spans="1:26" ht="11.25" customHeight="1" x14ac:dyDescent="0.15">
      <c r="A354" s="64"/>
      <c r="B354" s="72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 spans="1:26" ht="11.25" customHeight="1" x14ac:dyDescent="0.15">
      <c r="A355" s="64"/>
      <c r="B355" s="72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 spans="1:26" ht="11.25" customHeight="1" x14ac:dyDescent="0.15">
      <c r="A356" s="64"/>
      <c r="B356" s="72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 spans="1:26" ht="11.25" customHeight="1" x14ac:dyDescent="0.15">
      <c r="A357" s="64"/>
      <c r="B357" s="72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 spans="1:26" ht="11.25" customHeight="1" x14ac:dyDescent="0.15">
      <c r="A358" s="64"/>
      <c r="B358" s="72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 spans="1:26" ht="11.25" customHeight="1" x14ac:dyDescent="0.15">
      <c r="A359" s="64"/>
      <c r="B359" s="72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 spans="1:26" ht="11.25" customHeight="1" x14ac:dyDescent="0.15">
      <c r="A360" s="64"/>
      <c r="B360" s="72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 spans="1:26" ht="11.25" customHeight="1" x14ac:dyDescent="0.15">
      <c r="A361" s="64"/>
      <c r="B361" s="72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 spans="1:26" ht="11.25" customHeight="1" x14ac:dyDescent="0.15">
      <c r="A362" s="64"/>
      <c r="B362" s="72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 spans="1:26" ht="11.25" customHeight="1" x14ac:dyDescent="0.15">
      <c r="A363" s="64"/>
      <c r="B363" s="72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 spans="1:26" ht="11.25" customHeight="1" x14ac:dyDescent="0.15">
      <c r="A364" s="64"/>
      <c r="B364" s="72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 spans="1:26" ht="11.25" customHeight="1" x14ac:dyDescent="0.15">
      <c r="A365" s="64"/>
      <c r="B365" s="72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 spans="1:26" ht="11.25" customHeight="1" x14ac:dyDescent="0.15">
      <c r="A366" s="64"/>
      <c r="B366" s="72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 spans="1:26" ht="11.25" customHeight="1" x14ac:dyDescent="0.15">
      <c r="A367" s="64"/>
      <c r="B367" s="72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 spans="1:26" ht="11.25" customHeight="1" x14ac:dyDescent="0.15">
      <c r="A368" s="64"/>
      <c r="B368" s="72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 spans="1:26" ht="11.25" customHeight="1" x14ac:dyDescent="0.15">
      <c r="A369" s="64"/>
      <c r="B369" s="72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 spans="1:26" ht="11.25" customHeight="1" x14ac:dyDescent="0.15">
      <c r="A370" s="64"/>
      <c r="B370" s="72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 spans="1:26" ht="11.25" customHeight="1" x14ac:dyDescent="0.15">
      <c r="A371" s="64"/>
      <c r="B371" s="72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 spans="1:26" ht="11.25" customHeight="1" x14ac:dyDescent="0.15">
      <c r="A372" s="64"/>
      <c r="B372" s="72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 spans="1:26" ht="11.25" customHeight="1" x14ac:dyDescent="0.15">
      <c r="A373" s="64"/>
      <c r="B373" s="72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 spans="1:26" ht="11.25" customHeight="1" x14ac:dyDescent="0.15">
      <c r="A374" s="64"/>
      <c r="B374" s="72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 spans="1:26" ht="11.25" customHeight="1" x14ac:dyDescent="0.15">
      <c r="A375" s="64"/>
      <c r="B375" s="72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 spans="1:26" ht="11.25" customHeight="1" x14ac:dyDescent="0.15">
      <c r="A376" s="64"/>
      <c r="B376" s="72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 spans="1:26" ht="11.25" customHeight="1" x14ac:dyDescent="0.15">
      <c r="A377" s="64"/>
      <c r="B377" s="72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 spans="1:26" ht="11.25" customHeight="1" x14ac:dyDescent="0.15">
      <c r="A378" s="64"/>
      <c r="B378" s="72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 spans="1:26" ht="11.25" customHeight="1" x14ac:dyDescent="0.15">
      <c r="A379" s="64"/>
      <c r="B379" s="72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 spans="1:26" ht="11.25" customHeight="1" x14ac:dyDescent="0.15">
      <c r="A380" s="64"/>
      <c r="B380" s="72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 spans="1:26" ht="11.25" customHeight="1" x14ac:dyDescent="0.15">
      <c r="A381" s="64"/>
      <c r="B381" s="72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 spans="1:26" ht="11.25" customHeight="1" x14ac:dyDescent="0.15">
      <c r="A382" s="64"/>
      <c r="B382" s="72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 spans="1:26" ht="11.25" customHeight="1" x14ac:dyDescent="0.15">
      <c r="A383" s="64"/>
      <c r="B383" s="72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 spans="1:26" ht="11.25" customHeight="1" x14ac:dyDescent="0.15">
      <c r="A384" s="64"/>
      <c r="B384" s="72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 spans="1:26" ht="11.25" customHeight="1" x14ac:dyDescent="0.15">
      <c r="A385" s="64"/>
      <c r="B385" s="72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 spans="1:26" ht="11.25" customHeight="1" x14ac:dyDescent="0.15">
      <c r="A386" s="64"/>
      <c r="B386" s="72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 spans="1:26" ht="11.25" customHeight="1" x14ac:dyDescent="0.15">
      <c r="A387" s="64"/>
      <c r="B387" s="72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 spans="1:26" ht="11.25" customHeight="1" x14ac:dyDescent="0.15">
      <c r="A388" s="64"/>
      <c r="B388" s="72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 spans="1:26" ht="11.25" customHeight="1" x14ac:dyDescent="0.15">
      <c r="A389" s="64"/>
      <c r="B389" s="72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 spans="1:26" ht="11.25" customHeight="1" x14ac:dyDescent="0.15">
      <c r="A390" s="64"/>
      <c r="B390" s="72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 spans="1:26" ht="11.25" customHeight="1" x14ac:dyDescent="0.15">
      <c r="A391" s="64"/>
      <c r="B391" s="72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 spans="1:26" ht="11.25" customHeight="1" x14ac:dyDescent="0.15">
      <c r="A392" s="64"/>
      <c r="B392" s="72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 spans="1:26" ht="11.25" customHeight="1" x14ac:dyDescent="0.15">
      <c r="A393" s="64"/>
      <c r="B393" s="72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 spans="1:26" ht="11.25" customHeight="1" x14ac:dyDescent="0.15">
      <c r="A394" s="64"/>
      <c r="B394" s="72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 spans="1:26" ht="11.25" customHeight="1" x14ac:dyDescent="0.15">
      <c r="A395" s="64"/>
      <c r="B395" s="72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 spans="1:26" ht="11.25" customHeight="1" x14ac:dyDescent="0.15">
      <c r="A396" s="64"/>
      <c r="B396" s="72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 spans="1:26" ht="11.25" customHeight="1" x14ac:dyDescent="0.15">
      <c r="A397" s="64"/>
      <c r="B397" s="72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 spans="1:26" ht="11.25" customHeight="1" x14ac:dyDescent="0.15">
      <c r="A398" s="64"/>
      <c r="B398" s="72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 spans="1:26" ht="11.25" customHeight="1" x14ac:dyDescent="0.15">
      <c r="A399" s="64"/>
      <c r="B399" s="72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 spans="1:26" ht="11.25" customHeight="1" x14ac:dyDescent="0.15">
      <c r="A400" s="64"/>
      <c r="B400" s="72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 spans="1:26" ht="11.25" customHeight="1" x14ac:dyDescent="0.15">
      <c r="A401" s="64"/>
      <c r="B401" s="72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 spans="1:26" ht="11.25" customHeight="1" x14ac:dyDescent="0.15">
      <c r="A402" s="64"/>
      <c r="B402" s="72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spans="1:26" ht="11.25" customHeight="1" x14ac:dyDescent="0.15">
      <c r="A403" s="64"/>
      <c r="B403" s="72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spans="1:26" ht="11.25" customHeight="1" x14ac:dyDescent="0.15">
      <c r="A404" s="64"/>
      <c r="B404" s="72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spans="1:26" ht="11.25" customHeight="1" x14ac:dyDescent="0.15">
      <c r="A405" s="64"/>
      <c r="B405" s="72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spans="1:26" ht="11.25" customHeight="1" x14ac:dyDescent="0.15">
      <c r="A406" s="64"/>
      <c r="B406" s="72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spans="1:26" ht="11.25" customHeight="1" x14ac:dyDescent="0.15">
      <c r="A407" s="64"/>
      <c r="B407" s="72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spans="1:26" ht="11.25" customHeight="1" x14ac:dyDescent="0.15">
      <c r="A408" s="64"/>
      <c r="B408" s="72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spans="1:26" ht="11.25" customHeight="1" x14ac:dyDescent="0.15">
      <c r="A409" s="64"/>
      <c r="B409" s="72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spans="1:26" ht="11.25" customHeight="1" x14ac:dyDescent="0.15">
      <c r="A410" s="64"/>
      <c r="B410" s="72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spans="1:26" ht="11.25" customHeight="1" x14ac:dyDescent="0.15">
      <c r="A411" s="64"/>
      <c r="B411" s="72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spans="1:26" ht="11.25" customHeight="1" x14ac:dyDescent="0.15">
      <c r="A412" s="64"/>
      <c r="B412" s="72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spans="1:26" ht="11.25" customHeight="1" x14ac:dyDescent="0.15">
      <c r="A413" s="64"/>
      <c r="B413" s="72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spans="1:26" ht="11.25" customHeight="1" x14ac:dyDescent="0.15">
      <c r="A414" s="64"/>
      <c r="B414" s="72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spans="1:26" ht="11.25" customHeight="1" x14ac:dyDescent="0.15">
      <c r="A415" s="64"/>
      <c r="B415" s="72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spans="1:26" ht="11.25" customHeight="1" x14ac:dyDescent="0.15">
      <c r="A416" s="64"/>
      <c r="B416" s="72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spans="1:26" ht="11.25" customHeight="1" x14ac:dyDescent="0.15">
      <c r="A417" s="64"/>
      <c r="B417" s="72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spans="1:26" ht="11.25" customHeight="1" x14ac:dyDescent="0.15">
      <c r="A418" s="64"/>
      <c r="B418" s="72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spans="1:26" ht="11.25" customHeight="1" x14ac:dyDescent="0.15">
      <c r="A419" s="64"/>
      <c r="B419" s="72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spans="1:26" ht="11.25" customHeight="1" x14ac:dyDescent="0.15">
      <c r="A420" s="64"/>
      <c r="B420" s="72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spans="1:26" ht="11.25" customHeight="1" x14ac:dyDescent="0.15">
      <c r="A421" s="64"/>
      <c r="B421" s="72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spans="1:26" ht="11.25" customHeight="1" x14ac:dyDescent="0.15">
      <c r="A422" s="64"/>
      <c r="B422" s="72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spans="1:26" ht="11.25" customHeight="1" x14ac:dyDescent="0.15">
      <c r="A423" s="64"/>
      <c r="B423" s="72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spans="1:26" ht="11.25" customHeight="1" x14ac:dyDescent="0.15">
      <c r="A424" s="64"/>
      <c r="B424" s="72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spans="1:26" ht="11.25" customHeight="1" x14ac:dyDescent="0.15">
      <c r="A425" s="64"/>
      <c r="B425" s="72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spans="1:26" ht="11.25" customHeight="1" x14ac:dyDescent="0.15">
      <c r="A426" s="64"/>
      <c r="B426" s="72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spans="1:26" ht="11.25" customHeight="1" x14ac:dyDescent="0.15">
      <c r="A427" s="64"/>
      <c r="B427" s="72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spans="1:26" ht="11.25" customHeight="1" x14ac:dyDescent="0.15">
      <c r="A428" s="64"/>
      <c r="B428" s="72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spans="1:26" ht="11.25" customHeight="1" x14ac:dyDescent="0.15">
      <c r="A429" s="64"/>
      <c r="B429" s="72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spans="1:26" ht="11.25" customHeight="1" x14ac:dyDescent="0.15">
      <c r="A430" s="64"/>
      <c r="B430" s="72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spans="1:26" ht="11.25" customHeight="1" x14ac:dyDescent="0.15">
      <c r="A431" s="64"/>
      <c r="B431" s="72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spans="1:26" ht="11.25" customHeight="1" x14ac:dyDescent="0.15">
      <c r="A432" s="64"/>
      <c r="B432" s="72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spans="1:26" ht="11.25" customHeight="1" x14ac:dyDescent="0.15">
      <c r="A433" s="64"/>
      <c r="B433" s="72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spans="1:26" ht="11.25" customHeight="1" x14ac:dyDescent="0.15">
      <c r="A434" s="64"/>
      <c r="B434" s="72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spans="1:26" ht="11.25" customHeight="1" x14ac:dyDescent="0.15">
      <c r="A435" s="64"/>
      <c r="B435" s="72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spans="1:26" ht="11.25" customHeight="1" x14ac:dyDescent="0.15">
      <c r="A436" s="64"/>
      <c r="B436" s="72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spans="1:26" ht="11.25" customHeight="1" x14ac:dyDescent="0.15">
      <c r="A437" s="64"/>
      <c r="B437" s="72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spans="1:26" ht="11.25" customHeight="1" x14ac:dyDescent="0.15">
      <c r="A438" s="64"/>
      <c r="B438" s="72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spans="1:26" ht="11.25" customHeight="1" x14ac:dyDescent="0.15">
      <c r="A439" s="64"/>
      <c r="B439" s="72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spans="1:26" ht="11.25" customHeight="1" x14ac:dyDescent="0.15">
      <c r="A440" s="64"/>
      <c r="B440" s="72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spans="1:26" ht="11.25" customHeight="1" x14ac:dyDescent="0.15">
      <c r="A441" s="64"/>
      <c r="B441" s="72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spans="1:26" ht="11.25" customHeight="1" x14ac:dyDescent="0.15">
      <c r="A442" s="64"/>
      <c r="B442" s="72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spans="1:26" ht="11.25" customHeight="1" x14ac:dyDescent="0.15">
      <c r="A443" s="64"/>
      <c r="B443" s="72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spans="1:26" ht="11.25" customHeight="1" x14ac:dyDescent="0.15">
      <c r="A444" s="64"/>
      <c r="B444" s="72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spans="1:26" ht="11.25" customHeight="1" x14ac:dyDescent="0.15">
      <c r="A445" s="64"/>
      <c r="B445" s="72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spans="1:26" ht="11.25" customHeight="1" x14ac:dyDescent="0.15">
      <c r="A446" s="64"/>
      <c r="B446" s="72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spans="1:26" ht="11.25" customHeight="1" x14ac:dyDescent="0.15">
      <c r="A447" s="64"/>
      <c r="B447" s="72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spans="1:26" ht="11.25" customHeight="1" x14ac:dyDescent="0.15">
      <c r="A448" s="64"/>
      <c r="B448" s="72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spans="1:26" ht="11.25" customHeight="1" x14ac:dyDescent="0.15">
      <c r="A449" s="64"/>
      <c r="B449" s="72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spans="1:26" ht="11.25" customHeight="1" x14ac:dyDescent="0.15">
      <c r="A450" s="64"/>
      <c r="B450" s="72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spans="1:26" ht="11.25" customHeight="1" x14ac:dyDescent="0.15">
      <c r="A451" s="64"/>
      <c r="B451" s="72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spans="1:26" ht="11.25" customHeight="1" x14ac:dyDescent="0.15">
      <c r="A452" s="64"/>
      <c r="B452" s="72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spans="1:26" ht="11.25" customHeight="1" x14ac:dyDescent="0.15">
      <c r="A453" s="64"/>
      <c r="B453" s="72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spans="1:26" ht="11.25" customHeight="1" x14ac:dyDescent="0.15">
      <c r="A454" s="64"/>
      <c r="B454" s="72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spans="1:26" ht="11.25" customHeight="1" x14ac:dyDescent="0.15">
      <c r="A455" s="64"/>
      <c r="B455" s="72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spans="1:26" ht="11.25" customHeight="1" x14ac:dyDescent="0.15">
      <c r="A456" s="64"/>
      <c r="B456" s="72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spans="1:26" ht="11.25" customHeight="1" x14ac:dyDescent="0.15">
      <c r="A457" s="64"/>
      <c r="B457" s="72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spans="1:26" ht="11.25" customHeight="1" x14ac:dyDescent="0.15">
      <c r="A458" s="64"/>
      <c r="B458" s="72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spans="1:26" ht="11.25" customHeight="1" x14ac:dyDescent="0.15">
      <c r="A459" s="64"/>
      <c r="B459" s="72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spans="1:26" ht="11.25" customHeight="1" x14ac:dyDescent="0.15">
      <c r="A460" s="64"/>
      <c r="B460" s="72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spans="1:26" ht="11.25" customHeight="1" x14ac:dyDescent="0.15">
      <c r="A461" s="64"/>
      <c r="B461" s="72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spans="1:26" ht="11.25" customHeight="1" x14ac:dyDescent="0.15">
      <c r="A462" s="64"/>
      <c r="B462" s="72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spans="1:26" ht="11.25" customHeight="1" x14ac:dyDescent="0.15">
      <c r="A463" s="64"/>
      <c r="B463" s="72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spans="1:26" ht="11.25" customHeight="1" x14ac:dyDescent="0.15">
      <c r="A464" s="64"/>
      <c r="B464" s="72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spans="1:26" ht="11.25" customHeight="1" x14ac:dyDescent="0.15">
      <c r="A465" s="64"/>
      <c r="B465" s="72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spans="1:26" ht="11.25" customHeight="1" x14ac:dyDescent="0.15">
      <c r="A466" s="64"/>
      <c r="B466" s="72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spans="1:26" ht="11.25" customHeight="1" x14ac:dyDescent="0.15">
      <c r="A467" s="64"/>
      <c r="B467" s="72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spans="1:26" ht="11.25" customHeight="1" x14ac:dyDescent="0.15">
      <c r="A468" s="64"/>
      <c r="B468" s="72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spans="1:26" ht="11.25" customHeight="1" x14ac:dyDescent="0.15">
      <c r="A469" s="64"/>
      <c r="B469" s="72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spans="1:26" ht="11.25" customHeight="1" x14ac:dyDescent="0.15">
      <c r="A470" s="64"/>
      <c r="B470" s="72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spans="1:26" ht="11.25" customHeight="1" x14ac:dyDescent="0.15">
      <c r="A471" s="64"/>
      <c r="B471" s="72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spans="1:26" ht="11.25" customHeight="1" x14ac:dyDescent="0.15">
      <c r="A472" s="64"/>
      <c r="B472" s="72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spans="1:26" ht="11.25" customHeight="1" x14ac:dyDescent="0.15">
      <c r="A473" s="64"/>
      <c r="B473" s="72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spans="1:26" ht="11.25" customHeight="1" x14ac:dyDescent="0.15">
      <c r="A474" s="64"/>
      <c r="B474" s="72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spans="1:26" ht="11.25" customHeight="1" x14ac:dyDescent="0.15">
      <c r="A475" s="64"/>
      <c r="B475" s="72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spans="1:26" ht="11.25" customHeight="1" x14ac:dyDescent="0.15">
      <c r="A476" s="64"/>
      <c r="B476" s="72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spans="1:26" ht="11.25" customHeight="1" x14ac:dyDescent="0.15">
      <c r="A477" s="64"/>
      <c r="B477" s="72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spans="1:26" ht="11.25" customHeight="1" x14ac:dyDescent="0.15">
      <c r="A478" s="64"/>
      <c r="B478" s="72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spans="1:26" ht="11.25" customHeight="1" x14ac:dyDescent="0.15">
      <c r="A479" s="64"/>
      <c r="B479" s="72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spans="1:26" ht="11.25" customHeight="1" x14ac:dyDescent="0.15">
      <c r="A480" s="64"/>
      <c r="B480" s="72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spans="1:26" ht="11.25" customHeight="1" x14ac:dyDescent="0.15">
      <c r="A481" s="64"/>
      <c r="B481" s="72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spans="1:26" ht="11.25" customHeight="1" x14ac:dyDescent="0.15">
      <c r="A482" s="64"/>
      <c r="B482" s="72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spans="1:26" ht="11.25" customHeight="1" x14ac:dyDescent="0.15">
      <c r="A483" s="64"/>
      <c r="B483" s="72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spans="1:26" ht="11.25" customHeight="1" x14ac:dyDescent="0.15">
      <c r="A484" s="64"/>
      <c r="B484" s="72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spans="1:26" ht="11.25" customHeight="1" x14ac:dyDescent="0.15">
      <c r="A485" s="64"/>
      <c r="B485" s="72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spans="1:26" ht="11.25" customHeight="1" x14ac:dyDescent="0.15">
      <c r="A486" s="64"/>
      <c r="B486" s="72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spans="1:26" ht="11.25" customHeight="1" x14ac:dyDescent="0.15">
      <c r="A487" s="64"/>
      <c r="B487" s="72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spans="1:26" ht="11.25" customHeight="1" x14ac:dyDescent="0.15">
      <c r="A488" s="64"/>
      <c r="B488" s="72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spans="1:26" ht="11.25" customHeight="1" x14ac:dyDescent="0.15">
      <c r="A489" s="64"/>
      <c r="B489" s="72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spans="1:26" ht="11.25" customHeight="1" x14ac:dyDescent="0.15">
      <c r="A490" s="64"/>
      <c r="B490" s="72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spans="1:26" ht="11.25" customHeight="1" x14ac:dyDescent="0.15">
      <c r="A491" s="64"/>
      <c r="B491" s="72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spans="1:26" ht="11.25" customHeight="1" x14ac:dyDescent="0.15">
      <c r="A492" s="64"/>
      <c r="B492" s="72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spans="1:26" ht="11.25" customHeight="1" x14ac:dyDescent="0.15">
      <c r="A493" s="64"/>
      <c r="B493" s="72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spans="1:26" ht="11.25" customHeight="1" x14ac:dyDescent="0.15">
      <c r="A494" s="64"/>
      <c r="B494" s="72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spans="1:26" ht="11.25" customHeight="1" x14ac:dyDescent="0.15">
      <c r="A495" s="64"/>
      <c r="B495" s="72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spans="1:26" ht="11.25" customHeight="1" x14ac:dyDescent="0.15">
      <c r="A496" s="64"/>
      <c r="B496" s="72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spans="1:26" ht="11.25" customHeight="1" x14ac:dyDescent="0.15">
      <c r="A497" s="64"/>
      <c r="B497" s="72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spans="1:26" ht="11.25" customHeight="1" x14ac:dyDescent="0.15">
      <c r="A498" s="64"/>
      <c r="B498" s="72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spans="1:26" ht="11.25" customHeight="1" x14ac:dyDescent="0.15">
      <c r="A499" s="64"/>
      <c r="B499" s="72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spans="1:26" ht="11.25" customHeight="1" x14ac:dyDescent="0.15">
      <c r="A500" s="64"/>
      <c r="B500" s="72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spans="1:26" ht="11.25" customHeight="1" x14ac:dyDescent="0.15">
      <c r="A501" s="64"/>
      <c r="B501" s="72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spans="1:26" ht="11.25" customHeight="1" x14ac:dyDescent="0.15">
      <c r="A502" s="64"/>
      <c r="B502" s="72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spans="1:26" ht="11.25" customHeight="1" x14ac:dyDescent="0.15">
      <c r="A503" s="64"/>
      <c r="B503" s="72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spans="1:26" ht="11.25" customHeight="1" x14ac:dyDescent="0.15">
      <c r="A504" s="64"/>
      <c r="B504" s="72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spans="1:26" ht="11.25" customHeight="1" x14ac:dyDescent="0.15">
      <c r="A505" s="64"/>
      <c r="B505" s="72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spans="1:26" ht="11.25" customHeight="1" x14ac:dyDescent="0.15">
      <c r="A506" s="64"/>
      <c r="B506" s="72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spans="1:26" ht="11.25" customHeight="1" x14ac:dyDescent="0.15">
      <c r="A507" s="64"/>
      <c r="B507" s="72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spans="1:26" ht="11.25" customHeight="1" x14ac:dyDescent="0.15">
      <c r="A508" s="64"/>
      <c r="B508" s="72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spans="1:26" ht="11.25" customHeight="1" x14ac:dyDescent="0.15">
      <c r="A509" s="64"/>
      <c r="B509" s="72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spans="1:26" ht="11.25" customHeight="1" x14ac:dyDescent="0.15">
      <c r="A510" s="64"/>
      <c r="B510" s="72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spans="1:26" ht="11.25" customHeight="1" x14ac:dyDescent="0.15">
      <c r="A511" s="64"/>
      <c r="B511" s="72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spans="1:26" ht="11.25" customHeight="1" x14ac:dyDescent="0.15">
      <c r="A512" s="64"/>
      <c r="B512" s="72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spans="1:26" ht="11.25" customHeight="1" x14ac:dyDescent="0.15">
      <c r="A513" s="64"/>
      <c r="B513" s="72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spans="1:26" ht="11.25" customHeight="1" x14ac:dyDescent="0.15">
      <c r="A514" s="64"/>
      <c r="B514" s="72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spans="1:26" ht="11.25" customHeight="1" x14ac:dyDescent="0.15">
      <c r="A515" s="64"/>
      <c r="B515" s="72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spans="1:26" ht="11.25" customHeight="1" x14ac:dyDescent="0.15">
      <c r="A516" s="64"/>
      <c r="B516" s="72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spans="1:26" ht="11.25" customHeight="1" x14ac:dyDescent="0.15">
      <c r="A517" s="64"/>
      <c r="B517" s="72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spans="1:26" ht="11.25" customHeight="1" x14ac:dyDescent="0.15">
      <c r="A518" s="64"/>
      <c r="B518" s="72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spans="1:26" ht="11.25" customHeight="1" x14ac:dyDescent="0.15">
      <c r="A519" s="64"/>
      <c r="B519" s="72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spans="1:26" ht="11.25" customHeight="1" x14ac:dyDescent="0.15">
      <c r="A520" s="64"/>
      <c r="B520" s="72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spans="1:26" ht="11.25" customHeight="1" x14ac:dyDescent="0.15">
      <c r="A521" s="64"/>
      <c r="B521" s="72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spans="1:26" ht="11.25" customHeight="1" x14ac:dyDescent="0.15">
      <c r="A522" s="64"/>
      <c r="B522" s="72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spans="1:26" ht="11.25" customHeight="1" x14ac:dyDescent="0.15">
      <c r="A523" s="64"/>
      <c r="B523" s="72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spans="1:26" ht="11.25" customHeight="1" x14ac:dyDescent="0.15">
      <c r="A524" s="64"/>
      <c r="B524" s="72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spans="1:26" ht="11.25" customHeight="1" x14ac:dyDescent="0.15">
      <c r="A525" s="64"/>
      <c r="B525" s="72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spans="1:26" ht="11.25" customHeight="1" x14ac:dyDescent="0.15">
      <c r="A526" s="64"/>
      <c r="B526" s="72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spans="1:26" ht="11.25" customHeight="1" x14ac:dyDescent="0.15">
      <c r="A527" s="64"/>
      <c r="B527" s="72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spans="1:26" ht="11.25" customHeight="1" x14ac:dyDescent="0.15">
      <c r="A528" s="64"/>
      <c r="B528" s="72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spans="1:26" ht="11.25" customHeight="1" x14ac:dyDescent="0.15">
      <c r="A529" s="64"/>
      <c r="B529" s="72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spans="1:26" ht="11.25" customHeight="1" x14ac:dyDescent="0.15">
      <c r="A530" s="64"/>
      <c r="B530" s="72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spans="1:26" ht="11.25" customHeight="1" x14ac:dyDescent="0.15">
      <c r="A531" s="64"/>
      <c r="B531" s="72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spans="1:26" ht="11.25" customHeight="1" x14ac:dyDescent="0.15">
      <c r="A532" s="64"/>
      <c r="B532" s="72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spans="1:26" ht="11.25" customHeight="1" x14ac:dyDescent="0.15">
      <c r="A533" s="64"/>
      <c r="B533" s="72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spans="1:26" ht="11.25" customHeight="1" x14ac:dyDescent="0.15">
      <c r="A534" s="64"/>
      <c r="B534" s="72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spans="1:26" ht="11.25" customHeight="1" x14ac:dyDescent="0.15">
      <c r="A535" s="64"/>
      <c r="B535" s="72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spans="1:26" ht="11.25" customHeight="1" x14ac:dyDescent="0.15">
      <c r="A536" s="64"/>
      <c r="B536" s="72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spans="1:26" ht="11.25" customHeight="1" x14ac:dyDescent="0.15">
      <c r="A537" s="64"/>
      <c r="B537" s="72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spans="1:26" ht="11.25" customHeight="1" x14ac:dyDescent="0.15">
      <c r="A538" s="64"/>
      <c r="B538" s="72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spans="1:26" ht="11.25" customHeight="1" x14ac:dyDescent="0.15">
      <c r="A539" s="64"/>
      <c r="B539" s="72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spans="1:26" ht="11.25" customHeight="1" x14ac:dyDescent="0.15">
      <c r="A540" s="64"/>
      <c r="B540" s="72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spans="1:26" ht="11.25" customHeight="1" x14ac:dyDescent="0.15">
      <c r="A541" s="64"/>
      <c r="B541" s="72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spans="1:26" ht="11.25" customHeight="1" x14ac:dyDescent="0.15">
      <c r="A542" s="64"/>
      <c r="B542" s="72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spans="1:26" ht="11.25" customHeight="1" x14ac:dyDescent="0.15">
      <c r="A543" s="64"/>
      <c r="B543" s="72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spans="1:26" ht="11.25" customHeight="1" x14ac:dyDescent="0.15">
      <c r="A544" s="64"/>
      <c r="B544" s="72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spans="1:26" ht="11.25" customHeight="1" x14ac:dyDescent="0.15">
      <c r="A545" s="64"/>
      <c r="B545" s="72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spans="1:26" ht="11.25" customHeight="1" x14ac:dyDescent="0.15">
      <c r="A546" s="64"/>
      <c r="B546" s="72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spans="1:26" ht="11.25" customHeight="1" x14ac:dyDescent="0.15">
      <c r="A547" s="64"/>
      <c r="B547" s="72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spans="1:26" ht="11.25" customHeight="1" x14ac:dyDescent="0.15">
      <c r="A548" s="64"/>
      <c r="B548" s="72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spans="1:26" ht="11.25" customHeight="1" x14ac:dyDescent="0.15">
      <c r="A549" s="64"/>
      <c r="B549" s="72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spans="1:26" ht="11.25" customHeight="1" x14ac:dyDescent="0.15">
      <c r="A550" s="64"/>
      <c r="B550" s="72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spans="1:26" ht="11.25" customHeight="1" x14ac:dyDescent="0.15">
      <c r="A551" s="64"/>
      <c r="B551" s="72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spans="1:26" ht="11.25" customHeight="1" x14ac:dyDescent="0.15">
      <c r="A552" s="64"/>
      <c r="B552" s="72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spans="1:26" ht="11.25" customHeight="1" x14ac:dyDescent="0.15">
      <c r="A553" s="64"/>
      <c r="B553" s="72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spans="1:26" ht="11.25" customHeight="1" x14ac:dyDescent="0.15">
      <c r="A554" s="64"/>
      <c r="B554" s="72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spans="1:26" ht="11.25" customHeight="1" x14ac:dyDescent="0.15">
      <c r="A555" s="64"/>
      <c r="B555" s="72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spans="1:26" ht="11.25" customHeight="1" x14ac:dyDescent="0.15">
      <c r="A556" s="64"/>
      <c r="B556" s="72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spans="1:26" ht="11.25" customHeight="1" x14ac:dyDescent="0.15">
      <c r="A557" s="64"/>
      <c r="B557" s="72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spans="1:26" ht="11.25" customHeight="1" x14ac:dyDescent="0.15">
      <c r="A558" s="64"/>
      <c r="B558" s="72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spans="1:26" ht="11.25" customHeight="1" x14ac:dyDescent="0.15">
      <c r="A559" s="64"/>
      <c r="B559" s="72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spans="1:26" ht="11.25" customHeight="1" x14ac:dyDescent="0.15">
      <c r="A560" s="64"/>
      <c r="B560" s="72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spans="1:26" ht="11.25" customHeight="1" x14ac:dyDescent="0.15">
      <c r="A561" s="64"/>
      <c r="B561" s="72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spans="1:26" ht="11.25" customHeight="1" x14ac:dyDescent="0.15">
      <c r="A562" s="64"/>
      <c r="B562" s="72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spans="1:26" ht="11.25" customHeight="1" x14ac:dyDescent="0.15">
      <c r="A563" s="64"/>
      <c r="B563" s="72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spans="1:26" ht="11.25" customHeight="1" x14ac:dyDescent="0.15">
      <c r="A564" s="64"/>
      <c r="B564" s="72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spans="1:26" ht="11.25" customHeight="1" x14ac:dyDescent="0.15">
      <c r="A565" s="64"/>
      <c r="B565" s="72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spans="1:26" ht="11.25" customHeight="1" x14ac:dyDescent="0.15">
      <c r="A566" s="64"/>
      <c r="B566" s="72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spans="1:26" ht="11.25" customHeight="1" x14ac:dyDescent="0.15">
      <c r="A567" s="64"/>
      <c r="B567" s="72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spans="1:26" ht="11.25" customHeight="1" x14ac:dyDescent="0.15">
      <c r="A568" s="64"/>
      <c r="B568" s="72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spans="1:26" ht="11.25" customHeight="1" x14ac:dyDescent="0.15">
      <c r="A569" s="64"/>
      <c r="B569" s="72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spans="1:26" ht="11.25" customHeight="1" x14ac:dyDescent="0.15">
      <c r="A570" s="64"/>
      <c r="B570" s="72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spans="1:26" ht="11.25" customHeight="1" x14ac:dyDescent="0.15">
      <c r="A571" s="64"/>
      <c r="B571" s="72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spans="1:26" ht="11.25" customHeight="1" x14ac:dyDescent="0.15">
      <c r="A572" s="64"/>
      <c r="B572" s="72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spans="1:26" ht="11.25" customHeight="1" x14ac:dyDescent="0.15">
      <c r="A573" s="64"/>
      <c r="B573" s="72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spans="1:26" ht="11.25" customHeight="1" x14ac:dyDescent="0.15">
      <c r="A574" s="64"/>
      <c r="B574" s="72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spans="1:26" ht="11.25" customHeight="1" x14ac:dyDescent="0.15">
      <c r="A575" s="64"/>
      <c r="B575" s="72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spans="1:26" ht="11.25" customHeight="1" x14ac:dyDescent="0.15">
      <c r="A576" s="64"/>
      <c r="B576" s="72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spans="1:26" ht="11.25" customHeight="1" x14ac:dyDescent="0.15">
      <c r="A577" s="64"/>
      <c r="B577" s="72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spans="1:26" ht="11.25" customHeight="1" x14ac:dyDescent="0.15">
      <c r="A578" s="64"/>
      <c r="B578" s="72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spans="1:26" ht="11.25" customHeight="1" x14ac:dyDescent="0.15">
      <c r="A579" s="64"/>
      <c r="B579" s="72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spans="1:26" ht="11.25" customHeight="1" x14ac:dyDescent="0.15">
      <c r="A580" s="64"/>
      <c r="B580" s="72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spans="1:26" ht="11.25" customHeight="1" x14ac:dyDescent="0.15">
      <c r="A581" s="64"/>
      <c r="B581" s="72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spans="1:26" ht="11.25" customHeight="1" x14ac:dyDescent="0.15">
      <c r="A582" s="64"/>
      <c r="B582" s="72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spans="1:26" ht="11.25" customHeight="1" x14ac:dyDescent="0.15">
      <c r="A583" s="64"/>
      <c r="B583" s="72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spans="1:26" ht="11.25" customHeight="1" x14ac:dyDescent="0.15">
      <c r="A584" s="64"/>
      <c r="B584" s="72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spans="1:26" ht="11.25" customHeight="1" x14ac:dyDescent="0.15">
      <c r="A585" s="64"/>
      <c r="B585" s="72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spans="1:26" ht="11.25" customHeight="1" x14ac:dyDescent="0.15">
      <c r="A586" s="64"/>
      <c r="B586" s="72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spans="1:26" ht="11.25" customHeight="1" x14ac:dyDescent="0.15">
      <c r="A587" s="64"/>
      <c r="B587" s="72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spans="1:26" ht="11.25" customHeight="1" x14ac:dyDescent="0.15">
      <c r="A588" s="64"/>
      <c r="B588" s="72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spans="1:26" ht="11.25" customHeight="1" x14ac:dyDescent="0.15">
      <c r="A589" s="64"/>
      <c r="B589" s="72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spans="1:26" ht="11.25" customHeight="1" x14ac:dyDescent="0.15">
      <c r="A590" s="64"/>
      <c r="B590" s="72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spans="1:26" ht="11.25" customHeight="1" x14ac:dyDescent="0.15">
      <c r="A591" s="64"/>
      <c r="B591" s="72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spans="1:26" ht="11.25" customHeight="1" x14ac:dyDescent="0.15">
      <c r="A592" s="64"/>
      <c r="B592" s="72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spans="1:26" ht="11.25" customHeight="1" x14ac:dyDescent="0.15">
      <c r="A593" s="64"/>
      <c r="B593" s="72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spans="1:26" ht="11.25" customHeight="1" x14ac:dyDescent="0.15">
      <c r="A594" s="64"/>
      <c r="B594" s="72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spans="1:26" ht="11.25" customHeight="1" x14ac:dyDescent="0.15">
      <c r="A595" s="64"/>
      <c r="B595" s="72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spans="1:26" ht="11.25" customHeight="1" x14ac:dyDescent="0.15">
      <c r="A596" s="64"/>
      <c r="B596" s="72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spans="1:26" ht="11.25" customHeight="1" x14ac:dyDescent="0.15">
      <c r="A597" s="64"/>
      <c r="B597" s="72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spans="1:26" ht="11.25" customHeight="1" x14ac:dyDescent="0.15">
      <c r="A598" s="64"/>
      <c r="B598" s="72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spans="1:26" ht="11.25" customHeight="1" x14ac:dyDescent="0.15">
      <c r="A599" s="64"/>
      <c r="B599" s="72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spans="1:26" ht="11.25" customHeight="1" x14ac:dyDescent="0.15">
      <c r="A600" s="64"/>
      <c r="B600" s="72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spans="1:26" ht="11.25" customHeight="1" x14ac:dyDescent="0.15">
      <c r="A601" s="64"/>
      <c r="B601" s="72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spans="1:26" ht="11.25" customHeight="1" x14ac:dyDescent="0.15">
      <c r="A602" s="64"/>
      <c r="B602" s="72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spans="1:26" ht="11.25" customHeight="1" x14ac:dyDescent="0.15">
      <c r="A603" s="64"/>
      <c r="B603" s="72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spans="1:26" ht="11.25" customHeight="1" x14ac:dyDescent="0.15">
      <c r="A604" s="64"/>
      <c r="B604" s="72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spans="1:26" ht="11.25" customHeight="1" x14ac:dyDescent="0.15">
      <c r="A605" s="64"/>
      <c r="B605" s="72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spans="1:26" ht="11.25" customHeight="1" x14ac:dyDescent="0.15">
      <c r="A606" s="64"/>
      <c r="B606" s="72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spans="1:26" ht="11.25" customHeight="1" x14ac:dyDescent="0.15">
      <c r="A607" s="64"/>
      <c r="B607" s="72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spans="1:26" ht="11.25" customHeight="1" x14ac:dyDescent="0.15">
      <c r="A608" s="64"/>
      <c r="B608" s="72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spans="1:26" ht="11.25" customHeight="1" x14ac:dyDescent="0.15">
      <c r="A609" s="64"/>
      <c r="B609" s="72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spans="1:26" ht="11.25" customHeight="1" x14ac:dyDescent="0.15">
      <c r="A610" s="64"/>
      <c r="B610" s="72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spans="1:26" ht="11.25" customHeight="1" x14ac:dyDescent="0.15">
      <c r="A611" s="64"/>
      <c r="B611" s="72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spans="1:26" ht="11.25" customHeight="1" x14ac:dyDescent="0.15">
      <c r="A612" s="64"/>
      <c r="B612" s="72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spans="1:26" ht="11.25" customHeight="1" x14ac:dyDescent="0.15">
      <c r="A613" s="64"/>
      <c r="B613" s="72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spans="1:26" ht="11.25" customHeight="1" x14ac:dyDescent="0.15">
      <c r="A614" s="64"/>
      <c r="B614" s="72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spans="1:26" ht="11.25" customHeight="1" x14ac:dyDescent="0.15">
      <c r="A615" s="64"/>
      <c r="B615" s="72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spans="1:26" ht="11.25" customHeight="1" x14ac:dyDescent="0.15">
      <c r="A616" s="64"/>
      <c r="B616" s="72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spans="1:26" ht="11.25" customHeight="1" x14ac:dyDescent="0.15">
      <c r="A617" s="64"/>
      <c r="B617" s="72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spans="1:26" ht="11.25" customHeight="1" x14ac:dyDescent="0.15">
      <c r="A618" s="64"/>
      <c r="B618" s="72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spans="1:26" ht="11.25" customHeight="1" x14ac:dyDescent="0.15">
      <c r="A619" s="64"/>
      <c r="B619" s="72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spans="1:26" ht="11.25" customHeight="1" x14ac:dyDescent="0.15">
      <c r="A620" s="64"/>
      <c r="B620" s="72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spans="1:26" ht="11.25" customHeight="1" x14ac:dyDescent="0.15">
      <c r="A621" s="64"/>
      <c r="B621" s="72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spans="1:26" ht="11.25" customHeight="1" x14ac:dyDescent="0.15">
      <c r="A622" s="64"/>
      <c r="B622" s="72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spans="1:26" ht="11.25" customHeight="1" x14ac:dyDescent="0.15">
      <c r="A623" s="64"/>
      <c r="B623" s="72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spans="1:26" ht="11.25" customHeight="1" x14ac:dyDescent="0.15">
      <c r="A624" s="64"/>
      <c r="B624" s="72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spans="1:26" ht="11.25" customHeight="1" x14ac:dyDescent="0.15">
      <c r="A625" s="64"/>
      <c r="B625" s="72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spans="1:26" ht="11.25" customHeight="1" x14ac:dyDescent="0.15">
      <c r="A626" s="64"/>
      <c r="B626" s="72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spans="1:26" ht="11.25" customHeight="1" x14ac:dyDescent="0.15">
      <c r="A627" s="64"/>
      <c r="B627" s="72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spans="1:26" ht="11.25" customHeight="1" x14ac:dyDescent="0.15">
      <c r="A628" s="64"/>
      <c r="B628" s="72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spans="1:26" ht="11.25" customHeight="1" x14ac:dyDescent="0.15">
      <c r="A629" s="64"/>
      <c r="B629" s="72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spans="1:26" ht="11.25" customHeight="1" x14ac:dyDescent="0.15">
      <c r="A630" s="64"/>
      <c r="B630" s="72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spans="1:26" ht="11.25" customHeight="1" x14ac:dyDescent="0.15">
      <c r="A631" s="64"/>
      <c r="B631" s="72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spans="1:26" ht="11.25" customHeight="1" x14ac:dyDescent="0.15">
      <c r="A632" s="64"/>
      <c r="B632" s="72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spans="1:26" ht="11.25" customHeight="1" x14ac:dyDescent="0.15">
      <c r="A633" s="64"/>
      <c r="B633" s="72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spans="1:26" ht="11.25" customHeight="1" x14ac:dyDescent="0.15">
      <c r="A634" s="64"/>
      <c r="B634" s="72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spans="1:26" ht="11.25" customHeight="1" x14ac:dyDescent="0.15">
      <c r="A635" s="64"/>
      <c r="B635" s="72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spans="1:26" ht="11.25" customHeight="1" x14ac:dyDescent="0.15">
      <c r="A636" s="64"/>
      <c r="B636" s="72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spans="1:26" ht="11.25" customHeight="1" x14ac:dyDescent="0.15">
      <c r="A637" s="64"/>
      <c r="B637" s="72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spans="1:26" ht="11.25" customHeight="1" x14ac:dyDescent="0.15">
      <c r="A638" s="64"/>
      <c r="B638" s="72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spans="1:26" ht="11.25" customHeight="1" x14ac:dyDescent="0.15">
      <c r="A639" s="64"/>
      <c r="B639" s="72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spans="1:26" ht="11.25" customHeight="1" x14ac:dyDescent="0.15">
      <c r="A640" s="64"/>
      <c r="B640" s="72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spans="1:26" ht="11.25" customHeight="1" x14ac:dyDescent="0.15">
      <c r="A641" s="64"/>
      <c r="B641" s="72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spans="1:26" ht="11.25" customHeight="1" x14ac:dyDescent="0.15">
      <c r="A642" s="64"/>
      <c r="B642" s="72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spans="1:26" ht="11.25" customHeight="1" x14ac:dyDescent="0.15">
      <c r="A643" s="64"/>
      <c r="B643" s="72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spans="1:26" ht="11.25" customHeight="1" x14ac:dyDescent="0.15">
      <c r="A644" s="64"/>
      <c r="B644" s="72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spans="1:26" ht="11.25" customHeight="1" x14ac:dyDescent="0.15">
      <c r="A645" s="64"/>
      <c r="B645" s="72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spans="1:26" ht="11.25" customHeight="1" x14ac:dyDescent="0.15">
      <c r="A646" s="64"/>
      <c r="B646" s="72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spans="1:26" ht="11.25" customHeight="1" x14ac:dyDescent="0.15">
      <c r="A647" s="64"/>
      <c r="B647" s="72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spans="1:26" ht="11.25" customHeight="1" x14ac:dyDescent="0.15">
      <c r="A648" s="64"/>
      <c r="B648" s="72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spans="1:26" ht="11.25" customHeight="1" x14ac:dyDescent="0.15">
      <c r="A649" s="64"/>
      <c r="B649" s="72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spans="1:26" ht="11.25" customHeight="1" x14ac:dyDescent="0.15">
      <c r="A650" s="64"/>
      <c r="B650" s="72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spans="1:26" ht="11.25" customHeight="1" x14ac:dyDescent="0.15">
      <c r="A651" s="64"/>
      <c r="B651" s="72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spans="1:26" ht="11.25" customHeight="1" x14ac:dyDescent="0.15">
      <c r="A652" s="64"/>
      <c r="B652" s="72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spans="1:26" ht="11.25" customHeight="1" x14ac:dyDescent="0.15">
      <c r="A653" s="64"/>
      <c r="B653" s="72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spans="1:26" ht="11.25" customHeight="1" x14ac:dyDescent="0.15">
      <c r="A654" s="64"/>
      <c r="B654" s="72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spans="1:26" ht="11.25" customHeight="1" x14ac:dyDescent="0.15">
      <c r="A655" s="64"/>
      <c r="B655" s="72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spans="1:26" ht="11.25" customHeight="1" x14ac:dyDescent="0.15">
      <c r="A656" s="64"/>
      <c r="B656" s="72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spans="1:26" ht="11.25" customHeight="1" x14ac:dyDescent="0.15">
      <c r="A657" s="64"/>
      <c r="B657" s="72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spans="1:26" ht="11.25" customHeight="1" x14ac:dyDescent="0.15">
      <c r="A658" s="64"/>
      <c r="B658" s="72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spans="1:26" ht="11.25" customHeight="1" x14ac:dyDescent="0.15">
      <c r="A659" s="64"/>
      <c r="B659" s="72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spans="1:26" ht="11.25" customHeight="1" x14ac:dyDescent="0.15">
      <c r="A660" s="64"/>
      <c r="B660" s="72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spans="1:26" ht="11.25" customHeight="1" x14ac:dyDescent="0.15">
      <c r="A661" s="64"/>
      <c r="B661" s="72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spans="1:26" ht="11.25" customHeight="1" x14ac:dyDescent="0.15">
      <c r="A662" s="64"/>
      <c r="B662" s="72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spans="1:26" ht="11.25" customHeight="1" x14ac:dyDescent="0.15">
      <c r="A663" s="64"/>
      <c r="B663" s="72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spans="1:26" ht="11.25" customHeight="1" x14ac:dyDescent="0.15">
      <c r="A664" s="64"/>
      <c r="B664" s="72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spans="1:26" ht="11.25" customHeight="1" x14ac:dyDescent="0.15">
      <c r="A665" s="64"/>
      <c r="B665" s="72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spans="1:26" ht="11.25" customHeight="1" x14ac:dyDescent="0.15">
      <c r="A666" s="64"/>
      <c r="B666" s="72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spans="1:26" ht="11.25" customHeight="1" x14ac:dyDescent="0.15">
      <c r="A667" s="64"/>
      <c r="B667" s="72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spans="1:26" ht="11.25" customHeight="1" x14ac:dyDescent="0.15">
      <c r="A668" s="64"/>
      <c r="B668" s="72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spans="1:26" ht="11.25" customHeight="1" x14ac:dyDescent="0.15">
      <c r="A669" s="64"/>
      <c r="B669" s="72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spans="1:26" ht="11.25" customHeight="1" x14ac:dyDescent="0.15">
      <c r="A670" s="64"/>
      <c r="B670" s="72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spans="1:26" ht="11.25" customHeight="1" x14ac:dyDescent="0.15">
      <c r="A671" s="64"/>
      <c r="B671" s="72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spans="1:26" ht="11.25" customHeight="1" x14ac:dyDescent="0.15">
      <c r="A672" s="64"/>
      <c r="B672" s="72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spans="1:26" ht="11.25" customHeight="1" x14ac:dyDescent="0.15">
      <c r="A673" s="64"/>
      <c r="B673" s="72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spans="1:26" ht="11.25" customHeight="1" x14ac:dyDescent="0.15">
      <c r="A674" s="64"/>
      <c r="B674" s="72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spans="1:26" ht="11.25" customHeight="1" x14ac:dyDescent="0.15">
      <c r="A675" s="64"/>
      <c r="B675" s="72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spans="1:26" ht="11.25" customHeight="1" x14ac:dyDescent="0.15">
      <c r="A676" s="64"/>
      <c r="B676" s="72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spans="1:26" ht="11.25" customHeight="1" x14ac:dyDescent="0.15">
      <c r="A677" s="64"/>
      <c r="B677" s="72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spans="1:26" ht="11.25" customHeight="1" x14ac:dyDescent="0.15">
      <c r="A678" s="64"/>
      <c r="B678" s="72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spans="1:26" ht="11.25" customHeight="1" x14ac:dyDescent="0.15">
      <c r="A679" s="64"/>
      <c r="B679" s="72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spans="1:26" ht="11.25" customHeight="1" x14ac:dyDescent="0.15">
      <c r="A680" s="64"/>
      <c r="B680" s="72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spans="1:26" ht="11.25" customHeight="1" x14ac:dyDescent="0.15">
      <c r="A681" s="64"/>
      <c r="B681" s="72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spans="1:26" ht="11.25" customHeight="1" x14ac:dyDescent="0.15">
      <c r="A682" s="64"/>
      <c r="B682" s="72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spans="1:26" ht="11.25" customHeight="1" x14ac:dyDescent="0.15">
      <c r="A683" s="64"/>
      <c r="B683" s="72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spans="1:26" ht="11.25" customHeight="1" x14ac:dyDescent="0.15">
      <c r="A684" s="64"/>
      <c r="B684" s="72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spans="1:26" ht="11.25" customHeight="1" x14ac:dyDescent="0.15">
      <c r="A685" s="64"/>
      <c r="B685" s="72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spans="1:26" ht="11.25" customHeight="1" x14ac:dyDescent="0.15">
      <c r="A686" s="64"/>
      <c r="B686" s="72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spans="1:26" ht="11.25" customHeight="1" x14ac:dyDescent="0.15">
      <c r="A687" s="64"/>
      <c r="B687" s="72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spans="1:26" ht="11.25" customHeight="1" x14ac:dyDescent="0.15">
      <c r="A688" s="64"/>
      <c r="B688" s="72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spans="1:26" ht="11.25" customHeight="1" x14ac:dyDescent="0.15">
      <c r="A689" s="64"/>
      <c r="B689" s="72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spans="1:26" ht="11.25" customHeight="1" x14ac:dyDescent="0.15">
      <c r="A690" s="64"/>
      <c r="B690" s="72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spans="1:26" ht="11.25" customHeight="1" x14ac:dyDescent="0.15">
      <c r="A691" s="64"/>
      <c r="B691" s="72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spans="1:26" ht="11.25" customHeight="1" x14ac:dyDescent="0.15">
      <c r="A692" s="64"/>
      <c r="B692" s="72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spans="1:26" ht="11.25" customHeight="1" x14ac:dyDescent="0.15">
      <c r="A693" s="64"/>
      <c r="B693" s="72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spans="1:26" ht="11.25" customHeight="1" x14ac:dyDescent="0.15">
      <c r="A694" s="64"/>
      <c r="B694" s="72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spans="1:26" ht="11.25" customHeight="1" x14ac:dyDescent="0.15">
      <c r="A695" s="64"/>
      <c r="B695" s="72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spans="1:26" ht="11.25" customHeight="1" x14ac:dyDescent="0.15">
      <c r="A696" s="64"/>
      <c r="B696" s="72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spans="1:26" ht="11.25" customHeight="1" x14ac:dyDescent="0.15">
      <c r="A697" s="64"/>
      <c r="B697" s="72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spans="1:26" ht="11.25" customHeight="1" x14ac:dyDescent="0.15">
      <c r="A698" s="64"/>
      <c r="B698" s="72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spans="1:26" ht="11.25" customHeight="1" x14ac:dyDescent="0.15">
      <c r="A699" s="64"/>
      <c r="B699" s="72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spans="1:26" ht="11.25" customHeight="1" x14ac:dyDescent="0.15">
      <c r="A700" s="64"/>
      <c r="B700" s="72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spans="1:26" ht="11.25" customHeight="1" x14ac:dyDescent="0.15">
      <c r="A701" s="64"/>
      <c r="B701" s="72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spans="1:26" ht="11.25" customHeight="1" x14ac:dyDescent="0.15">
      <c r="A702" s="64"/>
      <c r="B702" s="72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spans="1:26" ht="11.25" customHeight="1" x14ac:dyDescent="0.15">
      <c r="A703" s="64"/>
      <c r="B703" s="72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spans="1:26" ht="11.25" customHeight="1" x14ac:dyDescent="0.15">
      <c r="A704" s="64"/>
      <c r="B704" s="72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spans="1:26" ht="11.25" customHeight="1" x14ac:dyDescent="0.15">
      <c r="A705" s="64"/>
      <c r="B705" s="72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spans="1:26" ht="11.25" customHeight="1" x14ac:dyDescent="0.15">
      <c r="A706" s="64"/>
      <c r="B706" s="72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spans="1:26" ht="11.25" customHeight="1" x14ac:dyDescent="0.15">
      <c r="A707" s="64"/>
      <c r="B707" s="72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spans="1:26" ht="11.25" customHeight="1" x14ac:dyDescent="0.15">
      <c r="A708" s="64"/>
      <c r="B708" s="72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spans="1:26" ht="11.25" customHeight="1" x14ac:dyDescent="0.15">
      <c r="A709" s="64"/>
      <c r="B709" s="72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spans="1:26" ht="11.25" customHeight="1" x14ac:dyDescent="0.15">
      <c r="A710" s="64"/>
      <c r="B710" s="72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spans="1:26" ht="11.25" customHeight="1" x14ac:dyDescent="0.15">
      <c r="A711" s="64"/>
      <c r="B711" s="72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spans="1:26" ht="11.25" customHeight="1" x14ac:dyDescent="0.15">
      <c r="A712" s="64"/>
      <c r="B712" s="72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spans="1:26" ht="11.25" customHeight="1" x14ac:dyDescent="0.15">
      <c r="A713" s="64"/>
      <c r="B713" s="72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spans="1:26" ht="11.25" customHeight="1" x14ac:dyDescent="0.15">
      <c r="A714" s="64"/>
      <c r="B714" s="72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spans="1:26" ht="11.25" customHeight="1" x14ac:dyDescent="0.15">
      <c r="A715" s="64"/>
      <c r="B715" s="72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spans="1:26" ht="11.25" customHeight="1" x14ac:dyDescent="0.15">
      <c r="A716" s="64"/>
      <c r="B716" s="72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spans="1:26" ht="11.25" customHeight="1" x14ac:dyDescent="0.15">
      <c r="A717" s="64"/>
      <c r="B717" s="72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spans="1:26" ht="11.25" customHeight="1" x14ac:dyDescent="0.15">
      <c r="A718" s="64"/>
      <c r="B718" s="72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spans="1:26" ht="11.25" customHeight="1" x14ac:dyDescent="0.15">
      <c r="A719" s="64"/>
      <c r="B719" s="72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spans="1:26" ht="11.25" customHeight="1" x14ac:dyDescent="0.15">
      <c r="A720" s="64"/>
      <c r="B720" s="72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spans="1:26" ht="11.25" customHeight="1" x14ac:dyDescent="0.15">
      <c r="A721" s="64"/>
      <c r="B721" s="72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spans="1:26" ht="11.25" customHeight="1" x14ac:dyDescent="0.15">
      <c r="A722" s="64"/>
      <c r="B722" s="72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spans="1:26" ht="11.25" customHeight="1" x14ac:dyDescent="0.15">
      <c r="A723" s="64"/>
      <c r="B723" s="72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spans="1:26" ht="11.25" customHeight="1" x14ac:dyDescent="0.15">
      <c r="A724" s="64"/>
      <c r="B724" s="72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spans="1:26" ht="11.25" customHeight="1" x14ac:dyDescent="0.15">
      <c r="A725" s="64"/>
      <c r="B725" s="72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spans="1:26" ht="11.25" customHeight="1" x14ac:dyDescent="0.15">
      <c r="A726" s="64"/>
      <c r="B726" s="72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spans="1:26" ht="11.25" customHeight="1" x14ac:dyDescent="0.15">
      <c r="A727" s="64"/>
      <c r="B727" s="72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spans="1:26" ht="11.25" customHeight="1" x14ac:dyDescent="0.15">
      <c r="A728" s="64"/>
      <c r="B728" s="72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spans="1:26" ht="11.25" customHeight="1" x14ac:dyDescent="0.15">
      <c r="A729" s="64"/>
      <c r="B729" s="72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spans="1:26" ht="11.25" customHeight="1" x14ac:dyDescent="0.15">
      <c r="A730" s="64"/>
      <c r="B730" s="72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spans="1:26" ht="11.25" customHeight="1" x14ac:dyDescent="0.15">
      <c r="A731" s="64"/>
      <c r="B731" s="72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spans="1:26" ht="11.25" customHeight="1" x14ac:dyDescent="0.15">
      <c r="A732" s="64"/>
      <c r="B732" s="72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spans="1:26" ht="11.25" customHeight="1" x14ac:dyDescent="0.15">
      <c r="A733" s="64"/>
      <c r="B733" s="72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spans="1:26" ht="11.25" customHeight="1" x14ac:dyDescent="0.15">
      <c r="A734" s="64"/>
      <c r="B734" s="72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spans="1:26" ht="11.25" customHeight="1" x14ac:dyDescent="0.15">
      <c r="A735" s="64"/>
      <c r="B735" s="72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spans="1:26" ht="11.25" customHeight="1" x14ac:dyDescent="0.15">
      <c r="A736" s="64"/>
      <c r="B736" s="72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spans="1:26" ht="11.25" customHeight="1" x14ac:dyDescent="0.15">
      <c r="A737" s="64"/>
      <c r="B737" s="72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spans="1:26" ht="11.25" customHeight="1" x14ac:dyDescent="0.15">
      <c r="A738" s="64"/>
      <c r="B738" s="72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spans="1:26" ht="11.25" customHeight="1" x14ac:dyDescent="0.15">
      <c r="A739" s="64"/>
      <c r="B739" s="72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spans="1:26" ht="11.25" customHeight="1" x14ac:dyDescent="0.15">
      <c r="A740" s="64"/>
      <c r="B740" s="72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spans="1:26" ht="11.25" customHeight="1" x14ac:dyDescent="0.15">
      <c r="A741" s="64"/>
      <c r="B741" s="72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spans="1:26" ht="11.25" customHeight="1" x14ac:dyDescent="0.15">
      <c r="A742" s="64"/>
      <c r="B742" s="72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spans="1:26" ht="11.25" customHeight="1" x14ac:dyDescent="0.15">
      <c r="A743" s="64"/>
      <c r="B743" s="72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spans="1:26" ht="11.25" customHeight="1" x14ac:dyDescent="0.15">
      <c r="A744" s="64"/>
      <c r="B744" s="72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spans="1:26" ht="11.25" customHeight="1" x14ac:dyDescent="0.15">
      <c r="A745" s="64"/>
      <c r="B745" s="72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spans="1:26" ht="11.25" customHeight="1" x14ac:dyDescent="0.15">
      <c r="A746" s="64"/>
      <c r="B746" s="72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spans="1:26" ht="11.25" customHeight="1" x14ac:dyDescent="0.15">
      <c r="A747" s="64"/>
      <c r="B747" s="72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spans="1:26" ht="11.25" customHeight="1" x14ac:dyDescent="0.15">
      <c r="A748" s="64"/>
      <c r="B748" s="72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spans="1:26" ht="11.25" customHeight="1" x14ac:dyDescent="0.15">
      <c r="A749" s="64"/>
      <c r="B749" s="72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spans="1:26" ht="11.25" customHeight="1" x14ac:dyDescent="0.15">
      <c r="A750" s="64"/>
      <c r="B750" s="72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spans="1:26" ht="11.25" customHeight="1" x14ac:dyDescent="0.15">
      <c r="A751" s="64"/>
      <c r="B751" s="72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spans="1:26" ht="11.25" customHeight="1" x14ac:dyDescent="0.15">
      <c r="A752" s="64"/>
      <c r="B752" s="72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spans="1:26" ht="11.25" customHeight="1" x14ac:dyDescent="0.15">
      <c r="A753" s="64"/>
      <c r="B753" s="72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spans="1:26" ht="11.25" customHeight="1" x14ac:dyDescent="0.15">
      <c r="A754" s="64"/>
      <c r="B754" s="72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spans="1:26" ht="11.25" customHeight="1" x14ac:dyDescent="0.15">
      <c r="A755" s="64"/>
      <c r="B755" s="72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spans="1:26" ht="11.25" customHeight="1" x14ac:dyDescent="0.15">
      <c r="A756" s="64"/>
      <c r="B756" s="72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spans="1:26" ht="11.25" customHeight="1" x14ac:dyDescent="0.15">
      <c r="A757" s="64"/>
      <c r="B757" s="72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spans="1:26" ht="11.25" customHeight="1" x14ac:dyDescent="0.15">
      <c r="A758" s="64"/>
      <c r="B758" s="72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spans="1:26" ht="11.25" customHeight="1" x14ac:dyDescent="0.15">
      <c r="A759" s="64"/>
      <c r="B759" s="72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spans="1:26" ht="11.25" customHeight="1" x14ac:dyDescent="0.15">
      <c r="A760" s="64"/>
      <c r="B760" s="72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spans="1:26" ht="11.25" customHeight="1" x14ac:dyDescent="0.15">
      <c r="A761" s="64"/>
      <c r="B761" s="72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spans="1:26" ht="11.25" customHeight="1" x14ac:dyDescent="0.15">
      <c r="A762" s="64"/>
      <c r="B762" s="72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spans="1:26" ht="11.25" customHeight="1" x14ac:dyDescent="0.15">
      <c r="A763" s="64"/>
      <c r="B763" s="72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spans="1:26" ht="11.25" customHeight="1" x14ac:dyDescent="0.15">
      <c r="A764" s="64"/>
      <c r="B764" s="72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spans="1:26" ht="11.25" customHeight="1" x14ac:dyDescent="0.15">
      <c r="A765" s="64"/>
      <c r="B765" s="72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spans="1:26" ht="11.25" customHeight="1" x14ac:dyDescent="0.15">
      <c r="A766" s="64"/>
      <c r="B766" s="72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spans="1:26" ht="11.25" customHeight="1" x14ac:dyDescent="0.15">
      <c r="A767" s="64"/>
      <c r="B767" s="72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spans="1:26" ht="11.25" customHeight="1" x14ac:dyDescent="0.15">
      <c r="A768" s="64"/>
      <c r="B768" s="72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spans="1:26" ht="11.25" customHeight="1" x14ac:dyDescent="0.15">
      <c r="A769" s="64"/>
      <c r="B769" s="72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spans="1:26" ht="11.25" customHeight="1" x14ac:dyDescent="0.15">
      <c r="A770" s="64"/>
      <c r="B770" s="72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spans="1:26" ht="11.25" customHeight="1" x14ac:dyDescent="0.15">
      <c r="A771" s="64"/>
      <c r="B771" s="72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spans="1:26" ht="11.25" customHeight="1" x14ac:dyDescent="0.15">
      <c r="A772" s="64"/>
      <c r="B772" s="72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spans="1:26" ht="11.25" customHeight="1" x14ac:dyDescent="0.15">
      <c r="A773" s="64"/>
      <c r="B773" s="72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spans="1:26" ht="11.25" customHeight="1" x14ac:dyDescent="0.15">
      <c r="A774" s="64"/>
      <c r="B774" s="72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spans="1:26" ht="11.25" customHeight="1" x14ac:dyDescent="0.15">
      <c r="A775" s="64"/>
      <c r="B775" s="72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spans="1:26" ht="11.25" customHeight="1" x14ac:dyDescent="0.15">
      <c r="A776" s="64"/>
      <c r="B776" s="72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spans="1:26" ht="11.25" customHeight="1" x14ac:dyDescent="0.15">
      <c r="A777" s="64"/>
      <c r="B777" s="72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spans="1:26" ht="11.25" customHeight="1" x14ac:dyDescent="0.15">
      <c r="A778" s="64"/>
      <c r="B778" s="72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spans="1:26" ht="11.25" customHeight="1" x14ac:dyDescent="0.15">
      <c r="A779" s="64"/>
      <c r="B779" s="72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spans="1:26" ht="11.25" customHeight="1" x14ac:dyDescent="0.15">
      <c r="A780" s="64"/>
      <c r="B780" s="72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spans="1:26" ht="11.25" customHeight="1" x14ac:dyDescent="0.15">
      <c r="A781" s="64"/>
      <c r="B781" s="72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spans="1:26" ht="11.25" customHeight="1" x14ac:dyDescent="0.15">
      <c r="A782" s="64"/>
      <c r="B782" s="72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spans="1:26" ht="11.25" customHeight="1" x14ac:dyDescent="0.15">
      <c r="A783" s="64"/>
      <c r="B783" s="72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spans="1:26" ht="11.25" customHeight="1" x14ac:dyDescent="0.15">
      <c r="A784" s="64"/>
      <c r="B784" s="72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spans="1:26" ht="11.25" customHeight="1" x14ac:dyDescent="0.15">
      <c r="A785" s="64"/>
      <c r="B785" s="72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spans="1:26" ht="11.25" customHeight="1" x14ac:dyDescent="0.15">
      <c r="A786" s="64"/>
      <c r="B786" s="72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spans="1:26" ht="11.25" customHeight="1" x14ac:dyDescent="0.15">
      <c r="A787" s="64"/>
      <c r="B787" s="72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spans="1:26" ht="11.25" customHeight="1" x14ac:dyDescent="0.15">
      <c r="A788" s="64"/>
      <c r="B788" s="72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spans="1:26" ht="11.25" customHeight="1" x14ac:dyDescent="0.15">
      <c r="A789" s="64"/>
      <c r="B789" s="72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spans="1:26" ht="11.25" customHeight="1" x14ac:dyDescent="0.15">
      <c r="A790" s="64"/>
      <c r="B790" s="72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spans="1:26" ht="11.25" customHeight="1" x14ac:dyDescent="0.15">
      <c r="A791" s="64"/>
      <c r="B791" s="72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spans="1:26" ht="11.25" customHeight="1" x14ac:dyDescent="0.15">
      <c r="A792" s="64"/>
      <c r="B792" s="72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spans="1:26" ht="11.25" customHeight="1" x14ac:dyDescent="0.15">
      <c r="A793" s="64"/>
      <c r="B793" s="72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spans="1:26" ht="11.25" customHeight="1" x14ac:dyDescent="0.15">
      <c r="A794" s="64"/>
      <c r="B794" s="72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spans="1:26" ht="11.25" customHeight="1" x14ac:dyDescent="0.15">
      <c r="A795" s="64"/>
      <c r="B795" s="72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spans="1:26" ht="11.25" customHeight="1" x14ac:dyDescent="0.15">
      <c r="A796" s="64"/>
      <c r="B796" s="72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spans="1:26" ht="11.25" customHeight="1" x14ac:dyDescent="0.15">
      <c r="A797" s="64"/>
      <c r="B797" s="72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spans="1:26" ht="11.25" customHeight="1" x14ac:dyDescent="0.15">
      <c r="A798" s="64"/>
      <c r="B798" s="72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spans="1:26" ht="11.25" customHeight="1" x14ac:dyDescent="0.15">
      <c r="A799" s="64"/>
      <c r="B799" s="72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spans="1:26" ht="11.25" customHeight="1" x14ac:dyDescent="0.15">
      <c r="A800" s="64"/>
      <c r="B800" s="72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spans="1:26" ht="11.25" customHeight="1" x14ac:dyDescent="0.15">
      <c r="A801" s="64"/>
      <c r="B801" s="72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spans="1:26" ht="11.25" customHeight="1" x14ac:dyDescent="0.15">
      <c r="A802" s="64"/>
      <c r="B802" s="72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spans="1:26" ht="11.25" customHeight="1" x14ac:dyDescent="0.15">
      <c r="A803" s="64"/>
      <c r="B803" s="72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spans="1:26" ht="11.25" customHeight="1" x14ac:dyDescent="0.15">
      <c r="A804" s="64"/>
      <c r="B804" s="72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spans="1:26" ht="11.25" customHeight="1" x14ac:dyDescent="0.15">
      <c r="A805" s="64"/>
      <c r="B805" s="72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spans="1:26" ht="11.25" customHeight="1" x14ac:dyDescent="0.15">
      <c r="A806" s="64"/>
      <c r="B806" s="72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spans="1:26" ht="11.25" customHeight="1" x14ac:dyDescent="0.15">
      <c r="A807" s="64"/>
      <c r="B807" s="72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spans="1:26" ht="11.25" customHeight="1" x14ac:dyDescent="0.15">
      <c r="A808" s="64"/>
      <c r="B808" s="72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spans="1:26" ht="11.25" customHeight="1" x14ac:dyDescent="0.15">
      <c r="A809" s="64"/>
      <c r="B809" s="72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spans="1:26" ht="11.25" customHeight="1" x14ac:dyDescent="0.15">
      <c r="A810" s="64"/>
      <c r="B810" s="72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spans="1:26" ht="11.25" customHeight="1" x14ac:dyDescent="0.15">
      <c r="A811" s="64"/>
      <c r="B811" s="72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spans="1:26" ht="11.25" customHeight="1" x14ac:dyDescent="0.15">
      <c r="A812" s="64"/>
      <c r="B812" s="72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spans="1:26" ht="11.25" customHeight="1" x14ac:dyDescent="0.15">
      <c r="A813" s="64"/>
      <c r="B813" s="72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spans="1:26" ht="11.25" customHeight="1" x14ac:dyDescent="0.15">
      <c r="A814" s="64"/>
      <c r="B814" s="72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spans="1:26" ht="11.25" customHeight="1" x14ac:dyDescent="0.15">
      <c r="A815" s="64"/>
      <c r="B815" s="72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spans="1:26" ht="11.25" customHeight="1" x14ac:dyDescent="0.15">
      <c r="A816" s="64"/>
      <c r="B816" s="72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spans="1:26" ht="11.25" customHeight="1" x14ac:dyDescent="0.15">
      <c r="A817" s="64"/>
      <c r="B817" s="72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spans="1:26" ht="11.25" customHeight="1" x14ac:dyDescent="0.15">
      <c r="A818" s="64"/>
      <c r="B818" s="72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spans="1:26" ht="11.25" customHeight="1" x14ac:dyDescent="0.15">
      <c r="A819" s="64"/>
      <c r="B819" s="72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spans="1:26" ht="11.25" customHeight="1" x14ac:dyDescent="0.15">
      <c r="A820" s="64"/>
      <c r="B820" s="72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spans="1:26" ht="11.25" customHeight="1" x14ac:dyDescent="0.15">
      <c r="A821" s="64"/>
      <c r="B821" s="72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spans="1:26" ht="11.25" customHeight="1" x14ac:dyDescent="0.15">
      <c r="A822" s="64"/>
      <c r="B822" s="72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spans="1:26" ht="11.25" customHeight="1" x14ac:dyDescent="0.15">
      <c r="A823" s="64"/>
      <c r="B823" s="72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spans="1:26" ht="11.25" customHeight="1" x14ac:dyDescent="0.15">
      <c r="A824" s="64"/>
      <c r="B824" s="72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spans="1:26" ht="11.25" customHeight="1" x14ac:dyDescent="0.15">
      <c r="A825" s="64"/>
      <c r="B825" s="72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spans="1:26" ht="11.25" customHeight="1" x14ac:dyDescent="0.15">
      <c r="A826" s="64"/>
      <c r="B826" s="72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spans="1:26" ht="11.25" customHeight="1" x14ac:dyDescent="0.15">
      <c r="A827" s="64"/>
      <c r="B827" s="72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spans="1:26" ht="11.25" customHeight="1" x14ac:dyDescent="0.15">
      <c r="A828" s="64"/>
      <c r="B828" s="72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spans="1:26" ht="11.25" customHeight="1" x14ac:dyDescent="0.15">
      <c r="A829" s="64"/>
      <c r="B829" s="72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spans="1:26" ht="11.25" customHeight="1" x14ac:dyDescent="0.15">
      <c r="A830" s="64"/>
      <c r="B830" s="72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spans="1:26" ht="11.25" customHeight="1" x14ac:dyDescent="0.15">
      <c r="A831" s="64"/>
      <c r="B831" s="72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spans="1:26" ht="11.25" customHeight="1" x14ac:dyDescent="0.15">
      <c r="A832" s="64"/>
      <c r="B832" s="72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spans="1:26" ht="11.25" customHeight="1" x14ac:dyDescent="0.15">
      <c r="A833" s="64"/>
      <c r="B833" s="72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spans="1:26" ht="11.25" customHeight="1" x14ac:dyDescent="0.15">
      <c r="A834" s="64"/>
      <c r="B834" s="72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spans="1:26" ht="11.25" customHeight="1" x14ac:dyDescent="0.15">
      <c r="A835" s="64"/>
      <c r="B835" s="72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spans="1:26" ht="11.25" customHeight="1" x14ac:dyDescent="0.15">
      <c r="A836" s="64"/>
      <c r="B836" s="72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spans="1:26" ht="11.25" customHeight="1" x14ac:dyDescent="0.15">
      <c r="A837" s="64"/>
      <c r="B837" s="72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spans="1:26" ht="11.25" customHeight="1" x14ac:dyDescent="0.15">
      <c r="A838" s="64"/>
      <c r="B838" s="72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spans="1:26" ht="11.25" customHeight="1" x14ac:dyDescent="0.15">
      <c r="A839" s="64"/>
      <c r="B839" s="72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spans="1:26" ht="11.25" customHeight="1" x14ac:dyDescent="0.15">
      <c r="A840" s="64"/>
      <c r="B840" s="72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spans="1:26" ht="11.25" customHeight="1" x14ac:dyDescent="0.15">
      <c r="A841" s="64"/>
      <c r="B841" s="72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spans="1:26" ht="11.25" customHeight="1" x14ac:dyDescent="0.15">
      <c r="A842" s="64"/>
      <c r="B842" s="72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spans="1:26" ht="11.25" customHeight="1" x14ac:dyDescent="0.15">
      <c r="A843" s="64"/>
      <c r="B843" s="72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spans="1:26" ht="11.25" customHeight="1" x14ac:dyDescent="0.15">
      <c r="A844" s="64"/>
      <c r="B844" s="72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spans="1:26" ht="11.25" customHeight="1" x14ac:dyDescent="0.15">
      <c r="A845" s="64"/>
      <c r="B845" s="72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spans="1:26" ht="11.25" customHeight="1" x14ac:dyDescent="0.15">
      <c r="A846" s="64"/>
      <c r="B846" s="72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spans="1:26" ht="11.25" customHeight="1" x14ac:dyDescent="0.15">
      <c r="A847" s="64"/>
      <c r="B847" s="72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spans="1:26" ht="11.25" customHeight="1" x14ac:dyDescent="0.15">
      <c r="A848" s="64"/>
      <c r="B848" s="72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spans="1:26" ht="11.25" customHeight="1" x14ac:dyDescent="0.15">
      <c r="A849" s="64"/>
      <c r="B849" s="72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spans="1:26" ht="11.25" customHeight="1" x14ac:dyDescent="0.15">
      <c r="A850" s="64"/>
      <c r="B850" s="72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spans="1:26" ht="11.25" customHeight="1" x14ac:dyDescent="0.15">
      <c r="A851" s="64"/>
      <c r="B851" s="72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spans="1:26" ht="11.25" customHeight="1" x14ac:dyDescent="0.15">
      <c r="A852" s="64"/>
      <c r="B852" s="72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spans="1:26" ht="11.25" customHeight="1" x14ac:dyDescent="0.15">
      <c r="A853" s="64"/>
      <c r="B853" s="72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spans="1:26" ht="11.25" customHeight="1" x14ac:dyDescent="0.15">
      <c r="A854" s="64"/>
      <c r="B854" s="72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spans="1:26" ht="11.25" customHeight="1" x14ac:dyDescent="0.15">
      <c r="A855" s="64"/>
      <c r="B855" s="72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spans="1:26" ht="11.25" customHeight="1" x14ac:dyDescent="0.15">
      <c r="A856" s="64"/>
      <c r="B856" s="72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spans="1:26" ht="11.25" customHeight="1" x14ac:dyDescent="0.15">
      <c r="A857" s="64"/>
      <c r="B857" s="72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spans="1:26" ht="11.25" customHeight="1" x14ac:dyDescent="0.15">
      <c r="A858" s="64"/>
      <c r="B858" s="72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spans="1:26" ht="11.25" customHeight="1" x14ac:dyDescent="0.15">
      <c r="A859" s="64"/>
      <c r="B859" s="72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spans="1:26" ht="11.25" customHeight="1" x14ac:dyDescent="0.15">
      <c r="A860" s="64"/>
      <c r="B860" s="72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spans="1:26" ht="11.25" customHeight="1" x14ac:dyDescent="0.15">
      <c r="A861" s="64"/>
      <c r="B861" s="72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spans="1:26" ht="11.25" customHeight="1" x14ac:dyDescent="0.15">
      <c r="A862" s="64"/>
      <c r="B862" s="72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spans="1:26" ht="11.25" customHeight="1" x14ac:dyDescent="0.15">
      <c r="A863" s="64"/>
      <c r="B863" s="72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spans="1:26" ht="11.25" customHeight="1" x14ac:dyDescent="0.15">
      <c r="A864" s="64"/>
      <c r="B864" s="72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spans="1:26" ht="11.25" customHeight="1" x14ac:dyDescent="0.15">
      <c r="A865" s="64"/>
      <c r="B865" s="72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spans="1:26" ht="11.25" customHeight="1" x14ac:dyDescent="0.15">
      <c r="A866" s="64"/>
      <c r="B866" s="72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spans="1:26" ht="11.25" customHeight="1" x14ac:dyDescent="0.15">
      <c r="A867" s="64"/>
      <c r="B867" s="72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spans="1:26" ht="11.25" customHeight="1" x14ac:dyDescent="0.15">
      <c r="A868" s="64"/>
      <c r="B868" s="72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spans="1:26" ht="11.25" customHeight="1" x14ac:dyDescent="0.15">
      <c r="A869" s="64"/>
      <c r="B869" s="72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spans="1:26" ht="11.25" customHeight="1" x14ac:dyDescent="0.15">
      <c r="A870" s="64"/>
      <c r="B870" s="72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spans="1:26" ht="11.25" customHeight="1" x14ac:dyDescent="0.15">
      <c r="A871" s="64"/>
      <c r="B871" s="72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spans="1:26" ht="11.25" customHeight="1" x14ac:dyDescent="0.15">
      <c r="A872" s="64"/>
      <c r="B872" s="72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spans="1:26" ht="11.25" customHeight="1" x14ac:dyDescent="0.15">
      <c r="A873" s="64"/>
      <c r="B873" s="72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spans="1:26" ht="11.25" customHeight="1" x14ac:dyDescent="0.15">
      <c r="A874" s="64"/>
      <c r="B874" s="72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spans="1:26" ht="11.25" customHeight="1" x14ac:dyDescent="0.15">
      <c r="A875" s="64"/>
      <c r="B875" s="72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spans="1:26" ht="11.25" customHeight="1" x14ac:dyDescent="0.15">
      <c r="A876" s="64"/>
      <c r="B876" s="72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spans="1:26" ht="11.25" customHeight="1" x14ac:dyDescent="0.15">
      <c r="A877" s="64"/>
      <c r="B877" s="72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spans="1:26" ht="11.25" customHeight="1" x14ac:dyDescent="0.15">
      <c r="A878" s="64"/>
      <c r="B878" s="72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spans="1:26" ht="11.25" customHeight="1" x14ac:dyDescent="0.15">
      <c r="A879" s="64"/>
      <c r="B879" s="72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spans="1:26" ht="11.25" customHeight="1" x14ac:dyDescent="0.15">
      <c r="A880" s="64"/>
      <c r="B880" s="72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spans="1:26" ht="11.25" customHeight="1" x14ac:dyDescent="0.15">
      <c r="A881" s="64"/>
      <c r="B881" s="72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spans="1:26" ht="11.25" customHeight="1" x14ac:dyDescent="0.15">
      <c r="A882" s="64"/>
      <c r="B882" s="72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spans="1:26" ht="11.25" customHeight="1" x14ac:dyDescent="0.15">
      <c r="A883" s="64"/>
      <c r="B883" s="72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spans="1:26" ht="11.25" customHeight="1" x14ac:dyDescent="0.15">
      <c r="A884" s="64"/>
      <c r="B884" s="72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spans="1:26" ht="11.25" customHeight="1" x14ac:dyDescent="0.15">
      <c r="A885" s="64"/>
      <c r="B885" s="72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spans="1:26" ht="11.25" customHeight="1" x14ac:dyDescent="0.15">
      <c r="A886" s="64"/>
      <c r="B886" s="72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spans="1:26" ht="11.25" customHeight="1" x14ac:dyDescent="0.15">
      <c r="A887" s="64"/>
      <c r="B887" s="72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spans="1:26" ht="11.25" customHeight="1" x14ac:dyDescent="0.15">
      <c r="A888" s="64"/>
      <c r="B888" s="72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spans="1:26" ht="11.25" customHeight="1" x14ac:dyDescent="0.15">
      <c r="A889" s="64"/>
      <c r="B889" s="72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spans="1:26" ht="11.25" customHeight="1" x14ac:dyDescent="0.15">
      <c r="A890" s="64"/>
      <c r="B890" s="72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spans="1:26" ht="11.25" customHeight="1" x14ac:dyDescent="0.15">
      <c r="A891" s="64"/>
      <c r="B891" s="72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spans="1:26" ht="11.25" customHeight="1" x14ac:dyDescent="0.15">
      <c r="A892" s="64"/>
      <c r="B892" s="72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spans="1:26" ht="11.25" customHeight="1" x14ac:dyDescent="0.15">
      <c r="A893" s="64"/>
      <c r="B893" s="72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spans="1:26" ht="11.25" customHeight="1" x14ac:dyDescent="0.15">
      <c r="A894" s="64"/>
      <c r="B894" s="72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spans="1:26" ht="11.25" customHeight="1" x14ac:dyDescent="0.15">
      <c r="A895" s="64"/>
      <c r="B895" s="72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spans="1:26" ht="11.25" customHeight="1" x14ac:dyDescent="0.15">
      <c r="A896" s="64"/>
      <c r="B896" s="72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spans="1:26" ht="11.25" customHeight="1" x14ac:dyDescent="0.15">
      <c r="A897" s="64"/>
      <c r="B897" s="72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spans="1:26" ht="11.25" customHeight="1" x14ac:dyDescent="0.15">
      <c r="A898" s="64"/>
      <c r="B898" s="72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spans="1:26" ht="11.25" customHeight="1" x14ac:dyDescent="0.15">
      <c r="A899" s="64"/>
      <c r="B899" s="72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spans="1:26" ht="11.25" customHeight="1" x14ac:dyDescent="0.15">
      <c r="A900" s="64"/>
      <c r="B900" s="72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spans="1:26" ht="11.25" customHeight="1" x14ac:dyDescent="0.15">
      <c r="A901" s="64"/>
      <c r="B901" s="72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spans="1:26" ht="11.25" customHeight="1" x14ac:dyDescent="0.15">
      <c r="A902" s="64"/>
      <c r="B902" s="72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spans="1:26" ht="11.25" customHeight="1" x14ac:dyDescent="0.15">
      <c r="A903" s="64"/>
      <c r="B903" s="72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spans="1:26" ht="11.25" customHeight="1" x14ac:dyDescent="0.15">
      <c r="A904" s="64"/>
      <c r="B904" s="72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spans="1:26" ht="11.25" customHeight="1" x14ac:dyDescent="0.15">
      <c r="A905" s="64"/>
      <c r="B905" s="72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spans="1:26" ht="11.25" customHeight="1" x14ac:dyDescent="0.15">
      <c r="A906" s="64"/>
      <c r="B906" s="72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spans="1:26" ht="11.25" customHeight="1" x14ac:dyDescent="0.15">
      <c r="A907" s="64"/>
      <c r="B907" s="72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spans="1:26" ht="11.25" customHeight="1" x14ac:dyDescent="0.15">
      <c r="A908" s="64"/>
      <c r="B908" s="72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spans="1:26" ht="11.25" customHeight="1" x14ac:dyDescent="0.15">
      <c r="A909" s="64"/>
      <c r="B909" s="72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spans="1:26" ht="11.25" customHeight="1" x14ac:dyDescent="0.15">
      <c r="A910" s="64"/>
      <c r="B910" s="72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spans="1:26" ht="11.25" customHeight="1" x14ac:dyDescent="0.15">
      <c r="A911" s="64"/>
      <c r="B911" s="72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spans="1:26" ht="11.25" customHeight="1" x14ac:dyDescent="0.15">
      <c r="A912" s="64"/>
      <c r="B912" s="72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spans="1:26" ht="11.25" customHeight="1" x14ac:dyDescent="0.15">
      <c r="A913" s="64"/>
      <c r="B913" s="72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spans="1:26" ht="11.25" customHeight="1" x14ac:dyDescent="0.15">
      <c r="A914" s="64"/>
      <c r="B914" s="72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spans="1:26" ht="11.25" customHeight="1" x14ac:dyDescent="0.15">
      <c r="A915" s="64"/>
      <c r="B915" s="72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spans="1:26" ht="11.25" customHeight="1" x14ac:dyDescent="0.15">
      <c r="A916" s="64"/>
      <c r="B916" s="72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spans="1:26" ht="11.25" customHeight="1" x14ac:dyDescent="0.15">
      <c r="A917" s="64"/>
      <c r="B917" s="72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spans="1:26" ht="11.25" customHeight="1" x14ac:dyDescent="0.15">
      <c r="A918" s="64"/>
      <c r="B918" s="72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spans="1:26" ht="11.25" customHeight="1" x14ac:dyDescent="0.15">
      <c r="A919" s="64"/>
      <c r="B919" s="72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spans="1:26" ht="11.25" customHeight="1" x14ac:dyDescent="0.15">
      <c r="A920" s="64"/>
      <c r="B920" s="72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spans="1:26" ht="11.25" customHeight="1" x14ac:dyDescent="0.15">
      <c r="A921" s="64"/>
      <c r="B921" s="72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spans="1:26" ht="11.25" customHeight="1" x14ac:dyDescent="0.15">
      <c r="A922" s="64"/>
      <c r="B922" s="72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spans="1:26" ht="11.25" customHeight="1" x14ac:dyDescent="0.15">
      <c r="A923" s="64"/>
      <c r="B923" s="72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spans="1:26" ht="11.25" customHeight="1" x14ac:dyDescent="0.15">
      <c r="A924" s="64"/>
      <c r="B924" s="72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spans="1:26" ht="11.25" customHeight="1" x14ac:dyDescent="0.15">
      <c r="A925" s="64"/>
      <c r="B925" s="72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spans="1:26" ht="11.25" customHeight="1" x14ac:dyDescent="0.15">
      <c r="A926" s="64"/>
      <c r="B926" s="72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spans="1:26" ht="11.25" customHeight="1" x14ac:dyDescent="0.15">
      <c r="A927" s="64"/>
      <c r="B927" s="72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spans="1:26" ht="11.25" customHeight="1" x14ac:dyDescent="0.15">
      <c r="A928" s="64"/>
      <c r="B928" s="72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spans="1:26" ht="11.25" customHeight="1" x14ac:dyDescent="0.15">
      <c r="A929" s="64"/>
      <c r="B929" s="72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spans="1:26" ht="11.25" customHeight="1" x14ac:dyDescent="0.15">
      <c r="A930" s="64"/>
      <c r="B930" s="72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spans="1:26" ht="11.25" customHeight="1" x14ac:dyDescent="0.15">
      <c r="A931" s="64"/>
      <c r="B931" s="72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spans="1:26" ht="11.25" customHeight="1" x14ac:dyDescent="0.15">
      <c r="A932" s="64"/>
      <c r="B932" s="72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spans="1:26" ht="11.25" customHeight="1" x14ac:dyDescent="0.15">
      <c r="A933" s="64"/>
      <c r="B933" s="72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spans="1:26" ht="11.25" customHeight="1" x14ac:dyDescent="0.15">
      <c r="A934" s="64"/>
      <c r="B934" s="72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spans="1:26" ht="11.25" customHeight="1" x14ac:dyDescent="0.15">
      <c r="A935" s="64"/>
      <c r="B935" s="72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spans="1:26" ht="11.25" customHeight="1" x14ac:dyDescent="0.15">
      <c r="A936" s="64"/>
      <c r="B936" s="72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spans="1:26" ht="11.25" customHeight="1" x14ac:dyDescent="0.15">
      <c r="A937" s="64"/>
      <c r="B937" s="72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spans="1:26" ht="11.25" customHeight="1" x14ac:dyDescent="0.15">
      <c r="A938" s="64"/>
      <c r="B938" s="72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spans="1:26" ht="11.25" customHeight="1" x14ac:dyDescent="0.15">
      <c r="A939" s="64"/>
      <c r="B939" s="72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spans="1:26" ht="11.25" customHeight="1" x14ac:dyDescent="0.15">
      <c r="A940" s="64"/>
      <c r="B940" s="72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spans="1:26" ht="11.25" customHeight="1" x14ac:dyDescent="0.15">
      <c r="A941" s="64"/>
      <c r="B941" s="72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spans="1:26" ht="11.25" customHeight="1" x14ac:dyDescent="0.15">
      <c r="A942" s="64"/>
      <c r="B942" s="72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spans="1:26" ht="11.25" customHeight="1" x14ac:dyDescent="0.15">
      <c r="A943" s="64"/>
      <c r="B943" s="72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spans="1:26" ht="11.25" customHeight="1" x14ac:dyDescent="0.15">
      <c r="A944" s="64"/>
      <c r="B944" s="72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spans="1:26" ht="11.25" customHeight="1" x14ac:dyDescent="0.15">
      <c r="A945" s="64"/>
      <c r="B945" s="72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spans="1:26" ht="11.25" customHeight="1" x14ac:dyDescent="0.15">
      <c r="A946" s="64"/>
      <c r="B946" s="72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spans="1:26" ht="11.25" customHeight="1" x14ac:dyDescent="0.15">
      <c r="A947" s="64"/>
      <c r="B947" s="72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spans="1:26" ht="11.25" customHeight="1" x14ac:dyDescent="0.15">
      <c r="A948" s="64"/>
      <c r="B948" s="72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spans="1:26" ht="11.25" customHeight="1" x14ac:dyDescent="0.15">
      <c r="A949" s="64"/>
      <c r="B949" s="72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spans="1:26" ht="11.25" customHeight="1" x14ac:dyDescent="0.15">
      <c r="A950" s="64"/>
      <c r="B950" s="72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spans="1:26" ht="11.25" customHeight="1" x14ac:dyDescent="0.15">
      <c r="A951" s="64"/>
      <c r="B951" s="72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spans="1:26" ht="11.25" customHeight="1" x14ac:dyDescent="0.15">
      <c r="A952" s="64"/>
      <c r="B952" s="72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spans="1:26" ht="11.25" customHeight="1" x14ac:dyDescent="0.15">
      <c r="A953" s="64"/>
      <c r="B953" s="72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spans="1:26" ht="11.25" customHeight="1" x14ac:dyDescent="0.15">
      <c r="A954" s="64"/>
      <c r="B954" s="72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spans="1:26" ht="11.25" customHeight="1" x14ac:dyDescent="0.15">
      <c r="A955" s="64"/>
      <c r="B955" s="72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spans="1:26" ht="11.25" customHeight="1" x14ac:dyDescent="0.15">
      <c r="A956" s="64"/>
      <c r="B956" s="72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spans="1:26" ht="11.25" customHeight="1" x14ac:dyDescent="0.15">
      <c r="A957" s="64"/>
      <c r="B957" s="72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spans="1:26" ht="11.25" customHeight="1" x14ac:dyDescent="0.15">
      <c r="A958" s="64"/>
      <c r="B958" s="72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spans="1:26" ht="11.25" customHeight="1" x14ac:dyDescent="0.15">
      <c r="A959" s="64"/>
      <c r="B959" s="72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spans="1:26" ht="11.25" customHeight="1" x14ac:dyDescent="0.15">
      <c r="A960" s="64"/>
      <c r="B960" s="72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spans="1:26" ht="11.25" customHeight="1" x14ac:dyDescent="0.15">
      <c r="A961" s="64"/>
      <c r="B961" s="72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spans="1:26" ht="11.25" customHeight="1" x14ac:dyDescent="0.15">
      <c r="A962" s="64"/>
      <c r="B962" s="72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spans="1:26" ht="11.25" customHeight="1" x14ac:dyDescent="0.15">
      <c r="A963" s="64"/>
      <c r="B963" s="72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spans="1:26" ht="11.25" customHeight="1" x14ac:dyDescent="0.15">
      <c r="A964" s="64"/>
      <c r="B964" s="72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spans="1:26" ht="11.25" customHeight="1" x14ac:dyDescent="0.15">
      <c r="A965" s="64"/>
      <c r="B965" s="72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spans="1:26" ht="11.25" customHeight="1" x14ac:dyDescent="0.15">
      <c r="A966" s="64"/>
      <c r="B966" s="72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spans="1:26" ht="11.25" customHeight="1" x14ac:dyDescent="0.15">
      <c r="A967" s="64"/>
      <c r="B967" s="72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spans="1:26" ht="11.25" customHeight="1" x14ac:dyDescent="0.15">
      <c r="A968" s="64"/>
      <c r="B968" s="72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spans="1:26" ht="11.25" customHeight="1" x14ac:dyDescent="0.15">
      <c r="A969" s="64"/>
      <c r="B969" s="72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spans="1:26" ht="11.25" customHeight="1" x14ac:dyDescent="0.15">
      <c r="A970" s="64"/>
      <c r="B970" s="72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spans="1:26" ht="11.25" customHeight="1" x14ac:dyDescent="0.15">
      <c r="A971" s="64"/>
      <c r="B971" s="72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spans="1:26" ht="11.25" customHeight="1" x14ac:dyDescent="0.15">
      <c r="A972" s="64"/>
      <c r="B972" s="72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spans="1:26" ht="11.25" customHeight="1" x14ac:dyDescent="0.15">
      <c r="A973" s="64"/>
      <c r="B973" s="72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spans="1:26" ht="11.25" customHeight="1" x14ac:dyDescent="0.15">
      <c r="A974" s="64"/>
      <c r="B974" s="72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spans="1:26" ht="11.25" customHeight="1" x14ac:dyDescent="0.15">
      <c r="A975" s="64"/>
      <c r="B975" s="72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spans="1:26" ht="11.25" customHeight="1" x14ac:dyDescent="0.15">
      <c r="A976" s="64"/>
      <c r="B976" s="72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spans="1:26" ht="11.25" customHeight="1" x14ac:dyDescent="0.15">
      <c r="A977" s="64"/>
      <c r="B977" s="72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spans="1:26" ht="11.25" customHeight="1" x14ac:dyDescent="0.15">
      <c r="A978" s="64"/>
      <c r="B978" s="72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spans="1:26" ht="11.25" customHeight="1" x14ac:dyDescent="0.15">
      <c r="A979" s="64"/>
      <c r="B979" s="72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spans="1:26" ht="11.25" customHeight="1" x14ac:dyDescent="0.15">
      <c r="A980" s="64"/>
      <c r="B980" s="72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spans="1:26" ht="11.25" customHeight="1" x14ac:dyDescent="0.15">
      <c r="A981" s="64"/>
      <c r="B981" s="72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spans="1:26" ht="11.25" customHeight="1" x14ac:dyDescent="0.15">
      <c r="A982" s="64"/>
      <c r="B982" s="72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spans="1:26" ht="11.25" customHeight="1" x14ac:dyDescent="0.15">
      <c r="A983" s="64"/>
      <c r="B983" s="72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spans="1:26" ht="11.25" customHeight="1" x14ac:dyDescent="0.15">
      <c r="A984" s="64"/>
      <c r="B984" s="72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spans="1:26" ht="11.25" customHeight="1" x14ac:dyDescent="0.15">
      <c r="A985" s="64"/>
      <c r="B985" s="72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spans="1:26" ht="11.25" customHeight="1" x14ac:dyDescent="0.15">
      <c r="A986" s="64"/>
      <c r="B986" s="72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spans="1:26" ht="11.25" customHeight="1" x14ac:dyDescent="0.15">
      <c r="A987" s="64"/>
      <c r="B987" s="72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spans="1:26" ht="11.25" customHeight="1" x14ac:dyDescent="0.15">
      <c r="A988" s="64"/>
      <c r="B988" s="72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spans="1:26" ht="11.25" customHeight="1" x14ac:dyDescent="0.15">
      <c r="A989" s="64"/>
      <c r="B989" s="72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spans="1:26" ht="11.25" customHeight="1" x14ac:dyDescent="0.15">
      <c r="A990" s="64"/>
      <c r="B990" s="72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spans="1:26" ht="11.25" customHeight="1" x14ac:dyDescent="0.15">
      <c r="A991" s="64"/>
      <c r="B991" s="72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spans="1:26" ht="11.25" customHeight="1" x14ac:dyDescent="0.15">
      <c r="A992" s="64"/>
      <c r="B992" s="72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spans="1:26" ht="11.25" customHeight="1" x14ac:dyDescent="0.15">
      <c r="A993" s="64"/>
      <c r="B993" s="72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spans="1:26" ht="11.25" customHeight="1" x14ac:dyDescent="0.15">
      <c r="A994" s="64"/>
      <c r="B994" s="72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spans="1:26" ht="11.25" customHeight="1" x14ac:dyDescent="0.15">
      <c r="A995" s="64"/>
      <c r="B995" s="72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spans="1:26" ht="11.25" customHeight="1" x14ac:dyDescent="0.15">
      <c r="A996" s="64"/>
      <c r="B996" s="72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spans="1:26" ht="11.25" customHeight="1" x14ac:dyDescent="0.15">
      <c r="A997" s="64"/>
      <c r="B997" s="72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spans="1:26" ht="11.25" customHeight="1" x14ac:dyDescent="0.15">
      <c r="A998" s="64"/>
      <c r="B998" s="72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spans="1:26" ht="11.25" customHeight="1" x14ac:dyDescent="0.15">
      <c r="A999" s="64"/>
      <c r="B999" s="72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spans="1:26" ht="11.25" customHeight="1" x14ac:dyDescent="0.15">
      <c r="A1000" s="64"/>
      <c r="B1000" s="72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</sheetData>
  <mergeCells count="7">
    <mergeCell ref="J4:K4"/>
    <mergeCell ref="J5:K5"/>
    <mergeCell ref="A1:H1"/>
    <mergeCell ref="A2:C2"/>
    <mergeCell ref="D2:E2"/>
    <mergeCell ref="F2:G2"/>
    <mergeCell ref="J3:K3"/>
  </mergeCells>
  <conditionalFormatting sqref="H2">
    <cfRule type="cellIs" dxfId="119" priority="1" stopIfTrue="1" operator="greaterThan">
      <formula>$D$2</formula>
    </cfRule>
  </conditionalFormatting>
  <conditionalFormatting sqref="A4:H4">
    <cfRule type="expression" dxfId="118" priority="2" stopIfTrue="1">
      <formula>$D$4="N"</formula>
    </cfRule>
  </conditionalFormatting>
  <conditionalFormatting sqref="A5:H5">
    <cfRule type="expression" dxfId="117" priority="3" stopIfTrue="1">
      <formula>$D$5="N"</formula>
    </cfRule>
  </conditionalFormatting>
  <conditionalFormatting sqref="A6:H6">
    <cfRule type="expression" dxfId="116" priority="4" stopIfTrue="1">
      <formula>$D$6="N"</formula>
    </cfRule>
  </conditionalFormatting>
  <conditionalFormatting sqref="A7:H7">
    <cfRule type="expression" dxfId="115" priority="5" stopIfTrue="1">
      <formula>$D$7="N"</formula>
    </cfRule>
  </conditionalFormatting>
  <conditionalFormatting sqref="A8:H8">
    <cfRule type="expression" dxfId="114" priority="6" stopIfTrue="1">
      <formula>$D$8="N"</formula>
    </cfRule>
  </conditionalFormatting>
  <conditionalFormatting sqref="A9:H9">
    <cfRule type="expression" dxfId="113" priority="7" stopIfTrue="1">
      <formula>$D$9="N"</formula>
    </cfRule>
  </conditionalFormatting>
  <conditionalFormatting sqref="A10:H10">
    <cfRule type="expression" dxfId="112" priority="8" stopIfTrue="1">
      <formula>$D$10="N"</formula>
    </cfRule>
  </conditionalFormatting>
  <conditionalFormatting sqref="A11:H11">
    <cfRule type="expression" dxfId="111" priority="9" stopIfTrue="1">
      <formula>$D$11="N"</formula>
    </cfRule>
  </conditionalFormatting>
  <conditionalFormatting sqref="A12:H12">
    <cfRule type="expression" dxfId="110" priority="10" stopIfTrue="1">
      <formula>$D$12="N"</formula>
    </cfRule>
  </conditionalFormatting>
  <conditionalFormatting sqref="A13:H13">
    <cfRule type="expression" dxfId="109" priority="11" stopIfTrue="1">
      <formula>$D$13="N"</formula>
    </cfRule>
  </conditionalFormatting>
  <conditionalFormatting sqref="A14:H14">
    <cfRule type="expression" dxfId="108" priority="12" stopIfTrue="1">
      <formula>$D$14="N"</formula>
    </cfRule>
  </conditionalFormatting>
  <conditionalFormatting sqref="A15:H15">
    <cfRule type="expression" dxfId="107" priority="13" stopIfTrue="1">
      <formula>$D$15="N"</formula>
    </cfRule>
  </conditionalFormatting>
  <conditionalFormatting sqref="A16:H16">
    <cfRule type="expression" dxfId="106" priority="14" stopIfTrue="1">
      <formula>$D$16="N"</formula>
    </cfRule>
  </conditionalFormatting>
  <conditionalFormatting sqref="A17:H17">
    <cfRule type="expression" dxfId="105" priority="15" stopIfTrue="1">
      <formula>$D$17="N"</formula>
    </cfRule>
  </conditionalFormatting>
  <conditionalFormatting sqref="A18:H18">
    <cfRule type="expression" dxfId="104" priority="16" stopIfTrue="1">
      <formula>$D$18="N"</formula>
    </cfRule>
  </conditionalFormatting>
  <conditionalFormatting sqref="A19:H19">
    <cfRule type="expression" dxfId="103" priority="17" stopIfTrue="1">
      <formula>$D$19="N"</formula>
    </cfRule>
  </conditionalFormatting>
  <conditionalFormatting sqref="A20:H20">
    <cfRule type="expression" dxfId="102" priority="18" stopIfTrue="1">
      <formula>$D$20="N"</formula>
    </cfRule>
  </conditionalFormatting>
  <conditionalFormatting sqref="A21:H21">
    <cfRule type="expression" dxfId="101" priority="19" stopIfTrue="1">
      <formula>$D$21="N"</formula>
    </cfRule>
  </conditionalFormatting>
  <conditionalFormatting sqref="A22:H22">
    <cfRule type="expression" dxfId="100" priority="20" stopIfTrue="1">
      <formula>$D$22="N"</formula>
    </cfRule>
  </conditionalFormatting>
  <conditionalFormatting sqref="A23:H23">
    <cfRule type="expression" dxfId="99" priority="21" stopIfTrue="1">
      <formula>$D$23="N"</formula>
    </cfRule>
  </conditionalFormatting>
  <conditionalFormatting sqref="A24:H24">
    <cfRule type="expression" dxfId="98" priority="22" stopIfTrue="1">
      <formula>$D$24="N"</formula>
    </cfRule>
  </conditionalFormatting>
  <conditionalFormatting sqref="A25:H25">
    <cfRule type="expression" dxfId="97" priority="23" stopIfTrue="1">
      <formula>$D$25="N"</formula>
    </cfRule>
  </conditionalFormatting>
  <conditionalFormatting sqref="A26:H26">
    <cfRule type="expression" dxfId="96" priority="24" stopIfTrue="1">
      <formula>$D$26="N"</formula>
    </cfRule>
  </conditionalFormatting>
  <conditionalFormatting sqref="A27:H27">
    <cfRule type="expression" dxfId="95" priority="25" stopIfTrue="1">
      <formula>$D$27="N"</formula>
    </cfRule>
  </conditionalFormatting>
  <conditionalFormatting sqref="A28:H28">
    <cfRule type="expression" dxfId="94" priority="26" stopIfTrue="1">
      <formula>$D$28="N"</formula>
    </cfRule>
  </conditionalFormatting>
  <conditionalFormatting sqref="A29:H29">
    <cfRule type="expression" dxfId="93" priority="27" stopIfTrue="1">
      <formula>$D$29="N"</formula>
    </cfRule>
  </conditionalFormatting>
  <conditionalFormatting sqref="A30:H30">
    <cfRule type="expression" dxfId="92" priority="28" stopIfTrue="1">
      <formula>$D$30="N"</formula>
    </cfRule>
  </conditionalFormatting>
  <conditionalFormatting sqref="A31:H31">
    <cfRule type="expression" dxfId="91" priority="29" stopIfTrue="1">
      <formula>$D$31="N"</formula>
    </cfRule>
  </conditionalFormatting>
  <conditionalFormatting sqref="A32:H32">
    <cfRule type="expression" dxfId="90" priority="30" stopIfTrue="1">
      <formula>$D$32="N"</formula>
    </cfRule>
  </conditionalFormatting>
  <conditionalFormatting sqref="A33:H33">
    <cfRule type="expression" dxfId="89" priority="31" stopIfTrue="1">
      <formula>$D$33="N"</formula>
    </cfRule>
  </conditionalFormatting>
  <conditionalFormatting sqref="A34:H34">
    <cfRule type="expression" dxfId="88" priority="32" stopIfTrue="1">
      <formula>$D$34="N"</formula>
    </cfRule>
  </conditionalFormatting>
  <conditionalFormatting sqref="A35:H35">
    <cfRule type="expression" dxfId="87" priority="33" stopIfTrue="1">
      <formula>$D$35="N"</formula>
    </cfRule>
  </conditionalFormatting>
  <conditionalFormatting sqref="A37:E37">
    <cfRule type="expression" dxfId="86" priority="34" stopIfTrue="1">
      <formula>$D$38="N"</formula>
    </cfRule>
  </conditionalFormatting>
  <conditionalFormatting sqref="A38:D38">
    <cfRule type="expression" dxfId="85" priority="35" stopIfTrue="1">
      <formula>$D$38="N"</formula>
    </cfRule>
  </conditionalFormatting>
  <conditionalFormatting sqref="E38">
    <cfRule type="expression" dxfId="84" priority="36" stopIfTrue="1">
      <formula>$D$38="N"</formula>
    </cfRule>
  </conditionalFormatting>
  <conditionalFormatting sqref="F38:G38">
    <cfRule type="expression" dxfId="83" priority="37" stopIfTrue="1">
      <formula>$D$36="N"</formula>
    </cfRule>
  </conditionalFormatting>
  <conditionalFormatting sqref="H38">
    <cfRule type="expression" dxfId="82" priority="38" stopIfTrue="1">
      <formula>$D$38="N"</formula>
    </cfRule>
  </conditionalFormatting>
  <conditionalFormatting sqref="A36:H36 F37:H37">
    <cfRule type="expression" dxfId="81" priority="39" stopIfTrue="1">
      <formula>$D$36="N"</formula>
    </cfRule>
  </conditionalFormatting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30" customWidth="1"/>
    <col min="2" max="2" width="4.6640625" customWidth="1"/>
    <col min="3" max="3" width="11.83203125" customWidth="1"/>
    <col min="4" max="5" width="10.6640625" customWidth="1"/>
    <col min="6" max="6" width="11.6640625" customWidth="1"/>
    <col min="7" max="7" width="11" customWidth="1"/>
    <col min="8" max="9" width="11.33203125" customWidth="1"/>
    <col min="10" max="10" width="8.1640625" customWidth="1"/>
    <col min="11" max="11" width="11.1640625" customWidth="1"/>
    <col min="12" max="12" width="3.33203125" customWidth="1"/>
    <col min="13" max="13" width="9" customWidth="1"/>
    <col min="14" max="14" width="10.1640625" customWidth="1"/>
    <col min="15" max="26" width="9" customWidth="1"/>
  </cols>
  <sheetData>
    <row r="1" spans="1:26" ht="24" customHeight="1" x14ac:dyDescent="0.15">
      <c r="A1" s="60" t="s">
        <v>142</v>
      </c>
      <c r="B1" s="60" t="s">
        <v>123</v>
      </c>
      <c r="C1" s="60" t="s">
        <v>143</v>
      </c>
      <c r="D1" s="60" t="s">
        <v>144</v>
      </c>
      <c r="E1" s="60" t="s">
        <v>145</v>
      </c>
      <c r="F1" s="60" t="s">
        <v>146</v>
      </c>
      <c r="G1" s="88" t="s">
        <v>147</v>
      </c>
      <c r="H1" s="88" t="s">
        <v>148</v>
      </c>
      <c r="I1" s="88" t="s">
        <v>149</v>
      </c>
      <c r="J1" s="88" t="s">
        <v>150</v>
      </c>
      <c r="K1" s="88" t="s">
        <v>151</v>
      </c>
      <c r="L1" s="2"/>
      <c r="M1" s="89" t="s">
        <v>152</v>
      </c>
      <c r="N1" s="90">
        <v>44949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1.25" customHeight="1" x14ac:dyDescent="0.15">
      <c r="A2" s="91" t="str">
        <f>Deliverables!C3</f>
        <v>Document of Understanding</v>
      </c>
      <c r="B2" s="92" t="str">
        <f>Deliverables!D3</f>
        <v>N</v>
      </c>
      <c r="C2" s="93" t="str">
        <f>IF(Schedule!F4&lt;&gt;0,Schedule!F4,"")</f>
        <v/>
      </c>
      <c r="D2" s="93">
        <f>Schedule!O4</f>
        <v>0</v>
      </c>
      <c r="E2" s="92">
        <f>Effort!E4</f>
        <v>0</v>
      </c>
      <c r="F2" s="92">
        <f>E2</f>
        <v>0</v>
      </c>
      <c r="G2" s="92">
        <f>Effort!H4</f>
        <v>0</v>
      </c>
      <c r="H2" s="92">
        <f>G2</f>
        <v>0</v>
      </c>
      <c r="I2" s="94">
        <v>0</v>
      </c>
      <c r="J2" s="92">
        <f t="shared" ref="J2:J30" si="0">ROUND((E2*I2)/100,0)</f>
        <v>0</v>
      </c>
      <c r="K2" s="92">
        <f>J2</f>
        <v>0</v>
      </c>
      <c r="L2" s="54"/>
      <c r="M2" s="49" t="s">
        <v>153</v>
      </c>
      <c r="N2" s="95">
        <v>212</v>
      </c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ht="11.25" customHeight="1" x14ac:dyDescent="0.15">
      <c r="A3" s="91" t="str">
        <f>Deliverables!C4</f>
        <v>Architecture Document</v>
      </c>
      <c r="B3" s="92" t="str">
        <f>Deliverables!D4</f>
        <v>N</v>
      </c>
      <c r="C3" s="93" t="str">
        <f>IF(Schedule!F5&lt;&gt;0,Schedule!F5,"")</f>
        <v/>
      </c>
      <c r="D3" s="93">
        <f>Schedule!O5</f>
        <v>0</v>
      </c>
      <c r="E3" s="92">
        <f>Effort!E5</f>
        <v>0</v>
      </c>
      <c r="F3" s="92">
        <f t="shared" ref="F3:F36" si="1">F2+E3</f>
        <v>0</v>
      </c>
      <c r="G3" s="92"/>
      <c r="H3" s="92">
        <f t="shared" ref="H3:H36" si="2">G3+H2</f>
        <v>0</v>
      </c>
      <c r="I3" s="94">
        <v>0</v>
      </c>
      <c r="J3" s="92">
        <f t="shared" si="0"/>
        <v>0</v>
      </c>
      <c r="K3" s="92">
        <f t="shared" ref="K3:K36" si="3">K2+J3</f>
        <v>0</v>
      </c>
      <c r="L3" s="54"/>
      <c r="M3" s="49" t="s">
        <v>154</v>
      </c>
      <c r="N3" s="96">
        <f>H36</f>
        <v>198</v>
      </c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ht="11.25" customHeight="1" x14ac:dyDescent="0.15">
      <c r="A4" s="91" t="str">
        <f>Deliverables!C5</f>
        <v>Proposal</v>
      </c>
      <c r="B4" s="92" t="str">
        <f>Deliverables!D5</f>
        <v>N</v>
      </c>
      <c r="C4" s="93" t="str">
        <f>IF(Schedule!F6&lt;&gt;0,Schedule!F6,"")</f>
        <v/>
      </c>
      <c r="D4" s="93">
        <f>Schedule!O6</f>
        <v>0</v>
      </c>
      <c r="E4" s="92">
        <f>Effort!E6</f>
        <v>0</v>
      </c>
      <c r="F4" s="92">
        <f t="shared" si="1"/>
        <v>0</v>
      </c>
      <c r="G4" s="92"/>
      <c r="H4" s="92">
        <f t="shared" si="2"/>
        <v>0</v>
      </c>
      <c r="I4" s="94">
        <v>0</v>
      </c>
      <c r="J4" s="92">
        <f t="shared" si="0"/>
        <v>0</v>
      </c>
      <c r="K4" s="92">
        <f t="shared" si="3"/>
        <v>0</v>
      </c>
      <c r="L4" s="54"/>
      <c r="M4" s="49" t="s">
        <v>150</v>
      </c>
      <c r="N4" s="96">
        <f>K36</f>
        <v>36</v>
      </c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1.25" customHeight="1" x14ac:dyDescent="0.15">
      <c r="A5" s="91" t="str">
        <f>Deliverables!C6</f>
        <v>Contract</v>
      </c>
      <c r="B5" s="92" t="str">
        <f>Deliverables!D6</f>
        <v>N</v>
      </c>
      <c r="C5" s="93" t="str">
        <f>IF(Schedule!F7&lt;&gt;0,Schedule!F7,"")</f>
        <v/>
      </c>
      <c r="D5" s="93">
        <f>Schedule!O7</f>
        <v>0</v>
      </c>
      <c r="E5" s="92">
        <f>Effort!E7</f>
        <v>0</v>
      </c>
      <c r="F5" s="92">
        <f t="shared" si="1"/>
        <v>0</v>
      </c>
      <c r="G5" s="92"/>
      <c r="H5" s="92">
        <f t="shared" si="2"/>
        <v>0</v>
      </c>
      <c r="I5" s="94">
        <v>0</v>
      </c>
      <c r="J5" s="92">
        <f t="shared" si="0"/>
        <v>0</v>
      </c>
      <c r="K5" s="92">
        <f t="shared" si="3"/>
        <v>0</v>
      </c>
      <c r="L5" s="54"/>
      <c r="M5" s="49" t="s">
        <v>155</v>
      </c>
      <c r="N5" s="96">
        <f>F36</f>
        <v>210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ht="11.25" customHeight="1" x14ac:dyDescent="0.15">
      <c r="A6" s="91" t="str">
        <f>Deliverables!C7</f>
        <v>Estimation</v>
      </c>
      <c r="B6" s="92" t="str">
        <f>Deliverables!D7</f>
        <v>Y</v>
      </c>
      <c r="C6" s="93">
        <f>IF(Schedule!F8&lt;&gt;0,Schedule!F8,"")</f>
        <v>44837</v>
      </c>
      <c r="D6" s="93">
        <f>Schedule!O8</f>
        <v>44837</v>
      </c>
      <c r="E6" s="92">
        <f>Effort!E8</f>
        <v>2</v>
      </c>
      <c r="F6" s="92">
        <f t="shared" si="1"/>
        <v>2</v>
      </c>
      <c r="G6" s="92">
        <f>Effort!H8</f>
        <v>2</v>
      </c>
      <c r="H6" s="92">
        <f t="shared" si="2"/>
        <v>2</v>
      </c>
      <c r="I6" s="94">
        <v>100</v>
      </c>
      <c r="J6" s="92">
        <f t="shared" si="0"/>
        <v>2</v>
      </c>
      <c r="K6" s="92">
        <f t="shared" si="3"/>
        <v>2</v>
      </c>
      <c r="L6" s="54"/>
      <c r="M6" s="97" t="s">
        <v>6</v>
      </c>
      <c r="N6" s="98">
        <f>Team!E3</f>
        <v>212</v>
      </c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ht="11.25" customHeight="1" x14ac:dyDescent="0.15">
      <c r="A7" s="91" t="str">
        <f>Deliverables!C8</f>
        <v>PMP</v>
      </c>
      <c r="B7" s="92" t="str">
        <f>Deliverables!D8</f>
        <v>Y</v>
      </c>
      <c r="C7" s="93">
        <f>IF(Schedule!F9&lt;&gt;0,Schedule!F9,"")</f>
        <v>44844</v>
      </c>
      <c r="D7" s="93">
        <f>Schedule!O9</f>
        <v>44844</v>
      </c>
      <c r="E7" s="92">
        <f>Effort!E9</f>
        <v>5</v>
      </c>
      <c r="F7" s="92">
        <f t="shared" si="1"/>
        <v>7</v>
      </c>
      <c r="G7" s="92">
        <f>Effort!H9</f>
        <v>4</v>
      </c>
      <c r="H7" s="92">
        <f t="shared" si="2"/>
        <v>6</v>
      </c>
      <c r="I7" s="94">
        <v>100</v>
      </c>
      <c r="J7" s="92">
        <f t="shared" si="0"/>
        <v>5</v>
      </c>
      <c r="K7" s="92">
        <f t="shared" si="3"/>
        <v>7</v>
      </c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ht="11.25" customHeight="1" x14ac:dyDescent="0.15">
      <c r="A8" s="91" t="str">
        <f>Deliverables!C9</f>
        <v>QAP</v>
      </c>
      <c r="B8" s="92" t="str">
        <f>Deliverables!D9</f>
        <v>Y</v>
      </c>
      <c r="C8" s="93">
        <f>IF(Schedule!F10&lt;&gt;0,Schedule!F10,"")</f>
        <v>44838</v>
      </c>
      <c r="D8" s="93">
        <f>Schedule!O10</f>
        <v>44840</v>
      </c>
      <c r="E8" s="92">
        <f>Effort!E10</f>
        <v>1</v>
      </c>
      <c r="F8" s="92">
        <f t="shared" si="1"/>
        <v>8</v>
      </c>
      <c r="G8" s="92">
        <f>Effort!H10</f>
        <v>1</v>
      </c>
      <c r="H8" s="92">
        <f t="shared" si="2"/>
        <v>7</v>
      </c>
      <c r="I8" s="94">
        <v>100</v>
      </c>
      <c r="J8" s="92">
        <f t="shared" si="0"/>
        <v>1</v>
      </c>
      <c r="K8" s="92">
        <f t="shared" si="3"/>
        <v>8</v>
      </c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ht="11.25" customHeight="1" x14ac:dyDescent="0.15">
      <c r="A9" s="91" t="str">
        <f>Deliverables!C10</f>
        <v>CMP</v>
      </c>
      <c r="B9" s="92" t="str">
        <f>Deliverables!D10</f>
        <v>Y</v>
      </c>
      <c r="C9" s="93">
        <f>IF(Schedule!F11&lt;&gt;0,Schedule!F11,"")</f>
        <v>44840</v>
      </c>
      <c r="D9" s="93">
        <f>Schedule!O11</f>
        <v>44840</v>
      </c>
      <c r="E9" s="92">
        <f>Effort!E11</f>
        <v>1</v>
      </c>
      <c r="F9" s="92">
        <f t="shared" si="1"/>
        <v>9</v>
      </c>
      <c r="G9" s="92">
        <f>Effort!H11</f>
        <v>1</v>
      </c>
      <c r="H9" s="92">
        <f t="shared" si="2"/>
        <v>8</v>
      </c>
      <c r="I9" s="94">
        <v>100</v>
      </c>
      <c r="J9" s="92">
        <f t="shared" si="0"/>
        <v>1</v>
      </c>
      <c r="K9" s="92">
        <f t="shared" si="3"/>
        <v>9</v>
      </c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ht="11.25" customHeight="1" x14ac:dyDescent="0.15">
      <c r="A10" s="91" t="str">
        <f>Deliverables!C11</f>
        <v>RMP</v>
      </c>
      <c r="B10" s="92" t="str">
        <f>Deliverables!D11</f>
        <v>Y</v>
      </c>
      <c r="C10" s="93">
        <f>IF(Schedule!F12&lt;&gt;0,Schedule!F12,"")</f>
        <v>44841</v>
      </c>
      <c r="D10" s="93">
        <f>Schedule!O12</f>
        <v>44841</v>
      </c>
      <c r="E10" s="92">
        <f>Effort!E12</f>
        <v>1</v>
      </c>
      <c r="F10" s="92">
        <f t="shared" si="1"/>
        <v>10</v>
      </c>
      <c r="G10" s="92">
        <f>Effort!H12</f>
        <v>1</v>
      </c>
      <c r="H10" s="92">
        <f t="shared" si="2"/>
        <v>9</v>
      </c>
      <c r="I10" s="94">
        <v>100</v>
      </c>
      <c r="J10" s="92">
        <f t="shared" si="0"/>
        <v>1</v>
      </c>
      <c r="K10" s="92">
        <f t="shared" si="3"/>
        <v>10</v>
      </c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ht="11.25" customHeight="1" x14ac:dyDescent="0.15">
      <c r="A11" s="91" t="str">
        <f>Deliverables!C12</f>
        <v>SRS</v>
      </c>
      <c r="B11" s="92" t="str">
        <f>Deliverables!D12</f>
        <v>Y</v>
      </c>
      <c r="C11" s="93">
        <f>IF(Schedule!F13&lt;&gt;0,Schedule!F13,"")</f>
        <v>44846</v>
      </c>
      <c r="D11" s="93">
        <f>Schedule!O13</f>
        <v>44848</v>
      </c>
      <c r="E11" s="92">
        <f>Effort!E13</f>
        <v>12</v>
      </c>
      <c r="F11" s="92">
        <f t="shared" si="1"/>
        <v>22</v>
      </c>
      <c r="G11" s="92">
        <f>Effort!H13</f>
        <v>14</v>
      </c>
      <c r="H11" s="92">
        <f t="shared" si="2"/>
        <v>23</v>
      </c>
      <c r="I11" s="94">
        <v>100</v>
      </c>
      <c r="J11" s="92">
        <f t="shared" si="0"/>
        <v>12</v>
      </c>
      <c r="K11" s="92">
        <f t="shared" si="3"/>
        <v>22</v>
      </c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1.25" customHeight="1" x14ac:dyDescent="0.15">
      <c r="A12" s="91" t="str">
        <f>Deliverables!C13</f>
        <v>Requirement Traceability Matrix</v>
      </c>
      <c r="B12" s="92" t="str">
        <f>Deliverables!D13</f>
        <v>Y</v>
      </c>
      <c r="C12" s="93">
        <f>IF(Schedule!F14&lt;&gt;0,Schedule!F14,"")</f>
        <v>44847</v>
      </c>
      <c r="D12" s="93">
        <f>Schedule!O14</f>
        <v>44848</v>
      </c>
      <c r="E12" s="92">
        <f>Effort!E14</f>
        <v>3</v>
      </c>
      <c r="F12" s="92">
        <f t="shared" si="1"/>
        <v>25</v>
      </c>
      <c r="G12" s="92">
        <f>Effort!H14</f>
        <v>2</v>
      </c>
      <c r="H12" s="92">
        <f t="shared" si="2"/>
        <v>25</v>
      </c>
      <c r="I12" s="94">
        <v>100</v>
      </c>
      <c r="J12" s="92">
        <f t="shared" si="0"/>
        <v>3</v>
      </c>
      <c r="K12" s="92">
        <f t="shared" si="3"/>
        <v>25</v>
      </c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11.25" customHeight="1" x14ac:dyDescent="0.15">
      <c r="A13" s="91" t="str">
        <f>Deliverables!C14</f>
        <v>Prototype/POC</v>
      </c>
      <c r="B13" s="92" t="str">
        <f>Deliverables!D14</f>
        <v>N</v>
      </c>
      <c r="C13" s="93" t="str">
        <f>IF(Schedule!F15&lt;&gt;0,Schedule!F15,"")</f>
        <v/>
      </c>
      <c r="D13" s="93">
        <f>Schedule!O15</f>
        <v>0</v>
      </c>
      <c r="E13" s="92">
        <f>Effort!E15</f>
        <v>0</v>
      </c>
      <c r="F13" s="92">
        <f t="shared" si="1"/>
        <v>25</v>
      </c>
      <c r="G13" s="92"/>
      <c r="H13" s="92">
        <f t="shared" si="2"/>
        <v>25</v>
      </c>
      <c r="I13" s="94">
        <v>0</v>
      </c>
      <c r="J13" s="92">
        <f t="shared" si="0"/>
        <v>0</v>
      </c>
      <c r="K13" s="92">
        <f t="shared" si="3"/>
        <v>25</v>
      </c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11.25" customHeight="1" x14ac:dyDescent="0.15">
      <c r="A14" s="91" t="str">
        <f>Deliverables!C15</f>
        <v>Re-estimation-1</v>
      </c>
      <c r="B14" s="92" t="str">
        <f>Deliverables!D15</f>
        <v>N</v>
      </c>
      <c r="C14" s="93" t="str">
        <f>IF(Schedule!F16&lt;&gt;0,Schedule!F16,"")</f>
        <v/>
      </c>
      <c r="D14" s="93">
        <f>Schedule!O16</f>
        <v>0</v>
      </c>
      <c r="E14" s="92">
        <f>Effort!E16</f>
        <v>0</v>
      </c>
      <c r="F14" s="92">
        <f t="shared" si="1"/>
        <v>25</v>
      </c>
      <c r="G14" s="92"/>
      <c r="H14" s="92">
        <f t="shared" si="2"/>
        <v>25</v>
      </c>
      <c r="I14" s="94">
        <v>0</v>
      </c>
      <c r="J14" s="92">
        <f t="shared" si="0"/>
        <v>0</v>
      </c>
      <c r="K14" s="92">
        <f t="shared" si="3"/>
        <v>25</v>
      </c>
      <c r="L14" s="54"/>
      <c r="M14" s="54"/>
      <c r="N14" s="54"/>
      <c r="O14" s="99"/>
      <c r="P14" s="99"/>
      <c r="Q14" s="99"/>
      <c r="R14" s="99"/>
      <c r="S14" s="54"/>
      <c r="T14" s="54"/>
      <c r="U14" s="54"/>
      <c r="V14" s="54"/>
      <c r="W14" s="54"/>
      <c r="X14" s="54"/>
      <c r="Y14" s="54"/>
      <c r="Z14" s="54"/>
    </row>
    <row r="15" spans="1:26" ht="11.25" customHeight="1" x14ac:dyDescent="0.15">
      <c r="A15" s="91" t="str">
        <f>Deliverables!C16</f>
        <v>Acceptance Test Plan</v>
      </c>
      <c r="B15" s="92" t="str">
        <f>Deliverables!D16</f>
        <v>N</v>
      </c>
      <c r="C15" s="93" t="str">
        <f>IF(Schedule!F17&lt;&gt;0,Schedule!F17,"")</f>
        <v/>
      </c>
      <c r="D15" s="93">
        <f>Schedule!O17</f>
        <v>0</v>
      </c>
      <c r="E15" s="92">
        <f>Effort!E17</f>
        <v>0</v>
      </c>
      <c r="F15" s="92">
        <f t="shared" si="1"/>
        <v>25</v>
      </c>
      <c r="G15" s="92">
        <f>Effort!H17</f>
        <v>0</v>
      </c>
      <c r="H15" s="92">
        <f t="shared" si="2"/>
        <v>25</v>
      </c>
      <c r="I15" s="94">
        <v>60</v>
      </c>
      <c r="J15" s="92">
        <f t="shared" si="0"/>
        <v>0</v>
      </c>
      <c r="K15" s="92">
        <f t="shared" si="3"/>
        <v>25</v>
      </c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11.25" customHeight="1" x14ac:dyDescent="0.15">
      <c r="A16" s="91" t="str">
        <f>Deliverables!C17</f>
        <v>Acceptance Test Specification</v>
      </c>
      <c r="B16" s="92" t="str">
        <f>Deliverables!D17</f>
        <v>N</v>
      </c>
      <c r="C16" s="93" t="str">
        <f>IF(Schedule!F18&lt;&gt;0,Schedule!F18,"")</f>
        <v/>
      </c>
      <c r="D16" s="93">
        <f>Schedule!O18</f>
        <v>0</v>
      </c>
      <c r="E16" s="92">
        <f>Effort!E18</f>
        <v>0</v>
      </c>
      <c r="F16" s="92">
        <f t="shared" si="1"/>
        <v>25</v>
      </c>
      <c r="G16" s="92">
        <f>Effort!H18</f>
        <v>0</v>
      </c>
      <c r="H16" s="92">
        <f t="shared" si="2"/>
        <v>25</v>
      </c>
      <c r="I16" s="94">
        <v>0</v>
      </c>
      <c r="J16" s="92">
        <f t="shared" si="0"/>
        <v>0</v>
      </c>
      <c r="K16" s="92">
        <f t="shared" si="3"/>
        <v>25</v>
      </c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1.25" customHeight="1" x14ac:dyDescent="0.15">
      <c r="A17" s="91" t="str">
        <f>Deliverables!C18</f>
        <v>HLD</v>
      </c>
      <c r="B17" s="92" t="str">
        <f>Deliverables!D18</f>
        <v>Y</v>
      </c>
      <c r="C17" s="93">
        <f>IF(Schedule!F19&lt;&gt;0,Schedule!F19,"")</f>
        <v>44859</v>
      </c>
      <c r="D17" s="93">
        <f>Schedule!O19</f>
        <v>44865</v>
      </c>
      <c r="E17" s="92">
        <f>Effort!E19</f>
        <v>20</v>
      </c>
      <c r="F17" s="92">
        <f t="shared" si="1"/>
        <v>45</v>
      </c>
      <c r="G17" s="92">
        <f>Effort!H19</f>
        <v>24</v>
      </c>
      <c r="H17" s="92">
        <f t="shared" si="2"/>
        <v>49</v>
      </c>
      <c r="I17" s="94">
        <v>20</v>
      </c>
      <c r="J17" s="92">
        <f t="shared" si="0"/>
        <v>4</v>
      </c>
      <c r="K17" s="92">
        <f t="shared" si="3"/>
        <v>29</v>
      </c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1.25" customHeight="1" x14ac:dyDescent="0.15">
      <c r="A18" s="91" t="str">
        <f>Deliverables!C19</f>
        <v>System Test Plan</v>
      </c>
      <c r="B18" s="92" t="str">
        <f>Deliverables!D19</f>
        <v>Y</v>
      </c>
      <c r="C18" s="93">
        <f>IF(Schedule!F20&lt;&gt;0,Schedule!F20,"")</f>
        <v>44855</v>
      </c>
      <c r="D18" s="93">
        <f>Schedule!O20</f>
        <v>44860</v>
      </c>
      <c r="E18" s="92">
        <f>Effort!E20</f>
        <v>8</v>
      </c>
      <c r="F18" s="92">
        <f t="shared" si="1"/>
        <v>53</v>
      </c>
      <c r="G18" s="92">
        <f>Effort!H20</f>
        <v>8</v>
      </c>
      <c r="H18" s="92">
        <f t="shared" si="2"/>
        <v>57</v>
      </c>
      <c r="I18" s="94">
        <v>90</v>
      </c>
      <c r="J18" s="92">
        <f t="shared" si="0"/>
        <v>7</v>
      </c>
      <c r="K18" s="92">
        <f t="shared" si="3"/>
        <v>36</v>
      </c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1.25" customHeight="1" x14ac:dyDescent="0.15">
      <c r="A19" s="91" t="str">
        <f>Deliverables!C20</f>
        <v>System Test Specification</v>
      </c>
      <c r="B19" s="92" t="str">
        <f>Deliverables!D20</f>
        <v>Y</v>
      </c>
      <c r="C19" s="93">
        <f>IF(Schedule!F21&lt;&gt;0,Schedule!F21,"")</f>
        <v>44889</v>
      </c>
      <c r="D19" s="93">
        <f>Schedule!O21</f>
        <v>44893</v>
      </c>
      <c r="E19" s="92">
        <f>Effort!E21</f>
        <v>15</v>
      </c>
      <c r="F19" s="92">
        <f t="shared" si="1"/>
        <v>68</v>
      </c>
      <c r="G19" s="92">
        <f>Effort!H21</f>
        <v>18</v>
      </c>
      <c r="H19" s="92">
        <f t="shared" si="2"/>
        <v>75</v>
      </c>
      <c r="I19" s="94">
        <v>0</v>
      </c>
      <c r="J19" s="92">
        <f t="shared" si="0"/>
        <v>0</v>
      </c>
      <c r="K19" s="92">
        <f t="shared" si="3"/>
        <v>36</v>
      </c>
      <c r="L19" s="54"/>
      <c r="M19" s="54"/>
      <c r="N19" s="54"/>
      <c r="O19" s="99"/>
      <c r="P19" s="99"/>
      <c r="Q19" s="99"/>
      <c r="R19" s="99"/>
      <c r="S19" s="54"/>
      <c r="T19" s="54"/>
      <c r="U19" s="54"/>
      <c r="V19" s="54"/>
      <c r="W19" s="54"/>
      <c r="X19" s="54"/>
      <c r="Y19" s="54"/>
      <c r="Z19" s="54"/>
    </row>
    <row r="20" spans="1:26" ht="11.25" customHeight="1" x14ac:dyDescent="0.15">
      <c r="A20" s="91" t="str">
        <f>Deliverables!C21</f>
        <v>LLD</v>
      </c>
      <c r="B20" s="92" t="str">
        <f>Deliverables!D21</f>
        <v>N</v>
      </c>
      <c r="C20" s="93" t="str">
        <f>IF(Schedule!F22&lt;&gt;0,Schedule!F22,"")</f>
        <v/>
      </c>
      <c r="D20" s="93">
        <f>Schedule!O22</f>
        <v>0</v>
      </c>
      <c r="E20" s="92">
        <f>Effort!E22</f>
        <v>0</v>
      </c>
      <c r="F20" s="92">
        <f t="shared" si="1"/>
        <v>68</v>
      </c>
      <c r="G20" s="92"/>
      <c r="H20" s="92">
        <f t="shared" si="2"/>
        <v>75</v>
      </c>
      <c r="I20" s="94">
        <v>0</v>
      </c>
      <c r="J20" s="92">
        <f t="shared" si="0"/>
        <v>0</v>
      </c>
      <c r="K20" s="92">
        <f t="shared" si="3"/>
        <v>36</v>
      </c>
      <c r="L20" s="54"/>
      <c r="M20" s="54"/>
      <c r="N20" s="54"/>
      <c r="O20" s="99"/>
      <c r="P20" s="99"/>
      <c r="Q20" s="99"/>
      <c r="R20" s="99"/>
      <c r="S20" s="54"/>
      <c r="T20" s="54"/>
      <c r="U20" s="54"/>
      <c r="V20" s="54"/>
      <c r="W20" s="54"/>
      <c r="X20" s="54"/>
      <c r="Y20" s="54"/>
      <c r="Z20" s="54"/>
    </row>
    <row r="21" spans="1:26" ht="11.25" customHeight="1" x14ac:dyDescent="0.15">
      <c r="A21" s="91" t="str">
        <f>Deliverables!C22</f>
        <v>Integration Test Plan</v>
      </c>
      <c r="B21" s="92" t="str">
        <f>Deliverables!D22</f>
        <v>N</v>
      </c>
      <c r="C21" s="93" t="str">
        <f>IF(Schedule!F23&lt;&gt;0,Schedule!F23,"")</f>
        <v/>
      </c>
      <c r="D21" s="93">
        <f>Schedule!O23</f>
        <v>0</v>
      </c>
      <c r="E21" s="92">
        <f>Effort!E23</f>
        <v>0</v>
      </c>
      <c r="F21" s="92">
        <f t="shared" si="1"/>
        <v>68</v>
      </c>
      <c r="G21" s="92"/>
      <c r="H21" s="92">
        <f t="shared" si="2"/>
        <v>75</v>
      </c>
      <c r="I21" s="94">
        <v>0</v>
      </c>
      <c r="J21" s="92">
        <f t="shared" si="0"/>
        <v>0</v>
      </c>
      <c r="K21" s="92">
        <f t="shared" si="3"/>
        <v>36</v>
      </c>
      <c r="L21" s="54"/>
      <c r="M21" s="54"/>
      <c r="N21" s="54"/>
      <c r="O21" s="99"/>
      <c r="P21" s="99"/>
      <c r="Q21" s="99"/>
      <c r="R21" s="99"/>
      <c r="S21" s="54"/>
      <c r="T21" s="54"/>
      <c r="U21" s="54"/>
      <c r="V21" s="54"/>
      <c r="W21" s="54"/>
      <c r="X21" s="54"/>
      <c r="Y21" s="54"/>
      <c r="Z21" s="54"/>
    </row>
    <row r="22" spans="1:26" ht="11.25" customHeight="1" x14ac:dyDescent="0.15">
      <c r="A22" s="91" t="str">
        <f>Deliverables!C23</f>
        <v>Integration Test Specification</v>
      </c>
      <c r="B22" s="92" t="str">
        <f>Deliverables!D23</f>
        <v>N</v>
      </c>
      <c r="C22" s="93" t="str">
        <f>IF(Schedule!F24&lt;&gt;0,Schedule!F24,"")</f>
        <v/>
      </c>
      <c r="D22" s="93">
        <f>Schedule!O24</f>
        <v>0</v>
      </c>
      <c r="E22" s="92">
        <f>Effort!E24</f>
        <v>0</v>
      </c>
      <c r="F22" s="92">
        <f t="shared" si="1"/>
        <v>68</v>
      </c>
      <c r="G22" s="92"/>
      <c r="H22" s="92">
        <f t="shared" si="2"/>
        <v>75</v>
      </c>
      <c r="I22" s="94">
        <v>0</v>
      </c>
      <c r="J22" s="92">
        <f t="shared" si="0"/>
        <v>0</v>
      </c>
      <c r="K22" s="92">
        <f t="shared" si="3"/>
        <v>36</v>
      </c>
      <c r="L22" s="54"/>
      <c r="M22" s="54"/>
      <c r="N22" s="54"/>
      <c r="O22" s="99"/>
      <c r="P22" s="99"/>
      <c r="Q22" s="99"/>
      <c r="R22" s="99"/>
      <c r="S22" s="54"/>
      <c r="T22" s="54"/>
      <c r="U22" s="54"/>
      <c r="V22" s="54"/>
      <c r="W22" s="54"/>
      <c r="X22" s="54"/>
      <c r="Y22" s="54"/>
      <c r="Z22" s="54"/>
    </row>
    <row r="23" spans="1:26" ht="11.25" customHeight="1" x14ac:dyDescent="0.15">
      <c r="A23" s="91" t="str">
        <f>Deliverables!C24</f>
        <v>Re-estimation-2</v>
      </c>
      <c r="B23" s="92" t="str">
        <f>Deliverables!D24</f>
        <v>N</v>
      </c>
      <c r="C23" s="93" t="str">
        <f>IF(Schedule!F25&lt;&gt;0,Schedule!F25,"")</f>
        <v/>
      </c>
      <c r="D23" s="93">
        <f>Schedule!O25</f>
        <v>0</v>
      </c>
      <c r="E23" s="92">
        <f>Effort!E25</f>
        <v>0</v>
      </c>
      <c r="F23" s="92">
        <f t="shared" si="1"/>
        <v>68</v>
      </c>
      <c r="G23" s="92">
        <f>Effort!H25</f>
        <v>0</v>
      </c>
      <c r="H23" s="92">
        <f t="shared" si="2"/>
        <v>75</v>
      </c>
      <c r="I23" s="94">
        <v>0</v>
      </c>
      <c r="J23" s="92">
        <f t="shared" si="0"/>
        <v>0</v>
      </c>
      <c r="K23" s="92">
        <f t="shared" si="3"/>
        <v>36</v>
      </c>
      <c r="L23" s="54"/>
      <c r="M23" s="54"/>
      <c r="N23" s="54"/>
      <c r="O23" s="99"/>
      <c r="P23" s="99"/>
      <c r="Q23" s="99"/>
      <c r="R23" s="99"/>
      <c r="S23" s="54"/>
      <c r="T23" s="54"/>
      <c r="U23" s="54"/>
      <c r="V23" s="54"/>
      <c r="W23" s="54"/>
      <c r="X23" s="54"/>
      <c r="Y23" s="54"/>
      <c r="Z23" s="54"/>
    </row>
    <row r="24" spans="1:26" ht="11.25" customHeight="1" x14ac:dyDescent="0.15">
      <c r="A24" s="91" t="str">
        <f>Deliverables!C25</f>
        <v>Unit Test Plan</v>
      </c>
      <c r="B24" s="92" t="str">
        <f>Deliverables!D25</f>
        <v>N</v>
      </c>
      <c r="C24" s="93" t="str">
        <f>IF(Schedule!F26&lt;&gt;0,Schedule!F26,"")</f>
        <v/>
      </c>
      <c r="D24" s="93">
        <f>Schedule!O26</f>
        <v>0</v>
      </c>
      <c r="E24" s="92">
        <f>Effort!E26</f>
        <v>0</v>
      </c>
      <c r="F24" s="92">
        <f t="shared" si="1"/>
        <v>68</v>
      </c>
      <c r="G24" s="92">
        <f>Effort!H26</f>
        <v>0</v>
      </c>
      <c r="H24" s="92">
        <f t="shared" si="2"/>
        <v>75</v>
      </c>
      <c r="I24" s="94">
        <v>0</v>
      </c>
      <c r="J24" s="92">
        <f t="shared" si="0"/>
        <v>0</v>
      </c>
      <c r="K24" s="92">
        <f t="shared" si="3"/>
        <v>36</v>
      </c>
      <c r="L24" s="54"/>
      <c r="M24" s="54"/>
      <c r="N24" s="54"/>
      <c r="O24" s="99"/>
      <c r="P24" s="99"/>
      <c r="Q24" s="99"/>
      <c r="R24" s="99"/>
      <c r="S24" s="54"/>
      <c r="T24" s="54"/>
      <c r="U24" s="54"/>
      <c r="V24" s="54"/>
      <c r="W24" s="54"/>
      <c r="X24" s="54"/>
      <c r="Y24" s="54"/>
      <c r="Z24" s="54"/>
    </row>
    <row r="25" spans="1:26" ht="11.25" customHeight="1" x14ac:dyDescent="0.15">
      <c r="A25" s="91" t="str">
        <f>Deliverables!C26</f>
        <v>Unit Test Specification</v>
      </c>
      <c r="B25" s="92" t="str">
        <f>Deliverables!D26</f>
        <v>Y</v>
      </c>
      <c r="C25" s="93">
        <f>IF(Schedule!F27&lt;&gt;0,Schedule!F27,"")</f>
        <v>44869</v>
      </c>
      <c r="D25" s="93">
        <f>Schedule!O27</f>
        <v>44876</v>
      </c>
      <c r="E25" s="92">
        <f>Effort!E27</f>
        <v>20</v>
      </c>
      <c r="F25" s="92">
        <f t="shared" si="1"/>
        <v>88</v>
      </c>
      <c r="G25" s="92">
        <f>Effort!H27</f>
        <v>18</v>
      </c>
      <c r="H25" s="92">
        <f t="shared" si="2"/>
        <v>93</v>
      </c>
      <c r="I25" s="94">
        <v>0</v>
      </c>
      <c r="J25" s="92">
        <f t="shared" si="0"/>
        <v>0</v>
      </c>
      <c r="K25" s="92">
        <f t="shared" si="3"/>
        <v>36</v>
      </c>
      <c r="L25" s="54"/>
      <c r="M25" s="54"/>
      <c r="N25" s="54"/>
      <c r="O25" s="99"/>
      <c r="P25" s="99"/>
      <c r="Q25" s="99"/>
      <c r="R25" s="99"/>
      <c r="S25" s="54"/>
      <c r="T25" s="54"/>
      <c r="U25" s="54"/>
      <c r="V25" s="54"/>
      <c r="W25" s="54"/>
      <c r="X25" s="54"/>
      <c r="Y25" s="54"/>
      <c r="Z25" s="54"/>
    </row>
    <row r="26" spans="1:26" ht="11.25" customHeight="1" x14ac:dyDescent="0.15">
      <c r="A26" s="91" t="str">
        <f>Deliverables!C27</f>
        <v>Source Code</v>
      </c>
      <c r="B26" s="92" t="str">
        <f>Deliverables!D27</f>
        <v>Y</v>
      </c>
      <c r="C26" s="93">
        <f>IF(Schedule!F28&lt;&gt;0,Schedule!F28,"")</f>
        <v>44909</v>
      </c>
      <c r="D26" s="93">
        <f>Schedule!O28</f>
        <v>44914</v>
      </c>
      <c r="E26" s="92">
        <f>Effort!E28</f>
        <v>35</v>
      </c>
      <c r="F26" s="92">
        <f t="shared" si="1"/>
        <v>123</v>
      </c>
      <c r="G26" s="92">
        <f>Effort!H28</f>
        <v>41</v>
      </c>
      <c r="H26" s="92">
        <f t="shared" si="2"/>
        <v>134</v>
      </c>
      <c r="I26" s="94">
        <v>0</v>
      </c>
      <c r="J26" s="92">
        <f t="shared" si="0"/>
        <v>0</v>
      </c>
      <c r="K26" s="92">
        <f t="shared" si="3"/>
        <v>36</v>
      </c>
      <c r="L26" s="54"/>
      <c r="M26" s="54"/>
      <c r="N26" s="54"/>
      <c r="O26" s="99"/>
      <c r="P26" s="99"/>
      <c r="Q26" s="99"/>
      <c r="R26" s="99"/>
      <c r="S26" s="54"/>
      <c r="T26" s="54"/>
      <c r="U26" s="54"/>
      <c r="V26" s="54"/>
      <c r="W26" s="54"/>
      <c r="X26" s="54"/>
      <c r="Y26" s="54"/>
      <c r="Z26" s="54"/>
    </row>
    <row r="27" spans="1:26" ht="11.25" customHeight="1" x14ac:dyDescent="0.15">
      <c r="A27" s="91" t="str">
        <f>Deliverables!C28</f>
        <v>Unit Test Report</v>
      </c>
      <c r="B27" s="92" t="str">
        <f>Deliverables!D28</f>
        <v>Y</v>
      </c>
      <c r="C27" s="93">
        <f>IF(Schedule!F29&lt;&gt;0,Schedule!F29,"")</f>
        <v>44928</v>
      </c>
      <c r="D27" s="93">
        <f>Schedule!O29</f>
        <v>44935</v>
      </c>
      <c r="E27" s="92">
        <f>Effort!E29</f>
        <v>20</v>
      </c>
      <c r="F27" s="92">
        <f t="shared" si="1"/>
        <v>143</v>
      </c>
      <c r="G27" s="92">
        <f>Effort!H29</f>
        <v>18</v>
      </c>
      <c r="H27" s="92">
        <f t="shared" si="2"/>
        <v>152</v>
      </c>
      <c r="I27" s="94">
        <v>0</v>
      </c>
      <c r="J27" s="92">
        <f t="shared" si="0"/>
        <v>0</v>
      </c>
      <c r="K27" s="92">
        <f t="shared" si="3"/>
        <v>36</v>
      </c>
      <c r="L27" s="54"/>
      <c r="M27" s="54"/>
      <c r="N27" s="54"/>
      <c r="O27" s="99"/>
      <c r="P27" s="99"/>
      <c r="Q27" s="99"/>
      <c r="R27" s="99"/>
      <c r="S27" s="54"/>
      <c r="T27" s="54"/>
      <c r="U27" s="54"/>
      <c r="V27" s="54"/>
      <c r="W27" s="54"/>
      <c r="X27" s="54"/>
      <c r="Y27" s="54"/>
      <c r="Z27" s="54"/>
    </row>
    <row r="28" spans="1:26" ht="11.25" customHeight="1" x14ac:dyDescent="0.15">
      <c r="A28" s="91" t="str">
        <f>Deliverables!C29</f>
        <v>Integration Test Report</v>
      </c>
      <c r="B28" s="92" t="str">
        <f>Deliverables!D29</f>
        <v>N</v>
      </c>
      <c r="C28" s="93" t="str">
        <f>IF(Schedule!F30&lt;&gt;0,Schedule!F30,"")</f>
        <v/>
      </c>
      <c r="D28" s="93">
        <f>Schedule!O30</f>
        <v>0</v>
      </c>
      <c r="E28" s="92">
        <f>Effort!E30</f>
        <v>0</v>
      </c>
      <c r="F28" s="92">
        <f t="shared" si="1"/>
        <v>143</v>
      </c>
      <c r="G28" s="92"/>
      <c r="H28" s="92">
        <f t="shared" si="2"/>
        <v>152</v>
      </c>
      <c r="I28" s="94">
        <v>0</v>
      </c>
      <c r="J28" s="92">
        <f t="shared" si="0"/>
        <v>0</v>
      </c>
      <c r="K28" s="92">
        <f t="shared" si="3"/>
        <v>36</v>
      </c>
      <c r="L28" s="54"/>
      <c r="M28" s="54"/>
      <c r="N28" s="54"/>
      <c r="O28" s="99"/>
      <c r="P28" s="99"/>
      <c r="Q28" s="99"/>
      <c r="R28" s="99"/>
      <c r="S28" s="54"/>
      <c r="T28" s="54"/>
      <c r="U28" s="54"/>
      <c r="V28" s="54"/>
      <c r="W28" s="54"/>
      <c r="X28" s="54"/>
      <c r="Y28" s="54"/>
      <c r="Z28" s="54"/>
    </row>
    <row r="29" spans="1:26" ht="11.25" customHeight="1" x14ac:dyDescent="0.15">
      <c r="A29" s="91" t="str">
        <f>Deliverables!C30</f>
        <v>System Test Report</v>
      </c>
      <c r="B29" s="92" t="str">
        <f>Deliverables!D30</f>
        <v>Y</v>
      </c>
      <c r="C29" s="93">
        <f>IF(Schedule!F31&lt;&gt;0,Schedule!F31,"")</f>
        <v>44964</v>
      </c>
      <c r="D29" s="93">
        <f>Schedule!O31</f>
        <v>44973</v>
      </c>
      <c r="E29" s="92">
        <f>Effort!E31</f>
        <v>30</v>
      </c>
      <c r="F29" s="92">
        <f t="shared" si="1"/>
        <v>173</v>
      </c>
      <c r="G29" s="92">
        <f>Effort!H31</f>
        <v>26</v>
      </c>
      <c r="H29" s="92">
        <f t="shared" si="2"/>
        <v>178</v>
      </c>
      <c r="I29" s="94">
        <v>0</v>
      </c>
      <c r="J29" s="92">
        <f t="shared" si="0"/>
        <v>0</v>
      </c>
      <c r="K29" s="92">
        <f t="shared" si="3"/>
        <v>36</v>
      </c>
      <c r="L29" s="54"/>
      <c r="M29" s="54"/>
      <c r="N29" s="54"/>
      <c r="O29" s="99"/>
      <c r="P29" s="99"/>
      <c r="Q29" s="99"/>
      <c r="R29" s="99"/>
      <c r="S29" s="54"/>
      <c r="T29" s="54"/>
      <c r="U29" s="54"/>
      <c r="V29" s="54"/>
      <c r="W29" s="54"/>
      <c r="X29" s="54"/>
      <c r="Y29" s="54"/>
      <c r="Z29" s="54"/>
    </row>
    <row r="30" spans="1:26" ht="11.25" customHeight="1" x14ac:dyDescent="0.15">
      <c r="A30" s="91" t="str">
        <f>Deliverables!C31</f>
        <v>User Manual</v>
      </c>
      <c r="B30" s="92" t="str">
        <f>Deliverables!D31</f>
        <v>Y</v>
      </c>
      <c r="C30" s="93">
        <f>IF(Schedule!F32&lt;&gt;0,Schedule!F32,"")</f>
        <v>44977</v>
      </c>
      <c r="D30" s="93">
        <f>Schedule!O32</f>
        <v>0</v>
      </c>
      <c r="E30" s="92">
        <f>Effort!E32</f>
        <v>8</v>
      </c>
      <c r="F30" s="92">
        <f t="shared" si="1"/>
        <v>181</v>
      </c>
      <c r="G30" s="92">
        <f>Effort!H32</f>
        <v>0</v>
      </c>
      <c r="H30" s="92">
        <f t="shared" si="2"/>
        <v>178</v>
      </c>
      <c r="I30" s="94">
        <v>0</v>
      </c>
      <c r="J30" s="92">
        <f t="shared" si="0"/>
        <v>0</v>
      </c>
      <c r="K30" s="92">
        <f t="shared" si="3"/>
        <v>36</v>
      </c>
      <c r="L30" s="54"/>
      <c r="M30" s="54"/>
      <c r="N30" s="54"/>
      <c r="O30" s="99"/>
      <c r="P30" s="99"/>
      <c r="Q30" s="99"/>
      <c r="R30" s="99"/>
      <c r="S30" s="54"/>
      <c r="T30" s="54"/>
      <c r="U30" s="54"/>
      <c r="V30" s="54"/>
      <c r="W30" s="54"/>
      <c r="X30" s="54"/>
      <c r="Y30" s="54"/>
      <c r="Z30" s="54"/>
    </row>
    <row r="31" spans="1:26" ht="11.25" customHeight="1" x14ac:dyDescent="0.15">
      <c r="A31" s="91" t="str">
        <f>Deliverables!C32</f>
        <v>Online Help</v>
      </c>
      <c r="B31" s="92" t="str">
        <f>Deliverables!D32</f>
        <v>N</v>
      </c>
      <c r="C31" s="93" t="str">
        <f>IF(Schedule!F33&lt;&gt;0,Schedule!F33,"")</f>
        <v/>
      </c>
      <c r="D31" s="93">
        <f>Schedule!O33</f>
        <v>0</v>
      </c>
      <c r="E31" s="92">
        <f>Effort!E33</f>
        <v>0</v>
      </c>
      <c r="F31" s="92">
        <f t="shared" si="1"/>
        <v>181</v>
      </c>
      <c r="G31" s="92"/>
      <c r="H31" s="92">
        <f t="shared" si="2"/>
        <v>178</v>
      </c>
      <c r="I31" s="94"/>
      <c r="J31" s="92"/>
      <c r="K31" s="92">
        <f t="shared" si="3"/>
        <v>36</v>
      </c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1.25" customHeight="1" x14ac:dyDescent="0.15">
      <c r="A32" s="91" t="str">
        <f>Deliverables!C33</f>
        <v>Installation Guide</v>
      </c>
      <c r="B32" s="92" t="str">
        <f>Deliverables!D33</f>
        <v>N</v>
      </c>
      <c r="C32" s="93" t="str">
        <f>IF(Schedule!F34&lt;&gt;0,Schedule!F34,"")</f>
        <v/>
      </c>
      <c r="D32" s="93">
        <f>Schedule!O34</f>
        <v>0</v>
      </c>
      <c r="E32" s="92">
        <f>Effort!E34</f>
        <v>0</v>
      </c>
      <c r="F32" s="92">
        <f t="shared" si="1"/>
        <v>181</v>
      </c>
      <c r="G32" s="92">
        <f>Effort!H34</f>
        <v>0</v>
      </c>
      <c r="H32" s="92">
        <f t="shared" si="2"/>
        <v>178</v>
      </c>
      <c r="I32" s="94">
        <v>0</v>
      </c>
      <c r="J32" s="92">
        <f t="shared" ref="J32:J36" si="4">ROUND((E32*I32)/100,0)</f>
        <v>0</v>
      </c>
      <c r="K32" s="92">
        <f t="shared" si="3"/>
        <v>36</v>
      </c>
      <c r="L32" s="54"/>
      <c r="M32" s="54"/>
      <c r="N32" s="54"/>
      <c r="O32" s="100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1.25" customHeight="1" x14ac:dyDescent="0.15">
      <c r="A33" s="91" t="str">
        <f>Deliverables!C34</f>
        <v>Release readiness check</v>
      </c>
      <c r="B33" s="92" t="str">
        <f>Deliverables!D34</f>
        <v>Y</v>
      </c>
      <c r="C33" s="93">
        <f>IF(Schedule!F35&lt;&gt;0,Schedule!F35,"")</f>
        <v>44984</v>
      </c>
      <c r="D33" s="93">
        <f>Schedule!O35</f>
        <v>0</v>
      </c>
      <c r="E33" s="92">
        <f>Effort!E35</f>
        <v>1</v>
      </c>
      <c r="F33" s="92">
        <f t="shared" si="1"/>
        <v>182</v>
      </c>
      <c r="G33" s="92">
        <f>Effort!H35</f>
        <v>0</v>
      </c>
      <c r="H33" s="92">
        <f t="shared" si="2"/>
        <v>178</v>
      </c>
      <c r="I33" s="94">
        <v>0</v>
      </c>
      <c r="J33" s="92">
        <f t="shared" si="4"/>
        <v>0</v>
      </c>
      <c r="K33" s="92">
        <f t="shared" si="3"/>
        <v>36</v>
      </c>
      <c r="L33" s="54"/>
      <c r="M33" s="54"/>
      <c r="N33" s="54"/>
      <c r="O33" s="99"/>
      <c r="P33" s="99"/>
      <c r="Q33" s="99"/>
      <c r="R33" s="99"/>
      <c r="S33" s="54"/>
      <c r="T33" s="54"/>
      <c r="U33" s="54"/>
      <c r="V33" s="54"/>
      <c r="W33" s="54"/>
      <c r="X33" s="54"/>
      <c r="Y33" s="54"/>
      <c r="Z33" s="54"/>
    </row>
    <row r="34" spans="1:26" ht="11.25" customHeight="1" x14ac:dyDescent="0.15">
      <c r="A34" s="91" t="str">
        <f>Deliverables!C35</f>
        <v>Delivery note</v>
      </c>
      <c r="B34" s="92" t="str">
        <f>Deliverables!D35</f>
        <v>Y</v>
      </c>
      <c r="C34" s="93">
        <f>IF(Schedule!F36&lt;&gt;0,Schedule!F36,"")</f>
        <v>44986</v>
      </c>
      <c r="D34" s="93">
        <f>Schedule!O36</f>
        <v>0</v>
      </c>
      <c r="E34" s="92">
        <f>Effort!E36</f>
        <v>1</v>
      </c>
      <c r="F34" s="92">
        <f t="shared" si="1"/>
        <v>183</v>
      </c>
      <c r="G34" s="92">
        <f>Effort!H36</f>
        <v>0</v>
      </c>
      <c r="H34" s="92">
        <f t="shared" si="2"/>
        <v>178</v>
      </c>
      <c r="I34" s="94">
        <v>0</v>
      </c>
      <c r="J34" s="92">
        <f t="shared" si="4"/>
        <v>0</v>
      </c>
      <c r="K34" s="92">
        <f t="shared" si="3"/>
        <v>36</v>
      </c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1.25" customHeight="1" x14ac:dyDescent="0.15">
      <c r="A35" s="91" t="str">
        <f>Deliverables!C36</f>
        <v>Release note</v>
      </c>
      <c r="B35" s="92" t="str">
        <f>Deliverables!D36</f>
        <v>Y</v>
      </c>
      <c r="C35" s="93">
        <f>IF(Schedule!F37&lt;&gt;0,Schedule!F37,"")</f>
        <v>44986</v>
      </c>
      <c r="D35" s="93">
        <f>Schedule!O37</f>
        <v>0</v>
      </c>
      <c r="E35" s="92">
        <f>Effort!E38</f>
        <v>27</v>
      </c>
      <c r="F35" s="92">
        <f t="shared" si="1"/>
        <v>210</v>
      </c>
      <c r="G35" s="92">
        <f>Effort!H38</f>
        <v>20</v>
      </c>
      <c r="H35" s="92">
        <f t="shared" si="2"/>
        <v>198</v>
      </c>
      <c r="I35" s="94">
        <v>0</v>
      </c>
      <c r="J35" s="92">
        <f t="shared" si="4"/>
        <v>0</v>
      </c>
      <c r="K35" s="92">
        <f t="shared" si="3"/>
        <v>36</v>
      </c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1.25" customHeight="1" x14ac:dyDescent="0.15">
      <c r="A36" s="101" t="s">
        <v>156</v>
      </c>
      <c r="B36" s="101"/>
      <c r="C36" s="102"/>
      <c r="D36" s="102"/>
      <c r="E36" s="103">
        <f>Effort!E39</f>
        <v>0</v>
      </c>
      <c r="F36" s="104">
        <f t="shared" si="1"/>
        <v>210</v>
      </c>
      <c r="G36" s="103"/>
      <c r="H36" s="104">
        <f t="shared" si="2"/>
        <v>198</v>
      </c>
      <c r="I36" s="103"/>
      <c r="J36" s="103">
        <f t="shared" si="4"/>
        <v>0</v>
      </c>
      <c r="K36" s="104">
        <f t="shared" si="3"/>
        <v>36</v>
      </c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conditionalFormatting sqref="A4:K4">
    <cfRule type="expression" dxfId="80" priority="1" stopIfTrue="1">
      <formula>$B$4="N"</formula>
    </cfRule>
  </conditionalFormatting>
  <conditionalFormatting sqref="A5:K5">
    <cfRule type="expression" dxfId="79" priority="2" stopIfTrue="1">
      <formula>$B$5="N"</formula>
    </cfRule>
  </conditionalFormatting>
  <conditionalFormatting sqref="C6">
    <cfRule type="expression" dxfId="78" priority="3" stopIfTrue="1">
      <formula>$B$6="N"</formula>
    </cfRule>
  </conditionalFormatting>
  <conditionalFormatting sqref="A13:K13">
    <cfRule type="expression" dxfId="77" priority="4" stopIfTrue="1">
      <formula>$B$13="N"</formula>
    </cfRule>
  </conditionalFormatting>
  <conditionalFormatting sqref="A14:K14">
    <cfRule type="expression" dxfId="76" priority="5" stopIfTrue="1">
      <formula>$B$14="N"</formula>
    </cfRule>
  </conditionalFormatting>
  <conditionalFormatting sqref="A20:K20">
    <cfRule type="expression" dxfId="75" priority="6" stopIfTrue="1">
      <formula>$B$20="N"</formula>
    </cfRule>
  </conditionalFormatting>
  <conditionalFormatting sqref="A21:K21">
    <cfRule type="expression" dxfId="74" priority="7" stopIfTrue="1">
      <formula>$B$21="N"</formula>
    </cfRule>
  </conditionalFormatting>
  <conditionalFormatting sqref="A22:K22">
    <cfRule type="expression" dxfId="73" priority="8" stopIfTrue="1">
      <formula>$B$22="N"</formula>
    </cfRule>
  </conditionalFormatting>
  <conditionalFormatting sqref="A28:K28">
    <cfRule type="expression" dxfId="72" priority="9" stopIfTrue="1">
      <formula>$B$28="N"</formula>
    </cfRule>
  </conditionalFormatting>
  <conditionalFormatting sqref="A29:K29">
    <cfRule type="expression" dxfId="71" priority="10" stopIfTrue="1">
      <formula>$B$29="N"</formula>
    </cfRule>
  </conditionalFormatting>
  <conditionalFormatting sqref="A30:K30">
    <cfRule type="expression" dxfId="70" priority="11" stopIfTrue="1">
      <formula>$B$30="N"</formula>
    </cfRule>
  </conditionalFormatting>
  <conditionalFormatting sqref="A31:K31">
    <cfRule type="expression" dxfId="69" priority="12" stopIfTrue="1">
      <formula>$B$31="N"</formula>
    </cfRule>
  </conditionalFormatting>
  <conditionalFormatting sqref="G15:G19">
    <cfRule type="expression" dxfId="68" priority="13" stopIfTrue="1">
      <formula>$B$8="N"</formula>
    </cfRule>
  </conditionalFormatting>
  <conditionalFormatting sqref="G15:G19">
    <cfRule type="expression" dxfId="67" priority="14" stopIfTrue="1">
      <formula>$B$12="N"</formula>
    </cfRule>
  </conditionalFormatting>
  <conditionalFormatting sqref="G23:G27">
    <cfRule type="expression" dxfId="66" priority="15" stopIfTrue="1">
      <formula>$B$8="N"</formula>
    </cfRule>
  </conditionalFormatting>
  <conditionalFormatting sqref="G23:G27">
    <cfRule type="expression" dxfId="65" priority="16" stopIfTrue="1">
      <formula>$B$12="N"</formula>
    </cfRule>
  </conditionalFormatting>
  <conditionalFormatting sqref="G33:G35">
    <cfRule type="expression" dxfId="64" priority="17" stopIfTrue="1">
      <formula>$B$32="N"</formula>
    </cfRule>
  </conditionalFormatting>
  <conditionalFormatting sqref="I9:I12">
    <cfRule type="expression" dxfId="63" priority="18" stopIfTrue="1">
      <formula>$B$8="N"</formula>
    </cfRule>
  </conditionalFormatting>
  <conditionalFormatting sqref="I32:I35">
    <cfRule type="expression" dxfId="62" priority="19" stopIfTrue="1">
      <formula>$B$30="N"</formula>
    </cfRule>
  </conditionalFormatting>
  <conditionalFormatting sqref="J32:J35">
    <cfRule type="expression" dxfId="61" priority="20" stopIfTrue="1">
      <formula>$B$30="N"</formula>
    </cfRule>
  </conditionalFormatting>
  <conditionalFormatting sqref="A2:B2 C2:C3 D2:K2">
    <cfRule type="expression" dxfId="60" priority="21" stopIfTrue="1">
      <formula>$B$2="N"</formula>
    </cfRule>
  </conditionalFormatting>
  <conditionalFormatting sqref="A3:B3 D3:K3">
    <cfRule type="expression" dxfId="59" priority="22" stopIfTrue="1">
      <formula>$B$3="N"</formula>
    </cfRule>
  </conditionalFormatting>
  <conditionalFormatting sqref="A6:B6 C7 D6:K6">
    <cfRule type="expression" dxfId="58" priority="23" stopIfTrue="1">
      <formula>$B$7="N"</formula>
    </cfRule>
  </conditionalFormatting>
  <conditionalFormatting sqref="A7:B8 C8 D7:K8">
    <cfRule type="expression" dxfId="57" priority="24" stopIfTrue="1">
      <formula>$B$8="N"</formula>
    </cfRule>
  </conditionalFormatting>
  <conditionalFormatting sqref="A9:H9 J9:K9">
    <cfRule type="expression" dxfId="56" priority="25" stopIfTrue="1">
      <formula>$B$9="N"</formula>
    </cfRule>
  </conditionalFormatting>
  <conditionalFormatting sqref="A10:H10 J10:K10">
    <cfRule type="expression" dxfId="55" priority="26" stopIfTrue="1">
      <formula>$B$10="N"</formula>
    </cfRule>
  </conditionalFormatting>
  <conditionalFormatting sqref="A11:H11 J11:K11">
    <cfRule type="expression" dxfId="54" priority="27" stopIfTrue="1">
      <formula>$B$11="N"</formula>
    </cfRule>
  </conditionalFormatting>
  <conditionalFormatting sqref="A12:H12 J12:K12">
    <cfRule type="expression" dxfId="53" priority="28" stopIfTrue="1">
      <formula>$B$12="N"</formula>
    </cfRule>
  </conditionalFormatting>
  <conditionalFormatting sqref="A15:F15 H15:K15">
    <cfRule type="expression" dxfId="52" priority="29" stopIfTrue="1">
      <formula>$B$15="N"</formula>
    </cfRule>
  </conditionalFormatting>
  <conditionalFormatting sqref="A16:F16 H16:K16">
    <cfRule type="expression" dxfId="51" priority="30" stopIfTrue="1">
      <formula>$B$16="N"</formula>
    </cfRule>
  </conditionalFormatting>
  <conditionalFormatting sqref="A17:F17 H17:K17">
    <cfRule type="expression" dxfId="50" priority="31" stopIfTrue="1">
      <formula>$B$17="N"</formula>
    </cfRule>
  </conditionalFormatting>
  <conditionalFormatting sqref="A18:F18 H18:K18">
    <cfRule type="expression" dxfId="49" priority="32" stopIfTrue="1">
      <formula>$B$18="N"</formula>
    </cfRule>
  </conditionalFormatting>
  <conditionalFormatting sqref="A19:F19 H19:K19">
    <cfRule type="expression" dxfId="48" priority="33" stopIfTrue="1">
      <formula>$B$19="N"</formula>
    </cfRule>
  </conditionalFormatting>
  <conditionalFormatting sqref="A23:F23 H23:K23">
    <cfRule type="expression" dxfId="47" priority="34" stopIfTrue="1">
      <formula>$B$23="N"</formula>
    </cfRule>
  </conditionalFormatting>
  <conditionalFormatting sqref="A24:F24 H24:K24">
    <cfRule type="expression" dxfId="46" priority="35" stopIfTrue="1">
      <formula>$B$24="N"</formula>
    </cfRule>
  </conditionalFormatting>
  <conditionalFormatting sqref="A25:F25 H25:K25">
    <cfRule type="expression" dxfId="45" priority="36" stopIfTrue="1">
      <formula>$B$25="N"</formula>
    </cfRule>
  </conditionalFormatting>
  <conditionalFormatting sqref="A26:F26 H26:K26">
    <cfRule type="expression" dxfId="44" priority="37" stopIfTrue="1">
      <formula>$B$26="N"</formula>
    </cfRule>
  </conditionalFormatting>
  <conditionalFormatting sqref="A27:F27 H27:K27">
    <cfRule type="expression" dxfId="43" priority="38" stopIfTrue="1">
      <formula>$B$27="N"</formula>
    </cfRule>
  </conditionalFormatting>
  <conditionalFormatting sqref="A32:H32 K32">
    <cfRule type="expression" dxfId="42" priority="39" stopIfTrue="1">
      <formula>$B$32="N"</formula>
    </cfRule>
  </conditionalFormatting>
  <conditionalFormatting sqref="A33:F33 H33 K33">
    <cfRule type="expression" dxfId="41" priority="40" stopIfTrue="1">
      <formula>$B$33="N"</formula>
    </cfRule>
  </conditionalFormatting>
  <conditionalFormatting sqref="A34:F34 H34 K34">
    <cfRule type="expression" dxfId="40" priority="41" stopIfTrue="1">
      <formula>$B$34="N"</formula>
    </cfRule>
  </conditionalFormatting>
  <conditionalFormatting sqref="A35:F35 H35 K35">
    <cfRule type="expression" dxfId="39" priority="42" stopIfTrue="1">
      <formula>$B$35="N"</formula>
    </cfRule>
  </conditionalFormatting>
  <pageMargins left="0.75" right="0.75" top="1" bottom="1" header="0" footer="0"/>
  <pageSetup scale="79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selection activeCell="B16" sqref="B16"/>
    </sheetView>
  </sheetViews>
  <sheetFormatPr baseColWidth="10" defaultColWidth="12.6640625" defaultRowHeight="15" customHeight="1" x14ac:dyDescent="0.15"/>
  <cols>
    <col min="1" max="1" width="50.1640625" customWidth="1"/>
    <col min="2" max="2" width="12.33203125" customWidth="1"/>
    <col min="3" max="3" width="9" customWidth="1"/>
    <col min="4" max="4" width="20.6640625" customWidth="1"/>
    <col min="5" max="5" width="37.83203125" customWidth="1"/>
    <col min="6" max="6" width="30.1640625" customWidth="1"/>
    <col min="7" max="26" width="9" customWidth="1"/>
  </cols>
  <sheetData>
    <row r="1" spans="1:26" ht="12.75" customHeight="1" x14ac:dyDescent="0.15">
      <c r="A1" s="105" t="s">
        <v>1</v>
      </c>
      <c r="B1" s="305" t="s">
        <v>157</v>
      </c>
      <c r="C1" s="306"/>
      <c r="D1" s="307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338" t="str">
        <f>Team!C1</f>
        <v>Integra CKYC Gateway</v>
      </c>
      <c r="B2" s="106" t="s">
        <v>3</v>
      </c>
      <c r="C2" s="107">
        <f>Team!C3</f>
        <v>25</v>
      </c>
      <c r="D2" s="108" t="s">
        <v>4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309"/>
      <c r="B3" s="109" t="s">
        <v>6</v>
      </c>
      <c r="C3" s="110">
        <f>Team!E3</f>
        <v>212</v>
      </c>
      <c r="D3" s="109" t="s">
        <v>7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4.75" customHeight="1" x14ac:dyDescent="0.15">
      <c r="A4" s="20" t="s">
        <v>8</v>
      </c>
      <c r="B4" s="111">
        <f>Team!C2</f>
        <v>44834</v>
      </c>
      <c r="C4" s="310" t="s">
        <v>9</v>
      </c>
      <c r="D4" s="307"/>
      <c r="E4" s="111">
        <f>Team!E2</f>
        <v>44986</v>
      </c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</row>
    <row r="5" spans="1:26" ht="21.75" customHeight="1" x14ac:dyDescent="0.15">
      <c r="A5" s="22" t="s">
        <v>10</v>
      </c>
      <c r="B5" s="23">
        <f>'Data sheet'!N1</f>
        <v>44949</v>
      </c>
      <c r="C5" s="305" t="s">
        <v>11</v>
      </c>
      <c r="D5" s="306"/>
      <c r="E5" s="307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</row>
    <row r="6" spans="1:26" ht="24" customHeight="1" x14ac:dyDescent="0.15">
      <c r="A6" s="108" t="s">
        <v>12</v>
      </c>
      <c r="B6" s="113">
        <f>'Computation-EVM '!C2</f>
        <v>-0.83018867924528306</v>
      </c>
      <c r="C6" s="339" t="str">
        <f>'Computation-EVM '!D2</f>
        <v>The project is running behind schedule</v>
      </c>
      <c r="D6" s="306"/>
      <c r="E6" s="307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</row>
    <row r="7" spans="1:26" ht="24" customHeight="1" x14ac:dyDescent="0.15">
      <c r="A7" s="108" t="s">
        <v>13</v>
      </c>
      <c r="B7" s="113">
        <f>'Computation-EVM '!C3</f>
        <v>0.16981132075471697</v>
      </c>
      <c r="C7" s="337" t="str">
        <f>'Computation-EVM '!D3</f>
        <v>Project is running at 17 percent efficiency</v>
      </c>
      <c r="D7" s="306"/>
      <c r="E7" s="307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</row>
    <row r="8" spans="1:26" ht="24" customHeight="1" x14ac:dyDescent="0.15">
      <c r="A8" s="108" t="s">
        <v>14</v>
      </c>
      <c r="B8" s="114">
        <f>'Computation-EVM '!C4</f>
        <v>147.22222222222223</v>
      </c>
      <c r="C8" s="337" t="str">
        <f>'Computation-EVM '!D4</f>
        <v>As on date, project will take 147 weeks to complete</v>
      </c>
      <c r="D8" s="306"/>
      <c r="E8" s="307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</row>
    <row r="9" spans="1:26" ht="24" customHeight="1" x14ac:dyDescent="0.15">
      <c r="A9" s="108" t="s">
        <v>15</v>
      </c>
      <c r="B9" s="113">
        <f>'Computation-EVM '!C5</f>
        <v>-4.5</v>
      </c>
      <c r="C9" s="337" t="str">
        <f>'Computation-EVM '!D29</f>
        <v>The project is 450 percent over budget</v>
      </c>
      <c r="D9" s="306"/>
      <c r="E9" s="307"/>
      <c r="F9" s="112"/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</row>
    <row r="10" spans="1:26" ht="24" customHeight="1" x14ac:dyDescent="0.15">
      <c r="A10" s="108" t="s">
        <v>16</v>
      </c>
      <c r="B10" s="113">
        <f>'Computation-EVM '!C6</f>
        <v>0.18181818181818182</v>
      </c>
      <c r="C10" s="337" t="str">
        <f>'Computation-EVM '!D6</f>
        <v>For each dollar spent, 18 cents are recovered</v>
      </c>
      <c r="D10" s="306"/>
      <c r="E10" s="307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</row>
    <row r="11" spans="1:26" ht="24" customHeight="1" x14ac:dyDescent="0.15">
      <c r="A11" s="108" t="s">
        <v>17</v>
      </c>
      <c r="B11" s="114">
        <f>'Computation-EVM '!C10</f>
        <v>957</v>
      </c>
      <c r="C11" s="337" t="str">
        <f>'Computation-EVM '!D10</f>
        <v>As on date, project will take 957 person days to complete</v>
      </c>
      <c r="D11" s="306"/>
      <c r="E11" s="307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</row>
    <row r="12" spans="1:26" ht="24" customHeight="1" x14ac:dyDescent="0.15">
      <c r="A12" s="108" t="s">
        <v>18</v>
      </c>
      <c r="B12" s="114">
        <f>'Computation-EVM '!C8</f>
        <v>1155</v>
      </c>
      <c r="C12" s="337" t="e">
        <f>'Computation-EVM '!D8</f>
        <v>#N/A</v>
      </c>
      <c r="D12" s="306"/>
      <c r="E12" s="307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</row>
    <row r="13" spans="1:26" ht="24" customHeight="1" x14ac:dyDescent="0.15">
      <c r="A13" s="115" t="s">
        <v>158</v>
      </c>
      <c r="B13" s="113">
        <f>'Computation-EVM '!C9</f>
        <v>-3.5571428571428569</v>
      </c>
      <c r="C13" s="337" t="str">
        <f>'Computation-EVM '!D9</f>
        <v>On completion, the project will be 356 percent over budget if current trend continues</v>
      </c>
      <c r="D13" s="306"/>
      <c r="E13" s="307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</row>
    <row r="14" spans="1:26" ht="24" customHeight="1" x14ac:dyDescent="0.15">
      <c r="A14" s="115" t="s">
        <v>159</v>
      </c>
      <c r="B14" s="113">
        <f>'Computation-EVM '!C12</f>
        <v>-0.77142857142857146</v>
      </c>
      <c r="C14" s="337" t="str">
        <f>'Computation-EVM '!D12</f>
        <v>On completion, the project will be 77 percent over budget if corrective actions are taken to remove the causes of variance as on date</v>
      </c>
      <c r="D14" s="306"/>
      <c r="E14" s="307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6.25" customHeight="1" x14ac:dyDescent="0.15">
      <c r="A15" s="108" t="s">
        <v>21</v>
      </c>
      <c r="B15" s="113">
        <f>'Computation-EVM '!G22</f>
        <v>0.94285714285714284</v>
      </c>
      <c r="C15" s="337" t="str">
        <f>'Computation-EVM '!I22</f>
        <v>As on date, 94 percent of effort have been used yielding 17 percentage of work product.</v>
      </c>
      <c r="D15" s="306"/>
      <c r="E15" s="307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14:E14"/>
    <mergeCell ref="C15:E15"/>
    <mergeCell ref="B1:D1"/>
    <mergeCell ref="A2:A3"/>
    <mergeCell ref="C4:D4"/>
    <mergeCell ref="C5:E5"/>
    <mergeCell ref="C6:E6"/>
    <mergeCell ref="C7:E7"/>
    <mergeCell ref="C8:E8"/>
    <mergeCell ref="C9:E9"/>
    <mergeCell ref="C10:E10"/>
    <mergeCell ref="C11:E11"/>
    <mergeCell ref="C12:E12"/>
    <mergeCell ref="C13:E13"/>
  </mergeCells>
  <pageMargins left="0.75" right="0.75" top="1" bottom="1" header="0" footer="0"/>
  <pageSetup scale="89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baseColWidth="10" defaultColWidth="12.6640625" defaultRowHeight="15" customHeight="1" x14ac:dyDescent="0.15"/>
  <cols>
    <col min="1" max="9" width="9" customWidth="1"/>
    <col min="10" max="10" width="16.1640625" customWidth="1"/>
    <col min="11" max="26" width="9" customWidth="1"/>
  </cols>
  <sheetData>
    <row r="1" spans="1:26" ht="12.75" customHeight="1" x14ac:dyDescent="0.15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12.75" customHeight="1" x14ac:dyDescent="0.2">
      <c r="A2" s="13"/>
      <c r="B2" s="13"/>
      <c r="C2" s="116"/>
      <c r="D2" s="116"/>
      <c r="E2" s="116"/>
      <c r="F2" s="116"/>
      <c r="G2" s="116" t="s">
        <v>160</v>
      </c>
      <c r="H2" s="116"/>
      <c r="I2" s="116"/>
      <c r="J2" s="117">
        <f>'Data sheet'!N1</f>
        <v>44949</v>
      </c>
      <c r="K2" s="116"/>
      <c r="L2" s="116"/>
      <c r="M2" s="116"/>
      <c r="N2" s="116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2.75" customHeight="1" x14ac:dyDescent="0.15">
      <c r="A3" s="13"/>
      <c r="B3" s="13"/>
      <c r="C3" s="13"/>
      <c r="D3" s="13"/>
      <c r="E3" s="13"/>
      <c r="F3" s="118" t="s">
        <v>161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2.75" customHeight="1" x14ac:dyDescent="0.1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2.75" customHeight="1" x14ac:dyDescent="0.1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2.75" customHeight="1" x14ac:dyDescent="0.1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2.75" customHeight="1" x14ac:dyDescent="0.1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2.75" customHeight="1" x14ac:dyDescent="0.1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2.75" customHeight="1" x14ac:dyDescent="0.1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2.75" customHeight="1" x14ac:dyDescent="0.15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2.75" customHeight="1" x14ac:dyDescent="0.1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2.75" customHeight="1" x14ac:dyDescent="0.1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2.75" customHeight="1" x14ac:dyDescent="0.1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2.75" customHeight="1" x14ac:dyDescent="0.1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2.75" customHeight="1" x14ac:dyDescent="0.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2.75" customHeight="1" x14ac:dyDescent="0.1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2.75" customHeight="1" x14ac:dyDescent="0.1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2.75" customHeight="1" x14ac:dyDescent="0.1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2.75" customHeight="1" x14ac:dyDescent="0.1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2.75" customHeight="1" x14ac:dyDescent="0.1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2.75" customHeight="1" x14ac:dyDescent="0.1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2.75" customHeight="1" x14ac:dyDescent="0.1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2.75" customHeight="1" x14ac:dyDescent="0.1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2.75" customHeight="1" x14ac:dyDescent="0.1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2.75" customHeight="1" x14ac:dyDescent="0.1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2.75" customHeight="1" x14ac:dyDescent="0.1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2.75" customHeight="1" x14ac:dyDescent="0.1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2.75" customHeight="1" x14ac:dyDescent="0.1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2.75" customHeight="1" x14ac:dyDescent="0.1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2.75" customHeight="1" x14ac:dyDescent="0.1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2.75" customHeight="1" x14ac:dyDescent="0.1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2.75" customHeight="1" x14ac:dyDescent="0.1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2.75" customHeight="1" x14ac:dyDescent="0.1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2.75" customHeight="1" x14ac:dyDescent="0.1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2.75" customHeight="1" x14ac:dyDescent="0.1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2.75" customHeight="1" x14ac:dyDescent="0.1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2.75" customHeight="1" x14ac:dyDescent="0.1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2.75" customHeight="1" x14ac:dyDescent="0.1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2.75" customHeight="1" x14ac:dyDescent="0.1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2.75" customHeight="1" x14ac:dyDescent="0.1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2.75" customHeight="1" x14ac:dyDescent="0.1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2.75" customHeight="1" x14ac:dyDescent="0.1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2.75" customHeight="1" x14ac:dyDescent="0.1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2.75" customHeight="1" x14ac:dyDescent="0.1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2.75" customHeight="1" x14ac:dyDescent="0.1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2.75" customHeight="1" x14ac:dyDescent="0.1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2.75" customHeight="1" x14ac:dyDescent="0.1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2.75" customHeight="1" x14ac:dyDescent="0.1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2.75" customHeight="1" x14ac:dyDescent="0.1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2.75" customHeight="1" x14ac:dyDescent="0.1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2.75" customHeight="1" x14ac:dyDescent="0.1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2.75" customHeight="1" x14ac:dyDescent="0.1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2.75" customHeight="1" x14ac:dyDescent="0.1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2.75" customHeight="1" x14ac:dyDescent="0.1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2.75" customHeight="1" x14ac:dyDescent="0.1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2.75" customHeight="1" x14ac:dyDescent="0.1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2.75" customHeight="1" x14ac:dyDescent="0.1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2.75" customHeight="1" x14ac:dyDescent="0.1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2.75" customHeight="1" x14ac:dyDescent="0.1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2.75" customHeight="1" x14ac:dyDescent="0.1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2.75" customHeight="1" x14ac:dyDescent="0.1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2.75" customHeight="1" x14ac:dyDescent="0.1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2.75" customHeight="1" x14ac:dyDescent="0.1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2.75" customHeight="1" x14ac:dyDescent="0.1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2.75" customHeight="1" x14ac:dyDescent="0.1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2.75" customHeight="1" x14ac:dyDescent="0.1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2.75" customHeight="1" x14ac:dyDescent="0.1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2.75" customHeight="1" x14ac:dyDescent="0.1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2.75" customHeight="1" x14ac:dyDescent="0.1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2.75" customHeight="1" x14ac:dyDescent="0.1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2.75" customHeight="1" x14ac:dyDescent="0.1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2.75" customHeight="1" x14ac:dyDescent="0.1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2.75" customHeight="1" x14ac:dyDescent="0.1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2.75" customHeight="1" x14ac:dyDescent="0.1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2.75" customHeight="1" x14ac:dyDescent="0.1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2.75" customHeight="1" x14ac:dyDescent="0.1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2.75" customHeight="1" x14ac:dyDescent="0.1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2.75" customHeight="1" x14ac:dyDescent="0.1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2.75" customHeight="1" x14ac:dyDescent="0.1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2.75" customHeight="1" x14ac:dyDescent="0.1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2.75" customHeight="1" x14ac:dyDescent="0.1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2.75" customHeight="1" x14ac:dyDescent="0.1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2.75" customHeight="1" x14ac:dyDescent="0.1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2.75" customHeight="1" x14ac:dyDescent="0.1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2.75" customHeight="1" x14ac:dyDescent="0.1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2.75" customHeight="1" x14ac:dyDescent="0.1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2.75" customHeight="1" x14ac:dyDescent="0.1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2.75" customHeight="1" x14ac:dyDescent="0.1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2.75" customHeight="1" x14ac:dyDescent="0.1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2.75" customHeight="1" x14ac:dyDescent="0.1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2.75" customHeight="1" x14ac:dyDescent="0.1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2.75" customHeight="1" x14ac:dyDescent="0.1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2.75" customHeight="1" x14ac:dyDescent="0.1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2.75" customHeight="1" x14ac:dyDescent="0.1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2.75" customHeight="1" x14ac:dyDescent="0.1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2.75" customHeight="1" x14ac:dyDescent="0.1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2.75" customHeight="1" x14ac:dyDescent="0.1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2.75" customHeight="1" x14ac:dyDescent="0.1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2.75" customHeight="1" x14ac:dyDescent="0.1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2.75" customHeight="1" x14ac:dyDescent="0.1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2.75" customHeight="1" x14ac:dyDescent="0.1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2.75" customHeight="1" x14ac:dyDescent="0.1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2.75" customHeight="1" x14ac:dyDescent="0.1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2.75" customHeight="1" x14ac:dyDescent="0.1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2.75" customHeight="1" x14ac:dyDescent="0.1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5" right="0.75" top="1" bottom="1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6640625" customWidth="1"/>
    <col min="2" max="2" width="45.6640625" customWidth="1"/>
    <col min="3" max="26" width="9" customWidth="1"/>
  </cols>
  <sheetData>
    <row r="1" spans="1:26" ht="30" customHeight="1" x14ac:dyDescent="0.15">
      <c r="A1" s="340" t="s">
        <v>22</v>
      </c>
      <c r="B1" s="304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1.75" customHeight="1" x14ac:dyDescent="0.15">
      <c r="A2" s="119" t="s">
        <v>25</v>
      </c>
      <c r="B2" s="120">
        <f>'Data sheet'!N1</f>
        <v>44949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1.75" customHeight="1" x14ac:dyDescent="0.15">
      <c r="A3" s="121" t="s">
        <v>1</v>
      </c>
      <c r="B3" s="122" t="str">
        <f>Team!C1</f>
        <v>Integra CKYC Gateway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1.75" customHeight="1" x14ac:dyDescent="0.15">
      <c r="A4" s="121" t="s">
        <v>26</v>
      </c>
      <c r="B4" s="122" t="str">
        <f>Team!E1</f>
        <v>IMSICGD1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1.75" customHeight="1" x14ac:dyDescent="0.15">
      <c r="A5" s="121" t="s">
        <v>27</v>
      </c>
      <c r="B5" s="122" t="str">
        <f>Team!C5</f>
        <v>Harikrishna E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1.75" customHeight="1" x14ac:dyDescent="0.15">
      <c r="A6" s="121" t="s">
        <v>28</v>
      </c>
      <c r="B6" s="122">
        <f>Team!E6</f>
        <v>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1.75" customHeight="1" x14ac:dyDescent="0.2">
      <c r="A7" s="121" t="s">
        <v>29</v>
      </c>
      <c r="B7" s="123">
        <f>'Computation-HC'!L16</f>
        <v>9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1.75" customHeight="1" x14ac:dyDescent="0.15">
      <c r="A8" s="121" t="s">
        <v>30</v>
      </c>
      <c r="B8" s="124">
        <f>'Computation-HC'!G2</f>
        <v>0.89393939393939392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1.75" customHeight="1" x14ac:dyDescent="0.15">
      <c r="A9" s="121" t="s">
        <v>31</v>
      </c>
      <c r="B9" s="124">
        <f>'Computation-HC'!L2</f>
        <v>0.10606060606060606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15">
      <c r="A10" s="121" t="s">
        <v>32</v>
      </c>
      <c r="B10" s="124">
        <f>'Computation-HC'!L9</f>
        <v>0.93103448275862066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15">
      <c r="A11" s="125" t="s">
        <v>33</v>
      </c>
      <c r="B11" s="126">
        <f>'Computation-HC'!L10</f>
        <v>6.8965517241379309E-2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1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341" t="s">
        <v>162</v>
      </c>
      <c r="B18" s="34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343"/>
      <c r="B19" s="344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B1"/>
    <mergeCell ref="A18:B19"/>
  </mergeCells>
  <conditionalFormatting sqref="B9 B11">
    <cfRule type="cellIs" dxfId="38" priority="1" stopIfTrue="1" operator="greaterThan">
      <formula>0.2</formula>
    </cfRule>
  </conditionalFormatting>
  <pageMargins left="0.75" right="0.75" top="1" bottom="1" header="0" footer="0"/>
  <pageSetup orientation="portrait"/>
  <headerFooter>
    <oddHeader>&amp;C&amp;F</oddHeader>
    <oddFooter>&amp;LThis is a proprietary tool. Use of this tool is prohibited without permission from Integra.&amp;CPrepared by Bhaskar Jyoti Phukan &amp;D&amp;RPage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6640625" defaultRowHeight="15" customHeight="1" x14ac:dyDescent="0.15"/>
  <cols>
    <col min="1" max="1" width="6.1640625" customWidth="1"/>
    <col min="2" max="2" width="26.33203125" customWidth="1"/>
    <col min="3" max="3" width="14.1640625" customWidth="1"/>
    <col min="4" max="4" width="11.83203125" customWidth="1"/>
    <col min="5" max="5" width="13.33203125" customWidth="1"/>
    <col min="6" max="6" width="10.6640625" customWidth="1"/>
    <col min="7" max="7" width="9.1640625" customWidth="1"/>
    <col min="8" max="8" width="14.6640625" customWidth="1"/>
    <col min="9" max="9" width="10.1640625" customWidth="1"/>
    <col min="10" max="10" width="11.1640625" customWidth="1"/>
    <col min="11" max="12" width="13.6640625" customWidth="1"/>
    <col min="13" max="13" width="11.6640625" customWidth="1"/>
    <col min="14" max="26" width="9" customWidth="1"/>
  </cols>
  <sheetData>
    <row r="1" spans="1:26" ht="12.75" customHeight="1" x14ac:dyDescent="0.15">
      <c r="A1" s="127" t="s">
        <v>163</v>
      </c>
      <c r="B1" s="128"/>
      <c r="C1" s="128"/>
      <c r="D1" s="128"/>
      <c r="E1" s="128"/>
      <c r="F1" s="128"/>
      <c r="G1" s="128"/>
      <c r="H1" s="128"/>
      <c r="I1" s="129"/>
      <c r="J1" s="128"/>
      <c r="K1" s="128"/>
      <c r="L1" s="128"/>
      <c r="M1" s="130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49" t="s">
        <v>50</v>
      </c>
      <c r="B2" s="49" t="s">
        <v>164</v>
      </c>
      <c r="C2" s="49" t="s">
        <v>165</v>
      </c>
      <c r="D2" s="49" t="s">
        <v>166</v>
      </c>
      <c r="E2" s="49" t="s">
        <v>167</v>
      </c>
      <c r="F2" s="49" t="s">
        <v>168</v>
      </c>
      <c r="G2" s="49" t="s">
        <v>169</v>
      </c>
      <c r="H2" s="49" t="s">
        <v>170</v>
      </c>
      <c r="I2" s="49" t="s">
        <v>171</v>
      </c>
      <c r="J2" s="49" t="s">
        <v>172</v>
      </c>
      <c r="K2" s="49" t="s">
        <v>173</v>
      </c>
      <c r="L2" s="49" t="s">
        <v>174</v>
      </c>
      <c r="M2" s="49" t="s">
        <v>175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1.25" customHeight="1" x14ac:dyDescent="0.15">
      <c r="A3" s="131">
        <v>1</v>
      </c>
      <c r="B3" s="132" t="str">
        <f>Deliverables!C3</f>
        <v>Document of Understanding</v>
      </c>
      <c r="C3" s="133" t="str">
        <f>Deliverables!D3</f>
        <v>N</v>
      </c>
      <c r="D3" s="134">
        <f>Schedule!F4</f>
        <v>0</v>
      </c>
      <c r="E3" s="134" t="str">
        <f>IF(iProweart!C3&lt;&gt;0,iProweart!C3,"")</f>
        <v/>
      </c>
      <c r="F3" s="133"/>
      <c r="G3" s="133"/>
      <c r="H3" s="133"/>
      <c r="I3" s="133"/>
      <c r="J3" s="133"/>
      <c r="K3" s="133"/>
      <c r="L3" s="133"/>
      <c r="M3" s="133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1.25" customHeight="1" x14ac:dyDescent="0.15">
      <c r="A4" s="131">
        <f t="shared" ref="A4:A36" si="0">A3+1</f>
        <v>2</v>
      </c>
      <c r="B4" s="132" t="str">
        <f>Deliverables!C4</f>
        <v>Architecture Document</v>
      </c>
      <c r="C4" s="133" t="str">
        <f>Deliverables!D4</f>
        <v>N</v>
      </c>
      <c r="D4" s="134">
        <f>Schedule!F5</f>
        <v>0</v>
      </c>
      <c r="E4" s="134" t="str">
        <f>IF(iProweart!C4&lt;&gt;0,iProweart!C4,"")</f>
        <v/>
      </c>
      <c r="F4" s="135"/>
      <c r="G4" s="135"/>
      <c r="H4" s="135"/>
      <c r="I4" s="135"/>
      <c r="J4" s="135"/>
      <c r="K4" s="135"/>
      <c r="L4" s="135"/>
      <c r="M4" s="135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1.25" customHeight="1" x14ac:dyDescent="0.15">
      <c r="A5" s="131">
        <f t="shared" si="0"/>
        <v>3</v>
      </c>
      <c r="B5" s="132" t="str">
        <f>Deliverables!C5</f>
        <v>Proposal</v>
      </c>
      <c r="C5" s="133" t="str">
        <f>Deliverables!D5</f>
        <v>N</v>
      </c>
      <c r="D5" s="134">
        <f>Schedule!F6</f>
        <v>0</v>
      </c>
      <c r="E5" s="134" t="str">
        <f>IF(iProweart!C5&lt;&gt;0,iProweart!C5,"")</f>
        <v/>
      </c>
      <c r="F5" s="135"/>
      <c r="G5" s="135">
        <v>1</v>
      </c>
      <c r="H5" s="135"/>
      <c r="I5" s="135"/>
      <c r="J5" s="135"/>
      <c r="K5" s="135"/>
      <c r="L5" s="135">
        <v>1</v>
      </c>
      <c r="M5" s="13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1.25" customHeight="1" x14ac:dyDescent="0.15">
      <c r="A6" s="131">
        <f t="shared" si="0"/>
        <v>4</v>
      </c>
      <c r="B6" s="132" t="str">
        <f>Deliverables!C6</f>
        <v>Contract</v>
      </c>
      <c r="C6" s="133" t="str">
        <f>Deliverables!D6</f>
        <v>N</v>
      </c>
      <c r="D6" s="134">
        <f>Schedule!F7</f>
        <v>0</v>
      </c>
      <c r="E6" s="134" t="str">
        <f>IF(iProweart!C6&lt;&gt;0,iProweart!C6,"")</f>
        <v/>
      </c>
      <c r="F6" s="135"/>
      <c r="G6" s="135">
        <v>1</v>
      </c>
      <c r="H6" s="135"/>
      <c r="I6" s="135"/>
      <c r="J6" s="135"/>
      <c r="K6" s="135"/>
      <c r="L6" s="135">
        <v>1</v>
      </c>
      <c r="M6" s="135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1.25" customHeight="1" x14ac:dyDescent="0.15">
      <c r="A7" s="131">
        <f t="shared" si="0"/>
        <v>5</v>
      </c>
      <c r="B7" s="132" t="str">
        <f>Deliverables!C7</f>
        <v>Estimation</v>
      </c>
      <c r="C7" s="133" t="str">
        <f>Deliverables!D7</f>
        <v>Y</v>
      </c>
      <c r="D7" s="134">
        <f>Schedule!F8</f>
        <v>44837</v>
      </c>
      <c r="E7" s="134" t="str">
        <f>IF(iProweart!C7&lt;&gt;0,iProweart!C7,"")</f>
        <v/>
      </c>
      <c r="F7" s="135"/>
      <c r="G7" s="135">
        <v>1</v>
      </c>
      <c r="H7" s="135"/>
      <c r="I7" s="135"/>
      <c r="J7" s="135"/>
      <c r="K7" s="135"/>
      <c r="L7" s="135">
        <v>1</v>
      </c>
      <c r="M7" s="135"/>
      <c r="N7" s="136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1.25" customHeight="1" x14ac:dyDescent="0.15">
      <c r="A8" s="131">
        <f t="shared" si="0"/>
        <v>6</v>
      </c>
      <c r="B8" s="132" t="str">
        <f>Deliverables!C8</f>
        <v>PMP</v>
      </c>
      <c r="C8" s="133" t="str">
        <f>Deliverables!D8</f>
        <v>Y</v>
      </c>
      <c r="D8" s="134">
        <f>Schedule!F9</f>
        <v>44844</v>
      </c>
      <c r="E8" s="134" t="str">
        <f>IF(iProweart!C8&lt;&gt;0,iProweart!C8,"")</f>
        <v/>
      </c>
      <c r="F8" s="135"/>
      <c r="G8" s="135">
        <v>1</v>
      </c>
      <c r="H8" s="135">
        <v>1</v>
      </c>
      <c r="I8" s="135">
        <v>1</v>
      </c>
      <c r="J8" s="135">
        <v>1</v>
      </c>
      <c r="K8" s="135">
        <v>1</v>
      </c>
      <c r="L8" s="135"/>
      <c r="M8" s="135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1.25" customHeight="1" x14ac:dyDescent="0.15">
      <c r="A9" s="131">
        <f t="shared" si="0"/>
        <v>7</v>
      </c>
      <c r="B9" s="132" t="str">
        <f>Deliverables!C9</f>
        <v>QAP</v>
      </c>
      <c r="C9" s="133" t="str">
        <f>Deliverables!D9</f>
        <v>Y</v>
      </c>
      <c r="D9" s="134">
        <f>Schedule!F10</f>
        <v>44838</v>
      </c>
      <c r="E9" s="134" t="str">
        <f>IF(iProweart!C9&lt;&gt;0,iProweart!C9,"")</f>
        <v/>
      </c>
      <c r="F9" s="135"/>
      <c r="G9" s="135">
        <v>1</v>
      </c>
      <c r="H9" s="135">
        <v>1</v>
      </c>
      <c r="I9" s="135">
        <v>1</v>
      </c>
      <c r="J9" s="135">
        <v>1</v>
      </c>
      <c r="K9" s="135">
        <v>1</v>
      </c>
      <c r="L9" s="135"/>
      <c r="M9" s="135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1.25" customHeight="1" x14ac:dyDescent="0.15">
      <c r="A10" s="131">
        <f t="shared" si="0"/>
        <v>8</v>
      </c>
      <c r="B10" s="132" t="str">
        <f>Deliverables!C10</f>
        <v>CMP</v>
      </c>
      <c r="C10" s="133" t="str">
        <f>Deliverables!D10</f>
        <v>Y</v>
      </c>
      <c r="D10" s="134">
        <f>Schedule!F11</f>
        <v>44840</v>
      </c>
      <c r="E10" s="134" t="str">
        <f>IF(iProweart!C10&lt;&gt;0,iProweart!C10,"")</f>
        <v/>
      </c>
      <c r="F10" s="135"/>
      <c r="G10" s="135">
        <v>1</v>
      </c>
      <c r="H10" s="135">
        <v>1</v>
      </c>
      <c r="I10" s="135">
        <v>1</v>
      </c>
      <c r="J10" s="135">
        <v>1</v>
      </c>
      <c r="K10" s="135">
        <v>1</v>
      </c>
      <c r="L10" s="135"/>
      <c r="M10" s="135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1.25" customHeight="1" x14ac:dyDescent="0.15">
      <c r="A11" s="131">
        <f t="shared" si="0"/>
        <v>9</v>
      </c>
      <c r="B11" s="132" t="str">
        <f>Deliverables!C11</f>
        <v>RMP</v>
      </c>
      <c r="C11" s="133" t="str">
        <f>Deliverables!D11</f>
        <v>Y</v>
      </c>
      <c r="D11" s="134">
        <f>Schedule!F12</f>
        <v>44841</v>
      </c>
      <c r="E11" s="134" t="str">
        <f>IF(iProweart!C11&lt;&gt;0,iProweart!C11,"")</f>
        <v/>
      </c>
      <c r="F11" s="135"/>
      <c r="G11" s="135">
        <v>1</v>
      </c>
      <c r="H11" s="135">
        <v>1</v>
      </c>
      <c r="I11" s="135">
        <v>1</v>
      </c>
      <c r="J11" s="135">
        <v>1</v>
      </c>
      <c r="K11" s="135">
        <v>1</v>
      </c>
      <c r="L11" s="135"/>
      <c r="M11" s="135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1.25" customHeight="1" x14ac:dyDescent="0.15">
      <c r="A12" s="131">
        <f t="shared" si="0"/>
        <v>10</v>
      </c>
      <c r="B12" s="132" t="str">
        <f>Deliverables!C12</f>
        <v>SRS</v>
      </c>
      <c r="C12" s="133" t="str">
        <f>Deliverables!D12</f>
        <v>Y</v>
      </c>
      <c r="D12" s="134">
        <f>Schedule!F13</f>
        <v>44846</v>
      </c>
      <c r="E12" s="134" t="str">
        <f>IF(iProweart!C12&lt;&gt;0,iProweart!C12,"")</f>
        <v/>
      </c>
      <c r="F12" s="135"/>
      <c r="G12" s="135">
        <v>1</v>
      </c>
      <c r="H12" s="135">
        <v>1</v>
      </c>
      <c r="I12" s="135">
        <v>1</v>
      </c>
      <c r="J12" s="135">
        <v>1</v>
      </c>
      <c r="K12" s="135">
        <v>1</v>
      </c>
      <c r="L12" s="133"/>
      <c r="M12" s="135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1.25" customHeight="1" x14ac:dyDescent="0.15">
      <c r="A13" s="131">
        <f t="shared" si="0"/>
        <v>11</v>
      </c>
      <c r="B13" s="132" t="str">
        <f>Deliverables!C13</f>
        <v>Requirement Traceability Matrix</v>
      </c>
      <c r="C13" s="133" t="str">
        <f>Deliverables!D13</f>
        <v>Y</v>
      </c>
      <c r="D13" s="134">
        <f>Schedule!F14</f>
        <v>44847</v>
      </c>
      <c r="E13" s="134" t="str">
        <f>IF(iProweart!C13&lt;&gt;0,iProweart!C13,"")</f>
        <v/>
      </c>
      <c r="F13" s="135"/>
      <c r="G13" s="135">
        <v>0</v>
      </c>
      <c r="H13" s="135">
        <v>0</v>
      </c>
      <c r="I13" s="135"/>
      <c r="J13" s="135"/>
      <c r="K13" s="135"/>
      <c r="L13" s="133"/>
      <c r="M13" s="135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1.25" customHeight="1" x14ac:dyDescent="0.15">
      <c r="A14" s="131">
        <f t="shared" si="0"/>
        <v>12</v>
      </c>
      <c r="B14" s="132" t="str">
        <f>Deliverables!C14</f>
        <v>Prototype/POC</v>
      </c>
      <c r="C14" s="133" t="str">
        <f>Deliverables!D14</f>
        <v>N</v>
      </c>
      <c r="D14" s="134">
        <f>Schedule!F15</f>
        <v>0</v>
      </c>
      <c r="E14" s="134" t="str">
        <f>IF(iProweart!C14&lt;&gt;0,iProweart!C14,"")</f>
        <v/>
      </c>
      <c r="F14" s="135"/>
      <c r="G14" s="135"/>
      <c r="H14" s="135"/>
      <c r="I14" s="135"/>
      <c r="J14" s="135"/>
      <c r="K14" s="135"/>
      <c r="L14" s="133"/>
      <c r="M14" s="135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1.25" customHeight="1" x14ac:dyDescent="0.15">
      <c r="A15" s="131">
        <f t="shared" si="0"/>
        <v>13</v>
      </c>
      <c r="B15" s="132" t="str">
        <f>Deliverables!C15</f>
        <v>Re-estimation-1</v>
      </c>
      <c r="C15" s="133" t="str">
        <f>Deliverables!D15</f>
        <v>N</v>
      </c>
      <c r="D15" s="134">
        <f>Schedule!F16</f>
        <v>0</v>
      </c>
      <c r="E15" s="134" t="str">
        <f>IF(iProweart!C15&lt;&gt;0,iProweart!C15,"")</f>
        <v/>
      </c>
      <c r="F15" s="135"/>
      <c r="G15" s="135"/>
      <c r="H15" s="135"/>
      <c r="I15" s="135"/>
      <c r="J15" s="135"/>
      <c r="K15" s="135"/>
      <c r="L15" s="135"/>
      <c r="M15" s="135"/>
      <c r="N15" s="136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1.25" customHeight="1" x14ac:dyDescent="0.15">
      <c r="A16" s="131">
        <f t="shared" si="0"/>
        <v>14</v>
      </c>
      <c r="B16" s="132" t="str">
        <f>Deliverables!C16</f>
        <v>Acceptance Test Plan</v>
      </c>
      <c r="C16" s="133" t="str">
        <f>Deliverables!D16</f>
        <v>N</v>
      </c>
      <c r="D16" s="134">
        <f>Schedule!F17</f>
        <v>0</v>
      </c>
      <c r="E16" s="134" t="str">
        <f>IF(iProweart!C16&lt;&gt;0,iProweart!C16,"")</f>
        <v/>
      </c>
      <c r="F16" s="135"/>
      <c r="G16" s="135"/>
      <c r="H16" s="135"/>
      <c r="I16" s="135"/>
      <c r="J16" s="135"/>
      <c r="K16" s="135"/>
      <c r="L16" s="133"/>
      <c r="M16" s="135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1.25" customHeight="1" x14ac:dyDescent="0.15">
      <c r="A17" s="131">
        <f t="shared" si="0"/>
        <v>15</v>
      </c>
      <c r="B17" s="132" t="str">
        <f>Deliverables!C17</f>
        <v>Acceptance Test Specification</v>
      </c>
      <c r="C17" s="133" t="str">
        <f>Deliverables!D17</f>
        <v>N</v>
      </c>
      <c r="D17" s="134">
        <f>Schedule!F18</f>
        <v>0</v>
      </c>
      <c r="E17" s="134" t="str">
        <f>IF(iProweart!C17&lt;&gt;0,iProweart!C17,"")</f>
        <v/>
      </c>
      <c r="F17" s="135"/>
      <c r="G17" s="135"/>
      <c r="H17" s="135"/>
      <c r="I17" s="135"/>
      <c r="J17" s="135"/>
      <c r="K17" s="135"/>
      <c r="L17" s="133"/>
      <c r="M17" s="135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1.25" customHeight="1" x14ac:dyDescent="0.15">
      <c r="A18" s="131">
        <f t="shared" si="0"/>
        <v>16</v>
      </c>
      <c r="B18" s="132" t="str">
        <f>Deliverables!C18</f>
        <v>HLD</v>
      </c>
      <c r="C18" s="133" t="str">
        <f>Deliverables!D18</f>
        <v>Y</v>
      </c>
      <c r="D18" s="134">
        <f>Schedule!F19</f>
        <v>44859</v>
      </c>
      <c r="E18" s="134" t="str">
        <f>IF(iProweart!C18&lt;&gt;0,iProweart!C18,"")</f>
        <v/>
      </c>
      <c r="F18" s="135"/>
      <c r="G18" s="135"/>
      <c r="H18" s="135"/>
      <c r="I18" s="135"/>
      <c r="J18" s="135"/>
      <c r="K18" s="135"/>
      <c r="L18" s="133"/>
      <c r="M18" s="135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1.25" customHeight="1" x14ac:dyDescent="0.15">
      <c r="A19" s="131">
        <f t="shared" si="0"/>
        <v>17</v>
      </c>
      <c r="B19" s="132" t="str">
        <f>Deliverables!C19</f>
        <v>System Test Plan</v>
      </c>
      <c r="C19" s="133" t="str">
        <f>Deliverables!D19</f>
        <v>Y</v>
      </c>
      <c r="D19" s="134">
        <f>Schedule!F20</f>
        <v>44855</v>
      </c>
      <c r="E19" s="134" t="str">
        <f>IF(iProweart!C19&lt;&gt;0,iProweart!C19,"")</f>
        <v/>
      </c>
      <c r="F19" s="135"/>
      <c r="G19" s="135"/>
      <c r="H19" s="135"/>
      <c r="I19" s="135"/>
      <c r="J19" s="135"/>
      <c r="K19" s="135"/>
      <c r="L19" s="133"/>
      <c r="M19" s="135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1.25" customHeight="1" x14ac:dyDescent="0.15">
      <c r="A20" s="131">
        <f t="shared" si="0"/>
        <v>18</v>
      </c>
      <c r="B20" s="132" t="str">
        <f>Deliverables!C20</f>
        <v>System Test Specification</v>
      </c>
      <c r="C20" s="133" t="str">
        <f>Deliverables!D20</f>
        <v>Y</v>
      </c>
      <c r="D20" s="134">
        <f>Schedule!F21</f>
        <v>44889</v>
      </c>
      <c r="E20" s="134" t="str">
        <f>IF(iProweart!C20&lt;&gt;0,iProweart!C20,"")</f>
        <v/>
      </c>
      <c r="F20" s="135"/>
      <c r="G20" s="135"/>
      <c r="H20" s="135"/>
      <c r="I20" s="135"/>
      <c r="J20" s="135"/>
      <c r="K20" s="135"/>
      <c r="L20" s="133"/>
      <c r="M20" s="135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1.25" customHeight="1" x14ac:dyDescent="0.15">
      <c r="A21" s="131">
        <f t="shared" si="0"/>
        <v>19</v>
      </c>
      <c r="B21" s="132" t="str">
        <f>Deliverables!C21</f>
        <v>LLD</v>
      </c>
      <c r="C21" s="133" t="str">
        <f>Deliverables!D21</f>
        <v>N</v>
      </c>
      <c r="D21" s="134">
        <f>Schedule!F22</f>
        <v>0</v>
      </c>
      <c r="E21" s="134" t="str">
        <f>IF(iProweart!C21&lt;&gt;0,iProweart!C21,"")</f>
        <v/>
      </c>
      <c r="F21" s="135"/>
      <c r="G21" s="135"/>
      <c r="H21" s="135"/>
      <c r="I21" s="135"/>
      <c r="J21" s="135"/>
      <c r="K21" s="135"/>
      <c r="L21" s="133"/>
      <c r="M21" s="135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1.25" customHeight="1" x14ac:dyDescent="0.15">
      <c r="A22" s="131">
        <f t="shared" si="0"/>
        <v>20</v>
      </c>
      <c r="B22" s="132" t="str">
        <f>Deliverables!C22</f>
        <v>Integration Test Plan</v>
      </c>
      <c r="C22" s="133" t="str">
        <f>Deliverables!D22</f>
        <v>N</v>
      </c>
      <c r="D22" s="134">
        <f>Schedule!F23</f>
        <v>0</v>
      </c>
      <c r="E22" s="134" t="str">
        <f>IF(iProweart!C22&lt;&gt;0,iProweart!C22,"")</f>
        <v/>
      </c>
      <c r="F22" s="135"/>
      <c r="G22" s="135"/>
      <c r="H22" s="135"/>
      <c r="I22" s="135"/>
      <c r="J22" s="135"/>
      <c r="K22" s="135"/>
      <c r="L22" s="133"/>
      <c r="M22" s="135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1.25" customHeight="1" x14ac:dyDescent="0.15">
      <c r="A23" s="131">
        <f t="shared" si="0"/>
        <v>21</v>
      </c>
      <c r="B23" s="132" t="str">
        <f>Deliverables!C23</f>
        <v>Integration Test Specification</v>
      </c>
      <c r="C23" s="133" t="str">
        <f>Deliverables!D23</f>
        <v>N</v>
      </c>
      <c r="D23" s="134">
        <f>Schedule!F24</f>
        <v>0</v>
      </c>
      <c r="E23" s="134" t="str">
        <f>IF(iProweart!C23&lt;&gt;0,iProweart!C23,"")</f>
        <v/>
      </c>
      <c r="F23" s="135"/>
      <c r="G23" s="135"/>
      <c r="H23" s="135"/>
      <c r="I23" s="135"/>
      <c r="J23" s="135"/>
      <c r="K23" s="135"/>
      <c r="L23" s="133"/>
      <c r="M23" s="135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1.25" customHeight="1" x14ac:dyDescent="0.15">
      <c r="A24" s="131">
        <f t="shared" si="0"/>
        <v>22</v>
      </c>
      <c r="B24" s="132" t="str">
        <f>Deliverables!C24</f>
        <v>Re-estimation-2</v>
      </c>
      <c r="C24" s="133" t="str">
        <f>Deliverables!D24</f>
        <v>N</v>
      </c>
      <c r="D24" s="134">
        <f>Schedule!F25</f>
        <v>0</v>
      </c>
      <c r="E24" s="134" t="str">
        <f>IF(iProweart!C24&lt;&gt;0,iProweart!C24,"")</f>
        <v/>
      </c>
      <c r="F24" s="135"/>
      <c r="G24" s="135"/>
      <c r="H24" s="135"/>
      <c r="I24" s="135"/>
      <c r="J24" s="135"/>
      <c r="K24" s="135"/>
      <c r="L24" s="135"/>
      <c r="M24" s="135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1.25" customHeight="1" x14ac:dyDescent="0.15">
      <c r="A25" s="131">
        <f t="shared" si="0"/>
        <v>23</v>
      </c>
      <c r="B25" s="132" t="str">
        <f>Deliverables!C25</f>
        <v>Unit Test Plan</v>
      </c>
      <c r="C25" s="133" t="str">
        <f>Deliverables!D25</f>
        <v>N</v>
      </c>
      <c r="D25" s="134">
        <f>Schedule!F26</f>
        <v>0</v>
      </c>
      <c r="E25" s="134" t="str">
        <f>IF(iProweart!C25&lt;&gt;0,iProweart!C25,"")</f>
        <v/>
      </c>
      <c r="F25" s="135"/>
      <c r="G25" s="135"/>
      <c r="H25" s="135"/>
      <c r="I25" s="135"/>
      <c r="J25" s="135"/>
      <c r="K25" s="135"/>
      <c r="L25" s="133"/>
      <c r="M25" s="135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1.25" customHeight="1" x14ac:dyDescent="0.15">
      <c r="A26" s="131">
        <f t="shared" si="0"/>
        <v>24</v>
      </c>
      <c r="B26" s="132" t="str">
        <f>Deliverables!C26</f>
        <v>Unit Test Specification</v>
      </c>
      <c r="C26" s="133" t="str">
        <f>Deliverables!D26</f>
        <v>Y</v>
      </c>
      <c r="D26" s="134">
        <f>Schedule!F27</f>
        <v>44869</v>
      </c>
      <c r="E26" s="134" t="str">
        <f>IF(iProweart!C26&lt;&gt;0,iProweart!C26,"")</f>
        <v/>
      </c>
      <c r="F26" s="135"/>
      <c r="G26" s="135"/>
      <c r="H26" s="135"/>
      <c r="I26" s="135"/>
      <c r="J26" s="135"/>
      <c r="K26" s="135"/>
      <c r="L26" s="133"/>
      <c r="M26" s="135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1.25" customHeight="1" x14ac:dyDescent="0.15">
      <c r="A27" s="131">
        <f t="shared" si="0"/>
        <v>25</v>
      </c>
      <c r="B27" s="132" t="str">
        <f>Deliverables!C27</f>
        <v>Source Code</v>
      </c>
      <c r="C27" s="133" t="str">
        <f>Deliverables!D27</f>
        <v>Y</v>
      </c>
      <c r="D27" s="134">
        <f>Schedule!F28</f>
        <v>44909</v>
      </c>
      <c r="E27" s="134" t="str">
        <f>IF(iProweart!C27&lt;&gt;0,iProweart!C27,"")</f>
        <v/>
      </c>
      <c r="F27" s="135"/>
      <c r="G27" s="135"/>
      <c r="H27" s="135"/>
      <c r="I27" s="135"/>
      <c r="J27" s="135"/>
      <c r="K27" s="135"/>
      <c r="L27" s="133"/>
      <c r="M27" s="135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1.25" customHeight="1" x14ac:dyDescent="0.15">
      <c r="A28" s="131">
        <f t="shared" si="0"/>
        <v>26</v>
      </c>
      <c r="B28" s="132" t="str">
        <f>Deliverables!C28</f>
        <v>Unit Test Report</v>
      </c>
      <c r="C28" s="133" t="str">
        <f>Deliverables!D28</f>
        <v>Y</v>
      </c>
      <c r="D28" s="134">
        <f>Schedule!F29</f>
        <v>44928</v>
      </c>
      <c r="E28" s="134" t="str">
        <f>IF(iProweart!C28&lt;&gt;0,iProweart!C28,"")</f>
        <v/>
      </c>
      <c r="F28" s="135"/>
      <c r="G28" s="135"/>
      <c r="H28" s="135"/>
      <c r="I28" s="135"/>
      <c r="J28" s="135"/>
      <c r="K28" s="135"/>
      <c r="L28" s="133"/>
      <c r="M28" s="135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1.25" customHeight="1" x14ac:dyDescent="0.15">
      <c r="A29" s="131">
        <f t="shared" si="0"/>
        <v>27</v>
      </c>
      <c r="B29" s="132" t="str">
        <f>Deliverables!C29</f>
        <v>Integration Test Report</v>
      </c>
      <c r="C29" s="133" t="str">
        <f>Deliverables!D29</f>
        <v>N</v>
      </c>
      <c r="D29" s="134">
        <f>Schedule!F30</f>
        <v>0</v>
      </c>
      <c r="E29" s="134" t="str">
        <f>IF(iProweart!C29&lt;&gt;0,iProweart!C29,"")</f>
        <v/>
      </c>
      <c r="F29" s="135"/>
      <c r="G29" s="135"/>
      <c r="H29" s="135"/>
      <c r="I29" s="135"/>
      <c r="J29" s="135"/>
      <c r="K29" s="135"/>
      <c r="L29" s="133"/>
      <c r="M29" s="135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1.25" customHeight="1" x14ac:dyDescent="0.15">
      <c r="A30" s="131">
        <f t="shared" si="0"/>
        <v>28</v>
      </c>
      <c r="B30" s="132" t="str">
        <f>Deliverables!C30</f>
        <v>System Test Report</v>
      </c>
      <c r="C30" s="133" t="str">
        <f>Deliverables!D30</f>
        <v>Y</v>
      </c>
      <c r="D30" s="134">
        <f>Schedule!F31</f>
        <v>44964</v>
      </c>
      <c r="E30" s="134" t="str">
        <f>IF(iProweart!C30&lt;&gt;0,iProweart!C30,"")</f>
        <v/>
      </c>
      <c r="F30" s="135"/>
      <c r="G30" s="135"/>
      <c r="H30" s="135"/>
      <c r="I30" s="135"/>
      <c r="J30" s="135"/>
      <c r="K30" s="135"/>
      <c r="L30" s="133"/>
      <c r="M30" s="135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1.25" customHeight="1" x14ac:dyDescent="0.15">
      <c r="A31" s="131">
        <f t="shared" si="0"/>
        <v>29</v>
      </c>
      <c r="B31" s="132" t="str">
        <f>Deliverables!C31</f>
        <v>User Manual</v>
      </c>
      <c r="C31" s="133" t="str">
        <f>Deliverables!D31</f>
        <v>Y</v>
      </c>
      <c r="D31" s="134">
        <f>Schedule!F32</f>
        <v>44977</v>
      </c>
      <c r="E31" s="134" t="str">
        <f>IF(iProweart!C31&lt;&gt;0,iProweart!C31,"")</f>
        <v/>
      </c>
      <c r="F31" s="135"/>
      <c r="G31" s="135"/>
      <c r="H31" s="135"/>
      <c r="I31" s="135"/>
      <c r="J31" s="135"/>
      <c r="K31" s="135"/>
      <c r="L31" s="133"/>
      <c r="M31" s="135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1.25" customHeight="1" x14ac:dyDescent="0.15">
      <c r="A32" s="131">
        <f t="shared" si="0"/>
        <v>30</v>
      </c>
      <c r="B32" s="132" t="str">
        <f>Deliverables!C32</f>
        <v>Online Help</v>
      </c>
      <c r="C32" s="133" t="str">
        <f>Deliverables!D32</f>
        <v>N</v>
      </c>
      <c r="D32" s="134">
        <f>Schedule!F33</f>
        <v>0</v>
      </c>
      <c r="E32" s="134" t="str">
        <f>IF(iProweart!C32&lt;&gt;0,iProweart!C32,"")</f>
        <v/>
      </c>
      <c r="F32" s="135"/>
      <c r="G32" s="135"/>
      <c r="H32" s="135"/>
      <c r="I32" s="135"/>
      <c r="J32" s="135"/>
      <c r="K32" s="135"/>
      <c r="L32" s="133"/>
      <c r="M32" s="135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1.25" customHeight="1" x14ac:dyDescent="0.15">
      <c r="A33" s="131">
        <f t="shared" si="0"/>
        <v>31</v>
      </c>
      <c r="B33" s="132" t="str">
        <f>Deliverables!C33</f>
        <v>Installation Guide</v>
      </c>
      <c r="C33" s="133" t="str">
        <f>Deliverables!D33</f>
        <v>N</v>
      </c>
      <c r="D33" s="134">
        <f>Schedule!F34</f>
        <v>0</v>
      </c>
      <c r="E33" s="134" t="str">
        <f>IF(iProweart!C33&lt;&gt;0,iProweart!C33,"")</f>
        <v/>
      </c>
      <c r="F33" s="135"/>
      <c r="G33" s="135"/>
      <c r="H33" s="135"/>
      <c r="I33" s="135"/>
      <c r="J33" s="135"/>
      <c r="K33" s="135"/>
      <c r="L33" s="133"/>
      <c r="M33" s="135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1.25" customHeight="1" x14ac:dyDescent="0.15">
      <c r="A34" s="131">
        <f t="shared" si="0"/>
        <v>32</v>
      </c>
      <c r="B34" s="132" t="str">
        <f>Deliverables!C34</f>
        <v>Release readiness check</v>
      </c>
      <c r="C34" s="133" t="str">
        <f>Deliverables!D34</f>
        <v>Y</v>
      </c>
      <c r="D34" s="134">
        <f>Schedule!F35</f>
        <v>44984</v>
      </c>
      <c r="E34" s="134" t="str">
        <f>IF(iProweart!C34&lt;&gt;0,iProweart!C34,"")</f>
        <v/>
      </c>
      <c r="F34" s="137"/>
      <c r="G34" s="135"/>
      <c r="H34" s="135"/>
      <c r="I34" s="135"/>
      <c r="J34" s="135"/>
      <c r="K34" s="135"/>
      <c r="L34" s="133"/>
      <c r="M34" s="13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1.25" customHeight="1" x14ac:dyDescent="0.15">
      <c r="A35" s="131">
        <f t="shared" si="0"/>
        <v>33</v>
      </c>
      <c r="B35" s="132" t="str">
        <f>Deliverables!C35</f>
        <v>Delivery note</v>
      </c>
      <c r="C35" s="133" t="str">
        <f>Deliverables!D35</f>
        <v>Y</v>
      </c>
      <c r="D35" s="134">
        <f>Schedule!F36</f>
        <v>44986</v>
      </c>
      <c r="E35" s="134" t="str">
        <f>IF(iProweart!C35&lt;&gt;0,iProweart!C35,"")</f>
        <v/>
      </c>
      <c r="F35" s="137"/>
      <c r="G35" s="135"/>
      <c r="H35" s="135"/>
      <c r="I35" s="135"/>
      <c r="J35" s="135"/>
      <c r="K35" s="135"/>
      <c r="L35" s="133"/>
      <c r="M35" s="13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1.25" customHeight="1" x14ac:dyDescent="0.15">
      <c r="A36" s="131">
        <f t="shared" si="0"/>
        <v>34</v>
      </c>
      <c r="B36" s="132" t="str">
        <f>Deliverables!C36</f>
        <v>Release note</v>
      </c>
      <c r="C36" s="133" t="str">
        <f>Deliverables!D36</f>
        <v>Y</v>
      </c>
      <c r="D36" s="134">
        <f>Schedule!F37</f>
        <v>44986</v>
      </c>
      <c r="E36" s="134" t="str">
        <f>IF(iProweart!C36&lt;&gt;0,iProweart!C36,"")</f>
        <v/>
      </c>
      <c r="F36" s="137"/>
      <c r="G36" s="135"/>
      <c r="H36" s="135"/>
      <c r="I36" s="135"/>
      <c r="J36" s="135"/>
      <c r="K36" s="135"/>
      <c r="L36" s="133"/>
      <c r="M36" s="13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conditionalFormatting sqref="G33">
    <cfRule type="expression" dxfId="37" priority="1" stopIfTrue="1">
      <formula>C33="N"</formula>
    </cfRule>
  </conditionalFormatting>
  <conditionalFormatting sqref="G33">
    <cfRule type="cellIs" dxfId="36" priority="2" stopIfTrue="1" operator="equal">
      <formula>0</formula>
    </cfRule>
  </conditionalFormatting>
  <conditionalFormatting sqref="I33">
    <cfRule type="expression" dxfId="35" priority="3" stopIfTrue="1">
      <formula>C33="N"</formula>
    </cfRule>
  </conditionalFormatting>
  <conditionalFormatting sqref="I33">
    <cfRule type="cellIs" dxfId="34" priority="4" stopIfTrue="1" operator="equal">
      <formula>0</formula>
    </cfRule>
  </conditionalFormatting>
  <conditionalFormatting sqref="J33">
    <cfRule type="expression" dxfId="33" priority="5" stopIfTrue="1">
      <formula>C33="N"</formula>
    </cfRule>
  </conditionalFormatting>
  <conditionalFormatting sqref="J33">
    <cfRule type="cellIs" dxfId="32" priority="6" stopIfTrue="1" operator="equal">
      <formula>0</formula>
    </cfRule>
  </conditionalFormatting>
  <conditionalFormatting sqref="K33">
    <cfRule type="expression" dxfId="31" priority="7" stopIfTrue="1">
      <formula>C33="N"</formula>
    </cfRule>
  </conditionalFormatting>
  <conditionalFormatting sqref="K33">
    <cfRule type="cellIs" dxfId="30" priority="8" stopIfTrue="1" operator="equal">
      <formula>0</formula>
    </cfRule>
  </conditionalFormatting>
  <conditionalFormatting sqref="M33">
    <cfRule type="expression" dxfId="29" priority="9" stopIfTrue="1">
      <formula>C33="N"</formula>
    </cfRule>
  </conditionalFormatting>
  <conditionalFormatting sqref="M33">
    <cfRule type="cellIs" dxfId="28" priority="10" stopIfTrue="1" operator="equal">
      <formula>0</formula>
    </cfRule>
  </conditionalFormatting>
  <conditionalFormatting sqref="A3:A36">
    <cfRule type="expression" dxfId="27" priority="11" stopIfTrue="1">
      <formula>C3="N"</formula>
    </cfRule>
  </conditionalFormatting>
  <conditionalFormatting sqref="B3:B36">
    <cfRule type="expression" dxfId="26" priority="12" stopIfTrue="1">
      <formula>C3="N"</formula>
    </cfRule>
  </conditionalFormatting>
  <conditionalFormatting sqref="C3:C36">
    <cfRule type="expression" dxfId="25" priority="13" stopIfTrue="1">
      <formula>C3="N"</formula>
    </cfRule>
  </conditionalFormatting>
  <conditionalFormatting sqref="D3:D36">
    <cfRule type="expression" dxfId="24" priority="14" stopIfTrue="1">
      <formula>C3="N"</formula>
    </cfRule>
  </conditionalFormatting>
  <conditionalFormatting sqref="E3:E36">
    <cfRule type="expression" dxfId="23" priority="15" stopIfTrue="1">
      <formula>C3="N"</formula>
    </cfRule>
  </conditionalFormatting>
  <conditionalFormatting sqref="F3:F33">
    <cfRule type="expression" dxfId="22" priority="16" stopIfTrue="1">
      <formula>C3="N"</formula>
    </cfRule>
  </conditionalFormatting>
  <conditionalFormatting sqref="G3:G30">
    <cfRule type="expression" dxfId="21" priority="17" stopIfTrue="1">
      <formula>C3="N"</formula>
    </cfRule>
  </conditionalFormatting>
  <conditionalFormatting sqref="G3:G30">
    <cfRule type="cellIs" dxfId="20" priority="18" stopIfTrue="1" operator="equal">
      <formula>0</formula>
    </cfRule>
  </conditionalFormatting>
  <conditionalFormatting sqref="I3:I30">
    <cfRule type="expression" dxfId="19" priority="19" stopIfTrue="1">
      <formula>C3="N"</formula>
    </cfRule>
  </conditionalFormatting>
  <conditionalFormatting sqref="I3:I30">
    <cfRule type="cellIs" dxfId="18" priority="20" stopIfTrue="1" operator="equal">
      <formula>0</formula>
    </cfRule>
  </conditionalFormatting>
  <conditionalFormatting sqref="J3:J30">
    <cfRule type="expression" dxfId="17" priority="21" stopIfTrue="1">
      <formula>C3="N"</formula>
    </cfRule>
  </conditionalFormatting>
  <conditionalFormatting sqref="J3:J30">
    <cfRule type="cellIs" dxfId="16" priority="22" stopIfTrue="1" operator="equal">
      <formula>0</formula>
    </cfRule>
  </conditionalFormatting>
  <conditionalFormatting sqref="K3:K30">
    <cfRule type="expression" dxfId="15" priority="23" stopIfTrue="1">
      <formula>C3="N"</formula>
    </cfRule>
  </conditionalFormatting>
  <conditionalFormatting sqref="K3:K30">
    <cfRule type="cellIs" dxfId="14" priority="24" stopIfTrue="1" operator="equal">
      <formula>0</formula>
    </cfRule>
  </conditionalFormatting>
  <conditionalFormatting sqref="M3:M30">
    <cfRule type="expression" dxfId="13" priority="25" stopIfTrue="1">
      <formula>C3="N"</formula>
    </cfRule>
  </conditionalFormatting>
  <conditionalFormatting sqref="M3:M30">
    <cfRule type="cellIs" dxfId="12" priority="26" stopIfTrue="1" operator="equal">
      <formula>0</formula>
    </cfRule>
  </conditionalFormatting>
  <conditionalFormatting sqref="G31:K31 G32 G34:G36 H3:H30 H32:H36 I32:K32 I34:K36 M31:M32 M34:M36">
    <cfRule type="expression" dxfId="11" priority="27" stopIfTrue="1">
      <formula>B1048548="N"</formula>
    </cfRule>
  </conditionalFormatting>
  <conditionalFormatting sqref="G31:K31 G32 G34:G36 H3:H30 H32:H36 I32:K32 I34:K36 M31:M32 M34:M36">
    <cfRule type="cellIs" dxfId="10" priority="28" stopIfTrue="1" operator="equal">
      <formula>0</formula>
    </cfRule>
  </conditionalFormatting>
  <conditionalFormatting sqref="L3:L11 L14:L15 L24">
    <cfRule type="expression" dxfId="9" priority="29" stopIfTrue="1">
      <formula>C3="N"</formula>
    </cfRule>
  </conditionalFormatting>
  <conditionalFormatting sqref="L3:L11 L14:L15 L24">
    <cfRule type="cellIs" dxfId="8" priority="30" stopIfTrue="1" operator="equal">
      <formula>0</formula>
    </cfRule>
  </conditionalFormatting>
  <conditionalFormatting sqref="L16:L23 L25:L30 L33">
    <cfRule type="expression" dxfId="7" priority="31" stopIfTrue="1">
      <formula>C16="N"</formula>
    </cfRule>
  </conditionalFormatting>
  <conditionalFormatting sqref="L31:L32 L34:L36">
    <cfRule type="expression" dxfId="6" priority="32" stopIfTrue="1">
      <formula>G31="N"</formula>
    </cfRule>
  </conditionalFormatting>
  <dataValidations count="1">
    <dataValidation type="decimal" allowBlank="1" showInputMessage="1" showErrorMessage="1" prompt="Please entre 0 or 1." sqref="G3:M30 G31:G33 J31:M33" xr:uid="{00000000-0002-0000-0900-000000000000}">
      <formula1>0</formula1>
      <formula2>1</formula2>
    </dataValidation>
  </dataValidations>
  <pageMargins left="0.75" right="0.75" top="1" bottom="1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pane ySplit="3" topLeftCell="A4" activePane="bottomLeft" state="frozen"/>
      <selection pane="bottomLeft" activeCell="B5" sqref="B5"/>
    </sheetView>
  </sheetViews>
  <sheetFormatPr baseColWidth="10" defaultColWidth="12.6640625" defaultRowHeight="15" customHeight="1" x14ac:dyDescent="0.15"/>
  <cols>
    <col min="1" max="1" width="17.6640625" customWidth="1"/>
    <col min="2" max="3" width="10.6640625" customWidth="1"/>
    <col min="4" max="4" width="30.6640625" customWidth="1"/>
    <col min="5" max="5" width="14.83203125" customWidth="1"/>
    <col min="6" max="6" width="9.1640625" customWidth="1"/>
    <col min="7" max="7" width="8.6640625" customWidth="1"/>
    <col min="8" max="8" width="23.83203125" customWidth="1"/>
    <col min="9" max="9" width="18.6640625" customWidth="1"/>
    <col min="10" max="10" width="10.33203125" customWidth="1"/>
    <col min="11" max="11" width="9.33203125" customWidth="1"/>
    <col min="12" max="26" width="9" customWidth="1"/>
  </cols>
  <sheetData>
    <row r="1" spans="1:26" ht="40.5" customHeight="1" x14ac:dyDescent="0.15">
      <c r="A1" s="345" t="s">
        <v>176</v>
      </c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</row>
    <row r="2" spans="1:26" ht="21.75" customHeight="1" x14ac:dyDescent="0.15">
      <c r="A2" s="22" t="s">
        <v>177</v>
      </c>
      <c r="B2" s="346" t="str">
        <f>Team!E1</f>
        <v>IMSICGD1</v>
      </c>
      <c r="C2" s="333"/>
      <c r="D2" s="138" t="s">
        <v>178</v>
      </c>
      <c r="E2" s="139">
        <f>Team!E3</f>
        <v>212</v>
      </c>
      <c r="F2" s="347" t="s">
        <v>137</v>
      </c>
      <c r="G2" s="318"/>
      <c r="H2" s="140">
        <f>Effort!L4</f>
        <v>0</v>
      </c>
      <c r="I2" s="141" t="s">
        <v>179</v>
      </c>
      <c r="J2" s="142">
        <f>Team!C3</f>
        <v>25</v>
      </c>
      <c r="K2" s="143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</row>
    <row r="3" spans="1:26" ht="19.5" customHeight="1" x14ac:dyDescent="0.15">
      <c r="A3" s="22" t="s">
        <v>180</v>
      </c>
      <c r="B3" s="22" t="s">
        <v>129</v>
      </c>
      <c r="C3" s="22" t="s">
        <v>37</v>
      </c>
      <c r="D3" s="22" t="s">
        <v>181</v>
      </c>
      <c r="E3" s="22" t="s">
        <v>182</v>
      </c>
      <c r="F3" s="144" t="s">
        <v>183</v>
      </c>
      <c r="G3" s="22" t="s">
        <v>184</v>
      </c>
      <c r="H3" s="22" t="s">
        <v>185</v>
      </c>
      <c r="I3" s="144" t="s">
        <v>186</v>
      </c>
      <c r="J3" s="144" t="s">
        <v>187</v>
      </c>
      <c r="K3" s="144" t="s">
        <v>188</v>
      </c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</row>
    <row r="4" spans="1:26" ht="12" customHeight="1" x14ac:dyDescent="0.15">
      <c r="A4" s="145" t="s">
        <v>189</v>
      </c>
      <c r="B4" s="146">
        <v>39195</v>
      </c>
      <c r="C4" s="146"/>
      <c r="D4" s="51" t="s">
        <v>190</v>
      </c>
      <c r="E4" s="51" t="s">
        <v>191</v>
      </c>
      <c r="F4" s="147">
        <v>5</v>
      </c>
      <c r="G4" s="51" t="s">
        <v>192</v>
      </c>
      <c r="H4" s="51" t="s">
        <v>193</v>
      </c>
      <c r="I4" s="147">
        <v>12</v>
      </c>
      <c r="J4" s="147"/>
      <c r="K4" s="147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2" customHeight="1" x14ac:dyDescent="0.15">
      <c r="A5" s="145" t="s">
        <v>194</v>
      </c>
      <c r="B5" s="146"/>
      <c r="C5" s="146"/>
      <c r="D5" s="51" t="s">
        <v>195</v>
      </c>
      <c r="E5" s="51" t="s">
        <v>191</v>
      </c>
      <c r="F5" s="147">
        <v>6</v>
      </c>
      <c r="G5" s="51" t="s">
        <v>192</v>
      </c>
      <c r="H5" s="51" t="s">
        <v>196</v>
      </c>
      <c r="I5" s="147">
        <v>5</v>
      </c>
      <c r="J5" s="147"/>
      <c r="K5" s="147">
        <v>6</v>
      </c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ht="12" customHeight="1" x14ac:dyDescent="0.15">
      <c r="A6" s="145" t="s">
        <v>197</v>
      </c>
      <c r="B6" s="146"/>
      <c r="C6" s="146"/>
      <c r="D6" s="51" t="s">
        <v>81</v>
      </c>
      <c r="E6" s="51"/>
      <c r="F6" s="147"/>
      <c r="G6" s="51"/>
      <c r="H6" s="51"/>
      <c r="I6" s="147"/>
      <c r="J6" s="147"/>
      <c r="K6" s="147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ht="12" customHeight="1" x14ac:dyDescent="0.15">
      <c r="A7" s="145" t="s">
        <v>198</v>
      </c>
      <c r="B7" s="146"/>
      <c r="C7" s="146"/>
      <c r="D7" s="51" t="s">
        <v>199</v>
      </c>
      <c r="E7" s="51"/>
      <c r="F7" s="147"/>
      <c r="G7" s="51"/>
      <c r="H7" s="51"/>
      <c r="I7" s="147"/>
      <c r="J7" s="147"/>
      <c r="K7" s="147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ht="12" customHeight="1" x14ac:dyDescent="0.15">
      <c r="A8" s="145" t="s">
        <v>200</v>
      </c>
      <c r="B8" s="146"/>
      <c r="C8" s="146"/>
      <c r="D8" s="51" t="s">
        <v>199</v>
      </c>
      <c r="E8" s="51"/>
      <c r="F8" s="147"/>
      <c r="G8" s="51"/>
      <c r="H8" s="51"/>
      <c r="I8" s="147"/>
      <c r="J8" s="147"/>
      <c r="K8" s="147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ht="12" customHeight="1" x14ac:dyDescent="0.15">
      <c r="A9" s="145" t="s">
        <v>201</v>
      </c>
      <c r="B9" s="146"/>
      <c r="C9" s="146"/>
      <c r="D9" s="51" t="s">
        <v>199</v>
      </c>
      <c r="E9" s="51"/>
      <c r="F9" s="147"/>
      <c r="G9" s="51"/>
      <c r="H9" s="51"/>
      <c r="I9" s="147"/>
      <c r="J9" s="147"/>
      <c r="K9" s="147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ht="12" customHeight="1" x14ac:dyDescent="0.15">
      <c r="A10" s="145" t="s">
        <v>202</v>
      </c>
      <c r="B10" s="146"/>
      <c r="C10" s="146"/>
      <c r="D10" s="51" t="s">
        <v>199</v>
      </c>
      <c r="E10" s="51"/>
      <c r="F10" s="147"/>
      <c r="G10" s="51"/>
      <c r="H10" s="51"/>
      <c r="I10" s="147"/>
      <c r="J10" s="147"/>
      <c r="K10" s="147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ht="12" customHeight="1" x14ac:dyDescent="0.15">
      <c r="A11" s="145" t="s">
        <v>203</v>
      </c>
      <c r="B11" s="146"/>
      <c r="C11" s="146"/>
      <c r="D11" s="51" t="s">
        <v>100</v>
      </c>
      <c r="E11" s="51"/>
      <c r="F11" s="147"/>
      <c r="G11" s="51"/>
      <c r="H11" s="51"/>
      <c r="I11" s="147"/>
      <c r="J11" s="147"/>
      <c r="K11" s="147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2" customHeight="1" x14ac:dyDescent="0.15">
      <c r="A12" s="145" t="s">
        <v>189</v>
      </c>
      <c r="B12" s="146">
        <v>39195</v>
      </c>
      <c r="C12" s="146"/>
      <c r="D12" s="51" t="s">
        <v>190</v>
      </c>
      <c r="E12" s="51"/>
      <c r="F12" s="147"/>
      <c r="G12" s="51"/>
      <c r="H12" s="51"/>
      <c r="I12" s="147"/>
      <c r="J12" s="147"/>
      <c r="K12" s="147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12" customHeight="1" x14ac:dyDescent="0.15">
      <c r="A13" s="145" t="s">
        <v>194</v>
      </c>
      <c r="B13" s="146"/>
      <c r="C13" s="146"/>
      <c r="D13" s="51" t="s">
        <v>195</v>
      </c>
      <c r="E13" s="51"/>
      <c r="F13" s="147"/>
      <c r="G13" s="51"/>
      <c r="H13" s="51"/>
      <c r="I13" s="147"/>
      <c r="J13" s="147"/>
      <c r="K13" s="147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12" customHeight="1" x14ac:dyDescent="0.15">
      <c r="A14" s="145" t="s">
        <v>197</v>
      </c>
      <c r="B14" s="146"/>
      <c r="C14" s="146"/>
      <c r="D14" s="51"/>
      <c r="E14" s="51"/>
      <c r="F14" s="147"/>
      <c r="G14" s="51"/>
      <c r="H14" s="51"/>
      <c r="I14" s="147"/>
      <c r="J14" s="147"/>
      <c r="K14" s="147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2" customHeight="1" x14ac:dyDescent="0.15">
      <c r="A15" s="145" t="s">
        <v>198</v>
      </c>
      <c r="B15" s="146"/>
      <c r="C15" s="146"/>
      <c r="D15" s="51"/>
      <c r="E15" s="51"/>
      <c r="F15" s="147"/>
      <c r="G15" s="51"/>
      <c r="H15" s="51"/>
      <c r="I15" s="147"/>
      <c r="J15" s="147"/>
      <c r="K15" s="147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12" customHeight="1" x14ac:dyDescent="0.15">
      <c r="A16" s="145" t="s">
        <v>200</v>
      </c>
      <c r="B16" s="146"/>
      <c r="C16" s="146"/>
      <c r="D16" s="51"/>
      <c r="E16" s="51"/>
      <c r="F16" s="147"/>
      <c r="G16" s="51"/>
      <c r="H16" s="51"/>
      <c r="I16" s="147"/>
      <c r="J16" s="147"/>
      <c r="K16" s="147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2" customHeight="1" x14ac:dyDescent="0.15">
      <c r="A17" s="145" t="s">
        <v>201</v>
      </c>
      <c r="B17" s="146"/>
      <c r="C17" s="146"/>
      <c r="D17" s="51"/>
      <c r="E17" s="51"/>
      <c r="F17" s="147"/>
      <c r="G17" s="51"/>
      <c r="H17" s="51"/>
      <c r="I17" s="147"/>
      <c r="J17" s="147"/>
      <c r="K17" s="147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2" customHeight="1" x14ac:dyDescent="0.15">
      <c r="A18" s="145" t="s">
        <v>202</v>
      </c>
      <c r="B18" s="146"/>
      <c r="C18" s="146"/>
      <c r="D18" s="51"/>
      <c r="E18" s="51"/>
      <c r="F18" s="147"/>
      <c r="G18" s="51"/>
      <c r="H18" s="51"/>
      <c r="I18" s="147"/>
      <c r="J18" s="147"/>
      <c r="K18" s="147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2" customHeight="1" x14ac:dyDescent="0.15">
      <c r="A19" s="145" t="s">
        <v>203</v>
      </c>
      <c r="B19" s="146"/>
      <c r="C19" s="146"/>
      <c r="D19" s="51"/>
      <c r="E19" s="51"/>
      <c r="F19" s="147"/>
      <c r="G19" s="51"/>
      <c r="H19" s="51"/>
      <c r="I19" s="147"/>
      <c r="J19" s="147"/>
      <c r="K19" s="147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2" customHeight="1" x14ac:dyDescent="0.15">
      <c r="A20" s="145" t="s">
        <v>189</v>
      </c>
      <c r="B20" s="146"/>
      <c r="C20" s="146"/>
      <c r="D20" s="51" t="s">
        <v>81</v>
      </c>
      <c r="E20" s="51"/>
      <c r="F20" s="147"/>
      <c r="G20" s="51"/>
      <c r="H20" s="51"/>
      <c r="I20" s="147"/>
      <c r="J20" s="147"/>
      <c r="K20" s="147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2" customHeight="1" x14ac:dyDescent="0.15">
      <c r="A21" s="145" t="s">
        <v>194</v>
      </c>
      <c r="B21" s="146"/>
      <c r="C21" s="146"/>
      <c r="D21" s="51"/>
      <c r="E21" s="51"/>
      <c r="F21" s="147"/>
      <c r="G21" s="51"/>
      <c r="H21" s="51"/>
      <c r="I21" s="147"/>
      <c r="J21" s="147"/>
      <c r="K21" s="147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2" customHeight="1" x14ac:dyDescent="0.15">
      <c r="A22" s="145" t="s">
        <v>197</v>
      </c>
      <c r="B22" s="146"/>
      <c r="C22" s="146"/>
      <c r="D22" s="51"/>
      <c r="E22" s="51"/>
      <c r="F22" s="147"/>
      <c r="G22" s="51"/>
      <c r="H22" s="51"/>
      <c r="I22" s="147"/>
      <c r="J22" s="147"/>
      <c r="K22" s="147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2" customHeight="1" x14ac:dyDescent="0.15">
      <c r="A23" s="145" t="s">
        <v>198</v>
      </c>
      <c r="B23" s="146"/>
      <c r="C23" s="146"/>
      <c r="D23" s="51"/>
      <c r="E23" s="51"/>
      <c r="F23" s="147"/>
      <c r="G23" s="51"/>
      <c r="H23" s="51"/>
      <c r="I23" s="147"/>
      <c r="J23" s="147"/>
      <c r="K23" s="147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2" customHeight="1" x14ac:dyDescent="0.15">
      <c r="A24" s="145" t="s">
        <v>200</v>
      </c>
      <c r="B24" s="146"/>
      <c r="C24" s="146"/>
      <c r="D24" s="51"/>
      <c r="E24" s="51"/>
      <c r="F24" s="147"/>
      <c r="G24" s="51"/>
      <c r="H24" s="51"/>
      <c r="I24" s="147"/>
      <c r="J24" s="147"/>
      <c r="K24" s="147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2" customHeight="1" x14ac:dyDescent="0.15">
      <c r="A25" s="145" t="s">
        <v>201</v>
      </c>
      <c r="B25" s="146"/>
      <c r="C25" s="146"/>
      <c r="D25" s="51"/>
      <c r="E25" s="51"/>
      <c r="F25" s="147"/>
      <c r="G25" s="51"/>
      <c r="H25" s="51"/>
      <c r="I25" s="147"/>
      <c r="J25" s="147"/>
      <c r="K25" s="147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2" customHeight="1" x14ac:dyDescent="0.15">
      <c r="A26" s="145" t="s">
        <v>202</v>
      </c>
      <c r="B26" s="146"/>
      <c r="C26" s="146"/>
      <c r="D26" s="51"/>
      <c r="E26" s="51"/>
      <c r="F26" s="147"/>
      <c r="G26" s="51"/>
      <c r="H26" s="51"/>
      <c r="I26" s="147"/>
      <c r="J26" s="147"/>
      <c r="K26" s="147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2" customHeight="1" x14ac:dyDescent="0.15">
      <c r="A27" s="145" t="s">
        <v>203</v>
      </c>
      <c r="B27" s="146"/>
      <c r="C27" s="146"/>
      <c r="D27" s="51"/>
      <c r="E27" s="51"/>
      <c r="F27" s="147"/>
      <c r="G27" s="51"/>
      <c r="H27" s="51"/>
      <c r="I27" s="147"/>
      <c r="J27" s="147"/>
      <c r="K27" s="147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2" customHeight="1" x14ac:dyDescent="0.15">
      <c r="A28" s="145" t="s">
        <v>189</v>
      </c>
      <c r="B28" s="146"/>
      <c r="C28" s="146"/>
      <c r="D28" s="51" t="s">
        <v>81</v>
      </c>
      <c r="E28" s="51"/>
      <c r="F28" s="147"/>
      <c r="G28" s="51"/>
      <c r="H28" s="51"/>
      <c r="I28" s="147"/>
      <c r="J28" s="147"/>
      <c r="K28" s="147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2" customHeight="1" x14ac:dyDescent="0.15">
      <c r="A29" s="145" t="s">
        <v>194</v>
      </c>
      <c r="B29" s="146"/>
      <c r="C29" s="146"/>
      <c r="D29" s="51"/>
      <c r="E29" s="51"/>
      <c r="F29" s="147"/>
      <c r="G29" s="51"/>
      <c r="H29" s="51"/>
      <c r="I29" s="147"/>
      <c r="J29" s="147"/>
      <c r="K29" s="147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2" customHeight="1" x14ac:dyDescent="0.15">
      <c r="A30" s="145" t="s">
        <v>197</v>
      </c>
      <c r="B30" s="146"/>
      <c r="C30" s="146"/>
      <c r="D30" s="51"/>
      <c r="E30" s="51"/>
      <c r="F30" s="147"/>
      <c r="G30" s="51"/>
      <c r="H30" s="51"/>
      <c r="I30" s="147"/>
      <c r="J30" s="147"/>
      <c r="K30" s="147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2" customHeight="1" x14ac:dyDescent="0.15">
      <c r="A31" s="145" t="s">
        <v>198</v>
      </c>
      <c r="B31" s="146"/>
      <c r="C31" s="146"/>
      <c r="D31" s="51"/>
      <c r="E31" s="51"/>
      <c r="F31" s="147"/>
      <c r="G31" s="51"/>
      <c r="H31" s="51"/>
      <c r="I31" s="147"/>
      <c r="J31" s="147"/>
      <c r="K31" s="147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2" customHeight="1" x14ac:dyDescent="0.15">
      <c r="A32" s="145" t="s">
        <v>200</v>
      </c>
      <c r="B32" s="146"/>
      <c r="C32" s="146"/>
      <c r="D32" s="51"/>
      <c r="E32" s="51"/>
      <c r="F32" s="147"/>
      <c r="G32" s="51"/>
      <c r="H32" s="51"/>
      <c r="I32" s="147"/>
      <c r="J32" s="147"/>
      <c r="K32" s="147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2" customHeight="1" x14ac:dyDescent="0.15">
      <c r="A33" s="145" t="s">
        <v>201</v>
      </c>
      <c r="B33" s="146"/>
      <c r="C33" s="146"/>
      <c r="D33" s="51"/>
      <c r="E33" s="51"/>
      <c r="F33" s="147"/>
      <c r="G33" s="51"/>
      <c r="H33" s="51"/>
      <c r="I33" s="147"/>
      <c r="J33" s="147"/>
      <c r="K33" s="147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2" customHeight="1" x14ac:dyDescent="0.15">
      <c r="A34" s="145" t="s">
        <v>202</v>
      </c>
      <c r="B34" s="146"/>
      <c r="C34" s="146"/>
      <c r="D34" s="51"/>
      <c r="E34" s="51"/>
      <c r="F34" s="147"/>
      <c r="G34" s="51"/>
      <c r="H34" s="51"/>
      <c r="I34" s="147"/>
      <c r="J34" s="147"/>
      <c r="K34" s="147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2" customHeight="1" x14ac:dyDescent="0.15">
      <c r="A35" s="145" t="s">
        <v>203</v>
      </c>
      <c r="B35" s="146"/>
      <c r="C35" s="146"/>
      <c r="D35" s="51"/>
      <c r="E35" s="51"/>
      <c r="F35" s="147"/>
      <c r="G35" s="51"/>
      <c r="H35" s="51"/>
      <c r="I35" s="147"/>
      <c r="J35" s="147"/>
      <c r="K35" s="147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2" customHeight="1" x14ac:dyDescent="0.15">
      <c r="A36" s="145" t="s">
        <v>189</v>
      </c>
      <c r="B36" s="146">
        <v>39195</v>
      </c>
      <c r="C36" s="146"/>
      <c r="D36" s="51" t="s">
        <v>199</v>
      </c>
      <c r="E36" s="51" t="s">
        <v>191</v>
      </c>
      <c r="F36" s="147"/>
      <c r="G36" s="51"/>
      <c r="H36" s="51"/>
      <c r="I36" s="147"/>
      <c r="J36" s="147"/>
      <c r="K36" s="147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2" customHeight="1" x14ac:dyDescent="0.15">
      <c r="A37" s="145" t="s">
        <v>189</v>
      </c>
      <c r="B37" s="146">
        <v>39195</v>
      </c>
      <c r="C37" s="146"/>
      <c r="D37" s="51" t="s">
        <v>199</v>
      </c>
      <c r="E37" s="51" t="s">
        <v>191</v>
      </c>
      <c r="F37" s="147"/>
      <c r="G37" s="51"/>
      <c r="H37" s="51"/>
      <c r="I37" s="147"/>
      <c r="J37" s="147"/>
      <c r="K37" s="147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2" customHeight="1" x14ac:dyDescent="0.15">
      <c r="A38" s="145" t="s">
        <v>189</v>
      </c>
      <c r="B38" s="146">
        <v>39195</v>
      </c>
      <c r="C38" s="146"/>
      <c r="D38" s="51" t="s">
        <v>199</v>
      </c>
      <c r="E38" s="51" t="s">
        <v>191</v>
      </c>
      <c r="F38" s="147"/>
      <c r="G38" s="51"/>
      <c r="H38" s="51"/>
      <c r="I38" s="147"/>
      <c r="J38" s="147"/>
      <c r="K38" s="147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2" customHeight="1" x14ac:dyDescent="0.15">
      <c r="A39" s="145" t="s">
        <v>189</v>
      </c>
      <c r="B39" s="146">
        <v>39195</v>
      </c>
      <c r="C39" s="146"/>
      <c r="D39" s="51" t="s">
        <v>199</v>
      </c>
      <c r="E39" s="51" t="s">
        <v>191</v>
      </c>
      <c r="F39" s="147"/>
      <c r="G39" s="51"/>
      <c r="H39" s="51"/>
      <c r="I39" s="147"/>
      <c r="J39" s="147"/>
      <c r="K39" s="147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2" customHeight="1" x14ac:dyDescent="0.15">
      <c r="A40" s="145" t="s">
        <v>189</v>
      </c>
      <c r="B40" s="146">
        <v>39195</v>
      </c>
      <c r="C40" s="146"/>
      <c r="D40" s="51" t="s">
        <v>199</v>
      </c>
      <c r="E40" s="51" t="s">
        <v>191</v>
      </c>
      <c r="F40" s="147"/>
      <c r="G40" s="51"/>
      <c r="H40" s="51"/>
      <c r="I40" s="147"/>
      <c r="J40" s="147"/>
      <c r="K40" s="147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2" customHeight="1" x14ac:dyDescent="0.15">
      <c r="A41" s="145" t="s">
        <v>189</v>
      </c>
      <c r="B41" s="146">
        <v>39195</v>
      </c>
      <c r="C41" s="146"/>
      <c r="D41" s="51" t="s">
        <v>199</v>
      </c>
      <c r="E41" s="51" t="s">
        <v>191</v>
      </c>
      <c r="F41" s="147"/>
      <c r="G41" s="51"/>
      <c r="H41" s="51"/>
      <c r="I41" s="147"/>
      <c r="J41" s="147"/>
      <c r="K41" s="147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2" customHeight="1" x14ac:dyDescent="0.15">
      <c r="A42" s="145" t="s">
        <v>189</v>
      </c>
      <c r="B42" s="146">
        <v>39195</v>
      </c>
      <c r="C42" s="146"/>
      <c r="D42" s="51" t="s">
        <v>199</v>
      </c>
      <c r="E42" s="51" t="s">
        <v>191</v>
      </c>
      <c r="F42" s="147"/>
      <c r="G42" s="51"/>
      <c r="H42" s="51"/>
      <c r="I42" s="147"/>
      <c r="J42" s="147"/>
      <c r="K42" s="147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2" customHeight="1" x14ac:dyDescent="0.15">
      <c r="A43" s="145" t="s">
        <v>189</v>
      </c>
      <c r="B43" s="146">
        <v>39195</v>
      </c>
      <c r="C43" s="146"/>
      <c r="D43" s="51" t="s">
        <v>199</v>
      </c>
      <c r="E43" s="51" t="s">
        <v>72</v>
      </c>
      <c r="F43" s="147"/>
      <c r="G43" s="51"/>
      <c r="H43" s="51"/>
      <c r="I43" s="147"/>
      <c r="J43" s="147"/>
      <c r="K43" s="147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2" customHeight="1" x14ac:dyDescent="0.15">
      <c r="A44" s="145" t="s">
        <v>189</v>
      </c>
      <c r="B44" s="146">
        <v>39195</v>
      </c>
      <c r="C44" s="146"/>
      <c r="D44" s="51" t="s">
        <v>199</v>
      </c>
      <c r="E44" s="51" t="s">
        <v>204</v>
      </c>
      <c r="F44" s="147"/>
      <c r="G44" s="51"/>
      <c r="H44" s="51"/>
      <c r="I44" s="147"/>
      <c r="J44" s="147"/>
      <c r="K44" s="147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2" customHeight="1" x14ac:dyDescent="0.15">
      <c r="A45" s="145" t="s">
        <v>189</v>
      </c>
      <c r="B45" s="146">
        <v>39195</v>
      </c>
      <c r="C45" s="146">
        <v>39232</v>
      </c>
      <c r="D45" s="51" t="s">
        <v>199</v>
      </c>
      <c r="E45" s="51" t="s">
        <v>169</v>
      </c>
      <c r="F45" s="147"/>
      <c r="G45" s="51"/>
      <c r="H45" s="51"/>
      <c r="I45" s="147"/>
      <c r="J45" s="147"/>
      <c r="K45" s="147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2" customHeight="1" x14ac:dyDescent="0.15">
      <c r="A46" s="145"/>
      <c r="B46" s="146"/>
      <c r="C46" s="146"/>
      <c r="D46" s="51"/>
      <c r="E46" s="51"/>
      <c r="F46" s="147"/>
      <c r="G46" s="51"/>
      <c r="H46" s="51"/>
      <c r="I46" s="147"/>
      <c r="J46" s="147"/>
      <c r="K46" s="147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2" customHeight="1" x14ac:dyDescent="0.15">
      <c r="A47" s="145"/>
      <c r="B47" s="146"/>
      <c r="C47" s="146"/>
      <c r="D47" s="51"/>
      <c r="E47" s="51"/>
      <c r="F47" s="147"/>
      <c r="G47" s="51"/>
      <c r="H47" s="51"/>
      <c r="I47" s="147"/>
      <c r="J47" s="147"/>
      <c r="K47" s="147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2" customHeight="1" x14ac:dyDescent="0.15">
      <c r="A48" s="145"/>
      <c r="B48" s="146"/>
      <c r="C48" s="146"/>
      <c r="D48" s="51"/>
      <c r="E48" s="51"/>
      <c r="F48" s="147"/>
      <c r="G48" s="51"/>
      <c r="H48" s="51"/>
      <c r="I48" s="147"/>
      <c r="J48" s="147"/>
      <c r="K48" s="147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2" customHeight="1" x14ac:dyDescent="0.15">
      <c r="A49" s="145"/>
      <c r="B49" s="146"/>
      <c r="C49" s="146"/>
      <c r="D49" s="51"/>
      <c r="E49" s="51"/>
      <c r="F49" s="147"/>
      <c r="G49" s="51"/>
      <c r="H49" s="51"/>
      <c r="I49" s="147"/>
      <c r="J49" s="147"/>
      <c r="K49" s="147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2" customHeight="1" x14ac:dyDescent="0.15">
      <c r="A50" s="145"/>
      <c r="B50" s="146"/>
      <c r="C50" s="146"/>
      <c r="D50" s="51"/>
      <c r="E50" s="51"/>
      <c r="F50" s="147"/>
      <c r="G50" s="51"/>
      <c r="H50" s="51"/>
      <c r="I50" s="147"/>
      <c r="J50" s="147"/>
      <c r="K50" s="147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2" customHeight="1" x14ac:dyDescent="0.15">
      <c r="A51" s="145"/>
      <c r="B51" s="146"/>
      <c r="C51" s="146"/>
      <c r="D51" s="51"/>
      <c r="E51" s="51"/>
      <c r="F51" s="147"/>
      <c r="G51" s="51"/>
      <c r="H51" s="51"/>
      <c r="I51" s="147"/>
      <c r="J51" s="147"/>
      <c r="K51" s="147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2" customHeight="1" x14ac:dyDescent="0.15">
      <c r="A52" s="145"/>
      <c r="B52" s="146"/>
      <c r="C52" s="146"/>
      <c r="D52" s="51"/>
      <c r="E52" s="51"/>
      <c r="F52" s="147"/>
      <c r="G52" s="51"/>
      <c r="H52" s="51"/>
      <c r="I52" s="147"/>
      <c r="J52" s="147"/>
      <c r="K52" s="147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2" customHeight="1" x14ac:dyDescent="0.15">
      <c r="A53" s="145"/>
      <c r="B53" s="146"/>
      <c r="C53" s="146"/>
      <c r="D53" s="51"/>
      <c r="E53" s="51"/>
      <c r="F53" s="147"/>
      <c r="G53" s="51"/>
      <c r="H53" s="51"/>
      <c r="I53" s="147"/>
      <c r="J53" s="147"/>
      <c r="K53" s="147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2" customHeight="1" x14ac:dyDescent="0.15">
      <c r="A54" s="145"/>
      <c r="B54" s="146"/>
      <c r="C54" s="146"/>
      <c r="D54" s="51"/>
      <c r="E54" s="51"/>
      <c r="F54" s="147"/>
      <c r="G54" s="51"/>
      <c r="H54" s="51"/>
      <c r="I54" s="147"/>
      <c r="J54" s="147"/>
      <c r="K54" s="147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2" customHeight="1" x14ac:dyDescent="0.15">
      <c r="A55" s="145"/>
      <c r="B55" s="146"/>
      <c r="C55" s="146"/>
      <c r="D55" s="51"/>
      <c r="E55" s="51"/>
      <c r="F55" s="147"/>
      <c r="G55" s="51"/>
      <c r="H55" s="51"/>
      <c r="I55" s="147"/>
      <c r="J55" s="147"/>
      <c r="K55" s="147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2" customHeight="1" x14ac:dyDescent="0.15">
      <c r="A56" s="145"/>
      <c r="B56" s="146"/>
      <c r="C56" s="146"/>
      <c r="D56" s="51"/>
      <c r="E56" s="51"/>
      <c r="F56" s="147"/>
      <c r="G56" s="51"/>
      <c r="H56" s="51"/>
      <c r="I56" s="147"/>
      <c r="J56" s="147"/>
      <c r="K56" s="147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2" customHeight="1" x14ac:dyDescent="0.15">
      <c r="A57" s="145"/>
      <c r="B57" s="146"/>
      <c r="C57" s="146"/>
      <c r="D57" s="51"/>
      <c r="E57" s="51"/>
      <c r="F57" s="147"/>
      <c r="G57" s="51"/>
      <c r="H57" s="51"/>
      <c r="I57" s="147"/>
      <c r="J57" s="147"/>
      <c r="K57" s="147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2" customHeight="1" x14ac:dyDescent="0.15">
      <c r="A58" s="145"/>
      <c r="B58" s="146"/>
      <c r="C58" s="146"/>
      <c r="D58" s="51"/>
      <c r="E58" s="51"/>
      <c r="F58" s="147"/>
      <c r="G58" s="51"/>
      <c r="H58" s="51"/>
      <c r="I58" s="147"/>
      <c r="J58" s="147"/>
      <c r="K58" s="147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2" customHeight="1" x14ac:dyDescent="0.15">
      <c r="A59" s="145"/>
      <c r="B59" s="146"/>
      <c r="C59" s="146"/>
      <c r="D59" s="51"/>
      <c r="E59" s="51"/>
      <c r="F59" s="147"/>
      <c r="G59" s="51"/>
      <c r="H59" s="51"/>
      <c r="I59" s="147"/>
      <c r="J59" s="147"/>
      <c r="K59" s="147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2" customHeight="1" x14ac:dyDescent="0.15">
      <c r="A60" s="145"/>
      <c r="B60" s="146"/>
      <c r="C60" s="146"/>
      <c r="D60" s="51"/>
      <c r="E60" s="51"/>
      <c r="F60" s="147"/>
      <c r="G60" s="51"/>
      <c r="H60" s="51"/>
      <c r="I60" s="147"/>
      <c r="J60" s="147"/>
      <c r="K60" s="147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2" customHeight="1" x14ac:dyDescent="0.15">
      <c r="A61" s="145"/>
      <c r="B61" s="146"/>
      <c r="C61" s="146"/>
      <c r="D61" s="51"/>
      <c r="E61" s="51"/>
      <c r="F61" s="147"/>
      <c r="G61" s="51"/>
      <c r="H61" s="51"/>
      <c r="I61" s="147"/>
      <c r="J61" s="147"/>
      <c r="K61" s="147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2" customHeight="1" x14ac:dyDescent="0.15">
      <c r="A62" s="145"/>
      <c r="B62" s="146"/>
      <c r="C62" s="146"/>
      <c r="D62" s="51"/>
      <c r="E62" s="51"/>
      <c r="F62" s="147"/>
      <c r="G62" s="51"/>
      <c r="H62" s="51"/>
      <c r="I62" s="147"/>
      <c r="J62" s="147"/>
      <c r="K62" s="147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2" customHeight="1" x14ac:dyDescent="0.15">
      <c r="A63" s="145"/>
      <c r="B63" s="146"/>
      <c r="C63" s="146"/>
      <c r="D63" s="51"/>
      <c r="E63" s="51"/>
      <c r="F63" s="147"/>
      <c r="G63" s="51"/>
      <c r="H63" s="51"/>
      <c r="I63" s="147"/>
      <c r="J63" s="147"/>
      <c r="K63" s="147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2" customHeight="1" x14ac:dyDescent="0.15">
      <c r="A64" s="145"/>
      <c r="B64" s="146"/>
      <c r="C64" s="146"/>
      <c r="D64" s="51"/>
      <c r="E64" s="51"/>
      <c r="F64" s="147"/>
      <c r="G64" s="51"/>
      <c r="H64" s="51"/>
      <c r="I64" s="147"/>
      <c r="J64" s="147"/>
      <c r="K64" s="147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2" customHeight="1" x14ac:dyDescent="0.15">
      <c r="A65" s="145"/>
      <c r="B65" s="146"/>
      <c r="C65" s="146"/>
      <c r="D65" s="51"/>
      <c r="E65" s="51"/>
      <c r="F65" s="147"/>
      <c r="G65" s="51"/>
      <c r="H65" s="51"/>
      <c r="I65" s="147"/>
      <c r="J65" s="147"/>
      <c r="K65" s="147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2" customHeight="1" x14ac:dyDescent="0.15">
      <c r="A66" s="145"/>
      <c r="B66" s="146"/>
      <c r="C66" s="146"/>
      <c r="D66" s="51"/>
      <c r="E66" s="51"/>
      <c r="F66" s="147"/>
      <c r="G66" s="51"/>
      <c r="H66" s="51"/>
      <c r="I66" s="147"/>
      <c r="J66" s="147"/>
      <c r="K66" s="147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2" customHeight="1" x14ac:dyDescent="0.15">
      <c r="A67" s="145"/>
      <c r="B67" s="146"/>
      <c r="C67" s="146"/>
      <c r="D67" s="51"/>
      <c r="E67" s="51"/>
      <c r="F67" s="147"/>
      <c r="G67" s="51"/>
      <c r="H67" s="51"/>
      <c r="I67" s="147"/>
      <c r="J67" s="147"/>
      <c r="K67" s="147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2" customHeight="1" x14ac:dyDescent="0.15">
      <c r="A68" s="145"/>
      <c r="B68" s="146"/>
      <c r="C68" s="146"/>
      <c r="D68" s="51"/>
      <c r="E68" s="51"/>
      <c r="F68" s="147"/>
      <c r="G68" s="51"/>
      <c r="H68" s="51"/>
      <c r="I68" s="147"/>
      <c r="J68" s="147"/>
      <c r="K68" s="147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2" customHeight="1" x14ac:dyDescent="0.15">
      <c r="A69" s="145"/>
      <c r="B69" s="146"/>
      <c r="C69" s="146"/>
      <c r="D69" s="51"/>
      <c r="E69" s="51"/>
      <c r="F69" s="147"/>
      <c r="G69" s="51"/>
      <c r="H69" s="51"/>
      <c r="I69" s="147"/>
      <c r="J69" s="147"/>
      <c r="K69" s="147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2" customHeight="1" x14ac:dyDescent="0.15">
      <c r="A70" s="145"/>
      <c r="B70" s="146"/>
      <c r="C70" s="146"/>
      <c r="D70" s="51"/>
      <c r="E70" s="51"/>
      <c r="F70" s="147"/>
      <c r="G70" s="51"/>
      <c r="H70" s="51"/>
      <c r="I70" s="147"/>
      <c r="J70" s="147"/>
      <c r="K70" s="147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2" customHeight="1" x14ac:dyDescent="0.15">
      <c r="A71" s="145"/>
      <c r="B71" s="146"/>
      <c r="C71" s="146"/>
      <c r="D71" s="51"/>
      <c r="E71" s="51"/>
      <c r="F71" s="147"/>
      <c r="G71" s="51"/>
      <c r="H71" s="51"/>
      <c r="I71" s="147"/>
      <c r="J71" s="147"/>
      <c r="K71" s="147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2" customHeight="1" x14ac:dyDescent="0.15">
      <c r="A72" s="145"/>
      <c r="B72" s="146"/>
      <c r="C72" s="146"/>
      <c r="D72" s="51"/>
      <c r="E72" s="51"/>
      <c r="F72" s="147"/>
      <c r="G72" s="51"/>
      <c r="H72" s="51"/>
      <c r="I72" s="147"/>
      <c r="J72" s="147"/>
      <c r="K72" s="147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2" customHeight="1" x14ac:dyDescent="0.15">
      <c r="A73" s="145"/>
      <c r="B73" s="146"/>
      <c r="C73" s="146"/>
      <c r="D73" s="51"/>
      <c r="E73" s="51"/>
      <c r="F73" s="147"/>
      <c r="G73" s="51"/>
      <c r="H73" s="51"/>
      <c r="I73" s="147"/>
      <c r="J73" s="147"/>
      <c r="K73" s="147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2" customHeight="1" x14ac:dyDescent="0.15">
      <c r="A74" s="145"/>
      <c r="B74" s="146"/>
      <c r="C74" s="146"/>
      <c r="D74" s="51"/>
      <c r="E74" s="51"/>
      <c r="F74" s="147"/>
      <c r="G74" s="51"/>
      <c r="H74" s="51"/>
      <c r="I74" s="147"/>
      <c r="J74" s="147"/>
      <c r="K74" s="147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2" customHeight="1" x14ac:dyDescent="0.15">
      <c r="A75" s="145"/>
      <c r="B75" s="146"/>
      <c r="C75" s="146"/>
      <c r="D75" s="51"/>
      <c r="E75" s="51"/>
      <c r="F75" s="147"/>
      <c r="G75" s="51"/>
      <c r="H75" s="51"/>
      <c r="I75" s="147"/>
      <c r="J75" s="147"/>
      <c r="K75" s="147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2" customHeight="1" x14ac:dyDescent="0.15">
      <c r="A76" s="145"/>
      <c r="B76" s="146"/>
      <c r="C76" s="146"/>
      <c r="D76" s="51"/>
      <c r="E76" s="51"/>
      <c r="F76" s="147"/>
      <c r="G76" s="51"/>
      <c r="H76" s="51"/>
      <c r="I76" s="147"/>
      <c r="J76" s="147"/>
      <c r="K76" s="147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2" customHeight="1" x14ac:dyDescent="0.15">
      <c r="A77" s="145"/>
      <c r="B77" s="146"/>
      <c r="C77" s="146"/>
      <c r="D77" s="51"/>
      <c r="E77" s="51"/>
      <c r="F77" s="147"/>
      <c r="G77" s="51"/>
      <c r="H77" s="51"/>
      <c r="I77" s="147"/>
      <c r="J77" s="147"/>
      <c r="K77" s="147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2" customHeight="1" x14ac:dyDescent="0.15">
      <c r="A78" s="145"/>
      <c r="B78" s="146"/>
      <c r="C78" s="146"/>
      <c r="D78" s="51"/>
      <c r="E78" s="51"/>
      <c r="F78" s="147"/>
      <c r="G78" s="51"/>
      <c r="H78" s="51"/>
      <c r="I78" s="147"/>
      <c r="J78" s="147"/>
      <c r="K78" s="147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2" customHeight="1" x14ac:dyDescent="0.15">
      <c r="A79" s="145"/>
      <c r="B79" s="146"/>
      <c r="C79" s="146"/>
      <c r="D79" s="51"/>
      <c r="E79" s="51"/>
      <c r="F79" s="147"/>
      <c r="G79" s="51"/>
      <c r="H79" s="51"/>
      <c r="I79" s="147"/>
      <c r="J79" s="147"/>
      <c r="K79" s="147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2" customHeight="1" x14ac:dyDescent="0.15">
      <c r="A80" s="145"/>
      <c r="B80" s="146"/>
      <c r="C80" s="146"/>
      <c r="D80" s="51"/>
      <c r="E80" s="51"/>
      <c r="F80" s="147"/>
      <c r="G80" s="51"/>
      <c r="H80" s="51"/>
      <c r="I80" s="147"/>
      <c r="J80" s="147"/>
      <c r="K80" s="147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2" customHeight="1" x14ac:dyDescent="0.15">
      <c r="A81" s="145"/>
      <c r="B81" s="146"/>
      <c r="C81" s="146"/>
      <c r="D81" s="51"/>
      <c r="E81" s="51"/>
      <c r="F81" s="147"/>
      <c r="G81" s="51"/>
      <c r="H81" s="51"/>
      <c r="I81" s="147"/>
      <c r="J81" s="147"/>
      <c r="K81" s="147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2" customHeight="1" x14ac:dyDescent="0.15">
      <c r="A82" s="145"/>
      <c r="B82" s="146"/>
      <c r="C82" s="146"/>
      <c r="D82" s="51"/>
      <c r="E82" s="51"/>
      <c r="F82" s="147"/>
      <c r="G82" s="51"/>
      <c r="H82" s="51"/>
      <c r="I82" s="147"/>
      <c r="J82" s="147"/>
      <c r="K82" s="147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2" customHeight="1" x14ac:dyDescent="0.15">
      <c r="A83" s="145"/>
      <c r="B83" s="146"/>
      <c r="C83" s="146"/>
      <c r="D83" s="51"/>
      <c r="E83" s="51"/>
      <c r="F83" s="147"/>
      <c r="G83" s="51"/>
      <c r="H83" s="51"/>
      <c r="I83" s="147"/>
      <c r="J83" s="147"/>
      <c r="K83" s="147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2" customHeight="1" x14ac:dyDescent="0.15">
      <c r="A84" s="145"/>
      <c r="B84" s="146"/>
      <c r="C84" s="146"/>
      <c r="D84" s="51"/>
      <c r="E84" s="51"/>
      <c r="F84" s="147"/>
      <c r="G84" s="51"/>
      <c r="H84" s="51"/>
      <c r="I84" s="147"/>
      <c r="J84" s="147"/>
      <c r="K84" s="147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2" customHeight="1" x14ac:dyDescent="0.15">
      <c r="A85" s="145"/>
      <c r="B85" s="146"/>
      <c r="C85" s="146"/>
      <c r="D85" s="51"/>
      <c r="E85" s="51"/>
      <c r="F85" s="147"/>
      <c r="G85" s="51"/>
      <c r="H85" s="51"/>
      <c r="I85" s="147"/>
      <c r="J85" s="147"/>
      <c r="K85" s="147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2" customHeight="1" x14ac:dyDescent="0.15">
      <c r="A86" s="145"/>
      <c r="B86" s="146"/>
      <c r="C86" s="146"/>
      <c r="D86" s="51"/>
      <c r="E86" s="51"/>
      <c r="F86" s="147"/>
      <c r="G86" s="51"/>
      <c r="H86" s="51"/>
      <c r="I86" s="147"/>
      <c r="J86" s="147"/>
      <c r="K86" s="147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2" customHeight="1" x14ac:dyDescent="0.15">
      <c r="A87" s="145"/>
      <c r="B87" s="146"/>
      <c r="C87" s="146"/>
      <c r="D87" s="51"/>
      <c r="E87" s="51"/>
      <c r="F87" s="147"/>
      <c r="G87" s="51"/>
      <c r="H87" s="51"/>
      <c r="I87" s="147"/>
      <c r="J87" s="147"/>
      <c r="K87" s="147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2" customHeight="1" x14ac:dyDescent="0.15">
      <c r="A88" s="145"/>
      <c r="B88" s="146"/>
      <c r="C88" s="146"/>
      <c r="D88" s="51"/>
      <c r="E88" s="51"/>
      <c r="F88" s="147"/>
      <c r="G88" s="51"/>
      <c r="H88" s="51"/>
      <c r="I88" s="147"/>
      <c r="J88" s="147"/>
      <c r="K88" s="147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2" customHeight="1" x14ac:dyDescent="0.15">
      <c r="A89" s="145"/>
      <c r="B89" s="146"/>
      <c r="C89" s="146"/>
      <c r="D89" s="51"/>
      <c r="E89" s="51"/>
      <c r="F89" s="147"/>
      <c r="G89" s="51"/>
      <c r="H89" s="51"/>
      <c r="I89" s="147"/>
      <c r="J89" s="147"/>
      <c r="K89" s="147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2" customHeight="1" x14ac:dyDescent="0.15">
      <c r="A90" s="145"/>
      <c r="B90" s="146"/>
      <c r="C90" s="146"/>
      <c r="D90" s="51"/>
      <c r="E90" s="51"/>
      <c r="F90" s="147"/>
      <c r="G90" s="51"/>
      <c r="H90" s="51"/>
      <c r="I90" s="147"/>
      <c r="J90" s="147"/>
      <c r="K90" s="147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2" customHeight="1" x14ac:dyDescent="0.15">
      <c r="A91" s="145"/>
      <c r="B91" s="146"/>
      <c r="C91" s="146"/>
      <c r="D91" s="51"/>
      <c r="E91" s="51"/>
      <c r="F91" s="147"/>
      <c r="G91" s="51"/>
      <c r="H91" s="51"/>
      <c r="I91" s="147"/>
      <c r="J91" s="147"/>
      <c r="K91" s="147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2" customHeight="1" x14ac:dyDescent="0.15">
      <c r="A92" s="145"/>
      <c r="B92" s="146"/>
      <c r="C92" s="146"/>
      <c r="D92" s="51"/>
      <c r="E92" s="51"/>
      <c r="F92" s="147"/>
      <c r="G92" s="51"/>
      <c r="H92" s="51"/>
      <c r="I92" s="147"/>
      <c r="J92" s="147"/>
      <c r="K92" s="147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2" customHeight="1" x14ac:dyDescent="0.15">
      <c r="A93" s="145"/>
      <c r="B93" s="146"/>
      <c r="C93" s="146"/>
      <c r="D93" s="51"/>
      <c r="E93" s="51"/>
      <c r="F93" s="147"/>
      <c r="G93" s="51"/>
      <c r="H93" s="51"/>
      <c r="I93" s="147"/>
      <c r="J93" s="147"/>
      <c r="K93" s="147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2" customHeight="1" x14ac:dyDescent="0.15">
      <c r="A94" s="145"/>
      <c r="B94" s="146"/>
      <c r="C94" s="146"/>
      <c r="D94" s="51"/>
      <c r="E94" s="51"/>
      <c r="F94" s="147"/>
      <c r="G94" s="51"/>
      <c r="H94" s="51"/>
      <c r="I94" s="147"/>
      <c r="J94" s="147"/>
      <c r="K94" s="147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2" customHeight="1" x14ac:dyDescent="0.15">
      <c r="A95" s="145"/>
      <c r="B95" s="146"/>
      <c r="C95" s="146"/>
      <c r="D95" s="51"/>
      <c r="E95" s="51"/>
      <c r="F95" s="147"/>
      <c r="G95" s="51"/>
      <c r="H95" s="51"/>
      <c r="I95" s="147"/>
      <c r="J95" s="147"/>
      <c r="K95" s="147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2" customHeight="1" x14ac:dyDescent="0.15">
      <c r="A96" s="145"/>
      <c r="B96" s="146"/>
      <c r="C96" s="146"/>
      <c r="D96" s="51"/>
      <c r="E96" s="51"/>
      <c r="F96" s="147"/>
      <c r="G96" s="51"/>
      <c r="H96" s="51"/>
      <c r="I96" s="147"/>
      <c r="J96" s="147"/>
      <c r="K96" s="147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2" customHeight="1" x14ac:dyDescent="0.15">
      <c r="A97" s="145"/>
      <c r="B97" s="146"/>
      <c r="C97" s="146"/>
      <c r="D97" s="51"/>
      <c r="E97" s="51"/>
      <c r="F97" s="147"/>
      <c r="G97" s="51"/>
      <c r="H97" s="51"/>
      <c r="I97" s="147"/>
      <c r="J97" s="147"/>
      <c r="K97" s="147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2" customHeight="1" x14ac:dyDescent="0.15">
      <c r="A98" s="145"/>
      <c r="B98" s="146"/>
      <c r="C98" s="146"/>
      <c r="D98" s="51"/>
      <c r="E98" s="51"/>
      <c r="F98" s="147"/>
      <c r="G98" s="51"/>
      <c r="H98" s="51"/>
      <c r="I98" s="147"/>
      <c r="J98" s="147"/>
      <c r="K98" s="147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2" customHeight="1" x14ac:dyDescent="0.15">
      <c r="A99" s="145"/>
      <c r="B99" s="146"/>
      <c r="C99" s="146"/>
      <c r="D99" s="51"/>
      <c r="E99" s="51"/>
      <c r="F99" s="147"/>
      <c r="G99" s="51"/>
      <c r="H99" s="51"/>
      <c r="I99" s="147"/>
      <c r="J99" s="147"/>
      <c r="K99" s="147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2" customHeight="1" x14ac:dyDescent="0.15">
      <c r="A100" s="145"/>
      <c r="B100" s="146"/>
      <c r="C100" s="146"/>
      <c r="D100" s="51"/>
      <c r="E100" s="51"/>
      <c r="F100" s="147"/>
      <c r="G100" s="51"/>
      <c r="H100" s="51"/>
      <c r="I100" s="147"/>
      <c r="J100" s="147"/>
      <c r="K100" s="147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2.75" customHeight="1" x14ac:dyDescent="0.15">
      <c r="A101" s="2"/>
      <c r="B101" s="2"/>
      <c r="C101" s="2"/>
      <c r="D101" s="2"/>
      <c r="E101" s="2"/>
      <c r="F101" s="148"/>
      <c r="G101" s="2"/>
      <c r="H101" s="2"/>
      <c r="I101" s="148"/>
      <c r="J101" s="148"/>
      <c r="K101" s="148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148"/>
      <c r="G102" s="2"/>
      <c r="H102" s="2"/>
      <c r="I102" s="148"/>
      <c r="J102" s="148"/>
      <c r="K102" s="148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148"/>
      <c r="G103" s="2"/>
      <c r="H103" s="2"/>
      <c r="I103" s="148"/>
      <c r="J103" s="148"/>
      <c r="K103" s="148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148"/>
      <c r="G104" s="2"/>
      <c r="H104" s="2"/>
      <c r="I104" s="148"/>
      <c r="J104" s="148"/>
      <c r="K104" s="148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148"/>
      <c r="G105" s="2"/>
      <c r="H105" s="2"/>
      <c r="I105" s="148"/>
      <c r="J105" s="148"/>
      <c r="K105" s="148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148"/>
      <c r="G106" s="2"/>
      <c r="H106" s="2"/>
      <c r="I106" s="148"/>
      <c r="J106" s="148"/>
      <c r="K106" s="148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148"/>
      <c r="G107" s="2"/>
      <c r="H107" s="2"/>
      <c r="I107" s="148"/>
      <c r="J107" s="148"/>
      <c r="K107" s="148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148"/>
      <c r="G108" s="2"/>
      <c r="H108" s="2"/>
      <c r="I108" s="148"/>
      <c r="J108" s="148"/>
      <c r="K108" s="148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148"/>
      <c r="G109" s="2"/>
      <c r="H109" s="2"/>
      <c r="I109" s="148"/>
      <c r="J109" s="148"/>
      <c r="K109" s="148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148"/>
      <c r="G110" s="2"/>
      <c r="H110" s="2"/>
      <c r="I110" s="148"/>
      <c r="J110" s="148"/>
      <c r="K110" s="148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148"/>
      <c r="G111" s="2"/>
      <c r="H111" s="2"/>
      <c r="I111" s="148"/>
      <c r="J111" s="148"/>
      <c r="K111" s="148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148"/>
      <c r="G112" s="2"/>
      <c r="H112" s="2"/>
      <c r="I112" s="148"/>
      <c r="J112" s="148"/>
      <c r="K112" s="148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148"/>
      <c r="G113" s="2"/>
      <c r="H113" s="2"/>
      <c r="I113" s="148"/>
      <c r="J113" s="148"/>
      <c r="K113" s="148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148"/>
      <c r="G114" s="2"/>
      <c r="H114" s="2"/>
      <c r="I114" s="148"/>
      <c r="J114" s="148"/>
      <c r="K114" s="148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148"/>
      <c r="G115" s="2"/>
      <c r="H115" s="2"/>
      <c r="I115" s="148"/>
      <c r="J115" s="148"/>
      <c r="K115" s="148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148"/>
      <c r="G116" s="2"/>
      <c r="H116" s="2"/>
      <c r="I116" s="148"/>
      <c r="J116" s="148"/>
      <c r="K116" s="148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148"/>
      <c r="G117" s="2"/>
      <c r="H117" s="2"/>
      <c r="I117" s="148"/>
      <c r="J117" s="148"/>
      <c r="K117" s="148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148"/>
      <c r="G118" s="2"/>
      <c r="H118" s="2"/>
      <c r="I118" s="148"/>
      <c r="J118" s="148"/>
      <c r="K118" s="148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148"/>
      <c r="G119" s="2"/>
      <c r="H119" s="2"/>
      <c r="I119" s="148"/>
      <c r="J119" s="148"/>
      <c r="K119" s="148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148"/>
      <c r="G120" s="2"/>
      <c r="H120" s="2"/>
      <c r="I120" s="148"/>
      <c r="J120" s="148"/>
      <c r="K120" s="148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148"/>
      <c r="G121" s="2"/>
      <c r="H121" s="2"/>
      <c r="I121" s="148"/>
      <c r="J121" s="148"/>
      <c r="K121" s="148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148"/>
      <c r="G122" s="2"/>
      <c r="H122" s="2"/>
      <c r="I122" s="148"/>
      <c r="J122" s="148"/>
      <c r="K122" s="148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148"/>
      <c r="G123" s="2"/>
      <c r="H123" s="2"/>
      <c r="I123" s="148"/>
      <c r="J123" s="148"/>
      <c r="K123" s="148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148"/>
      <c r="G124" s="2"/>
      <c r="H124" s="2"/>
      <c r="I124" s="148"/>
      <c r="J124" s="148"/>
      <c r="K124" s="148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148"/>
      <c r="G125" s="2"/>
      <c r="H125" s="2"/>
      <c r="I125" s="148"/>
      <c r="J125" s="148"/>
      <c r="K125" s="148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148"/>
      <c r="G126" s="2"/>
      <c r="H126" s="2"/>
      <c r="I126" s="148"/>
      <c r="J126" s="148"/>
      <c r="K126" s="148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148"/>
      <c r="G127" s="2"/>
      <c r="H127" s="2"/>
      <c r="I127" s="148"/>
      <c r="J127" s="148"/>
      <c r="K127" s="148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148"/>
      <c r="G128" s="2"/>
      <c r="H128" s="2"/>
      <c r="I128" s="148"/>
      <c r="J128" s="148"/>
      <c r="K128" s="148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148"/>
      <c r="G129" s="2"/>
      <c r="H129" s="2"/>
      <c r="I129" s="148"/>
      <c r="J129" s="148"/>
      <c r="K129" s="148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148"/>
      <c r="G130" s="2"/>
      <c r="H130" s="2"/>
      <c r="I130" s="148"/>
      <c r="J130" s="148"/>
      <c r="K130" s="148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148"/>
      <c r="G131" s="2"/>
      <c r="H131" s="2"/>
      <c r="I131" s="148"/>
      <c r="J131" s="148"/>
      <c r="K131" s="148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148"/>
      <c r="G132" s="2"/>
      <c r="H132" s="2"/>
      <c r="I132" s="148"/>
      <c r="J132" s="148"/>
      <c r="K132" s="148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148"/>
      <c r="G133" s="2"/>
      <c r="H133" s="2"/>
      <c r="I133" s="148"/>
      <c r="J133" s="148"/>
      <c r="K133" s="148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148"/>
      <c r="G134" s="2"/>
      <c r="H134" s="2"/>
      <c r="I134" s="148"/>
      <c r="J134" s="148"/>
      <c r="K134" s="148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148"/>
      <c r="G135" s="2"/>
      <c r="H135" s="2"/>
      <c r="I135" s="148"/>
      <c r="J135" s="148"/>
      <c r="K135" s="148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148"/>
      <c r="G136" s="2"/>
      <c r="H136" s="2"/>
      <c r="I136" s="148"/>
      <c r="J136" s="148"/>
      <c r="K136" s="148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148"/>
      <c r="G137" s="2"/>
      <c r="H137" s="2"/>
      <c r="I137" s="148"/>
      <c r="J137" s="148"/>
      <c r="K137" s="148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148"/>
      <c r="G138" s="2"/>
      <c r="H138" s="2"/>
      <c r="I138" s="148"/>
      <c r="J138" s="148"/>
      <c r="K138" s="148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148"/>
      <c r="G139" s="2"/>
      <c r="H139" s="2"/>
      <c r="I139" s="148"/>
      <c r="J139" s="148"/>
      <c r="K139" s="148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148"/>
      <c r="G140" s="2"/>
      <c r="H140" s="2"/>
      <c r="I140" s="148"/>
      <c r="J140" s="148"/>
      <c r="K140" s="148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148"/>
      <c r="G141" s="2"/>
      <c r="H141" s="2"/>
      <c r="I141" s="148"/>
      <c r="J141" s="148"/>
      <c r="K141" s="148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148"/>
      <c r="G142" s="2"/>
      <c r="H142" s="2"/>
      <c r="I142" s="148"/>
      <c r="J142" s="148"/>
      <c r="K142" s="148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148"/>
      <c r="G143" s="2"/>
      <c r="H143" s="2"/>
      <c r="I143" s="148"/>
      <c r="J143" s="148"/>
      <c r="K143" s="148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148"/>
      <c r="G144" s="2"/>
      <c r="H144" s="2"/>
      <c r="I144" s="148"/>
      <c r="J144" s="148"/>
      <c r="K144" s="148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148"/>
      <c r="G145" s="2"/>
      <c r="H145" s="2"/>
      <c r="I145" s="148"/>
      <c r="J145" s="148"/>
      <c r="K145" s="148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148"/>
      <c r="G146" s="2"/>
      <c r="H146" s="2"/>
      <c r="I146" s="148"/>
      <c r="J146" s="148"/>
      <c r="K146" s="148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148"/>
      <c r="G147" s="2"/>
      <c r="H147" s="2"/>
      <c r="I147" s="148"/>
      <c r="J147" s="148"/>
      <c r="K147" s="148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148"/>
      <c r="G148" s="2"/>
      <c r="H148" s="2"/>
      <c r="I148" s="148"/>
      <c r="J148" s="148"/>
      <c r="K148" s="148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148"/>
      <c r="G149" s="2"/>
      <c r="H149" s="2"/>
      <c r="I149" s="148"/>
      <c r="J149" s="148"/>
      <c r="K149" s="148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148"/>
      <c r="G150" s="2"/>
      <c r="H150" s="2"/>
      <c r="I150" s="148"/>
      <c r="J150" s="148"/>
      <c r="K150" s="148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148"/>
      <c r="G151" s="2"/>
      <c r="H151" s="2"/>
      <c r="I151" s="148"/>
      <c r="J151" s="148"/>
      <c r="K151" s="148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148"/>
      <c r="G152" s="2"/>
      <c r="H152" s="2"/>
      <c r="I152" s="148"/>
      <c r="J152" s="148"/>
      <c r="K152" s="148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148"/>
      <c r="G153" s="2"/>
      <c r="H153" s="2"/>
      <c r="I153" s="148"/>
      <c r="J153" s="148"/>
      <c r="K153" s="148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148"/>
      <c r="G154" s="2"/>
      <c r="H154" s="2"/>
      <c r="I154" s="148"/>
      <c r="J154" s="148"/>
      <c r="K154" s="148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148"/>
      <c r="G155" s="2"/>
      <c r="H155" s="2"/>
      <c r="I155" s="148"/>
      <c r="J155" s="148"/>
      <c r="K155" s="148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148"/>
      <c r="G156" s="2"/>
      <c r="H156" s="2"/>
      <c r="I156" s="148"/>
      <c r="J156" s="148"/>
      <c r="K156" s="148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148"/>
      <c r="G157" s="2"/>
      <c r="H157" s="2"/>
      <c r="I157" s="148"/>
      <c r="J157" s="148"/>
      <c r="K157" s="148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148"/>
      <c r="G158" s="2"/>
      <c r="H158" s="2"/>
      <c r="I158" s="148"/>
      <c r="J158" s="148"/>
      <c r="K158" s="148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148"/>
      <c r="G159" s="2"/>
      <c r="H159" s="2"/>
      <c r="I159" s="148"/>
      <c r="J159" s="148"/>
      <c r="K159" s="148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148"/>
      <c r="G160" s="2"/>
      <c r="H160" s="2"/>
      <c r="I160" s="148"/>
      <c r="J160" s="148"/>
      <c r="K160" s="148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148"/>
      <c r="G161" s="2"/>
      <c r="H161" s="2"/>
      <c r="I161" s="148"/>
      <c r="J161" s="148"/>
      <c r="K161" s="148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148"/>
      <c r="G162" s="2"/>
      <c r="H162" s="2"/>
      <c r="I162" s="148"/>
      <c r="J162" s="148"/>
      <c r="K162" s="148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148"/>
      <c r="G163" s="2"/>
      <c r="H163" s="2"/>
      <c r="I163" s="148"/>
      <c r="J163" s="148"/>
      <c r="K163" s="148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148"/>
      <c r="G164" s="2"/>
      <c r="H164" s="2"/>
      <c r="I164" s="148"/>
      <c r="J164" s="148"/>
      <c r="K164" s="148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148"/>
      <c r="G165" s="2"/>
      <c r="H165" s="2"/>
      <c r="I165" s="148"/>
      <c r="J165" s="148"/>
      <c r="K165" s="148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148"/>
      <c r="G166" s="2"/>
      <c r="H166" s="2"/>
      <c r="I166" s="148"/>
      <c r="J166" s="148"/>
      <c r="K166" s="148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148"/>
      <c r="G167" s="2"/>
      <c r="H167" s="2"/>
      <c r="I167" s="148"/>
      <c r="J167" s="148"/>
      <c r="K167" s="148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148"/>
      <c r="G168" s="2"/>
      <c r="H168" s="2"/>
      <c r="I168" s="148"/>
      <c r="J168" s="148"/>
      <c r="K168" s="148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148"/>
      <c r="G169" s="2"/>
      <c r="H169" s="2"/>
      <c r="I169" s="148"/>
      <c r="J169" s="148"/>
      <c r="K169" s="148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148"/>
      <c r="G170" s="2"/>
      <c r="H170" s="2"/>
      <c r="I170" s="148"/>
      <c r="J170" s="148"/>
      <c r="K170" s="148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148"/>
      <c r="G171" s="2"/>
      <c r="H171" s="2"/>
      <c r="I171" s="148"/>
      <c r="J171" s="148"/>
      <c r="K171" s="148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148"/>
      <c r="G172" s="2"/>
      <c r="H172" s="2"/>
      <c r="I172" s="148"/>
      <c r="J172" s="148"/>
      <c r="K172" s="148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148"/>
      <c r="G173" s="2"/>
      <c r="H173" s="2"/>
      <c r="I173" s="148"/>
      <c r="J173" s="148"/>
      <c r="K173" s="148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148"/>
      <c r="G174" s="2"/>
      <c r="H174" s="2"/>
      <c r="I174" s="148"/>
      <c r="J174" s="148"/>
      <c r="K174" s="148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148"/>
      <c r="G175" s="2"/>
      <c r="H175" s="2"/>
      <c r="I175" s="148"/>
      <c r="J175" s="148"/>
      <c r="K175" s="148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148"/>
      <c r="G176" s="2"/>
      <c r="H176" s="2"/>
      <c r="I176" s="148"/>
      <c r="J176" s="148"/>
      <c r="K176" s="148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148"/>
      <c r="G177" s="2"/>
      <c r="H177" s="2"/>
      <c r="I177" s="148"/>
      <c r="J177" s="148"/>
      <c r="K177" s="148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148"/>
      <c r="G178" s="2"/>
      <c r="H178" s="2"/>
      <c r="I178" s="148"/>
      <c r="J178" s="148"/>
      <c r="K178" s="148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148"/>
      <c r="G179" s="2"/>
      <c r="H179" s="2"/>
      <c r="I179" s="148"/>
      <c r="J179" s="148"/>
      <c r="K179" s="148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148"/>
      <c r="G180" s="2"/>
      <c r="H180" s="2"/>
      <c r="I180" s="148"/>
      <c r="J180" s="148"/>
      <c r="K180" s="148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148"/>
      <c r="G181" s="2"/>
      <c r="H181" s="2"/>
      <c r="I181" s="148"/>
      <c r="J181" s="148"/>
      <c r="K181" s="148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148"/>
      <c r="G182" s="2"/>
      <c r="H182" s="2"/>
      <c r="I182" s="148"/>
      <c r="J182" s="148"/>
      <c r="K182" s="148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148"/>
      <c r="G183" s="2"/>
      <c r="H183" s="2"/>
      <c r="I183" s="148"/>
      <c r="J183" s="148"/>
      <c r="K183" s="148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148"/>
      <c r="G184" s="2"/>
      <c r="H184" s="2"/>
      <c r="I184" s="148"/>
      <c r="J184" s="148"/>
      <c r="K184" s="148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148"/>
      <c r="G185" s="2"/>
      <c r="H185" s="2"/>
      <c r="I185" s="148"/>
      <c r="J185" s="148"/>
      <c r="K185" s="148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148"/>
      <c r="G186" s="2"/>
      <c r="H186" s="2"/>
      <c r="I186" s="148"/>
      <c r="J186" s="148"/>
      <c r="K186" s="148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148"/>
      <c r="G187" s="2"/>
      <c r="H187" s="2"/>
      <c r="I187" s="148"/>
      <c r="J187" s="148"/>
      <c r="K187" s="148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148"/>
      <c r="G188" s="2"/>
      <c r="H188" s="2"/>
      <c r="I188" s="148"/>
      <c r="J188" s="148"/>
      <c r="K188" s="148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148"/>
      <c r="G189" s="2"/>
      <c r="H189" s="2"/>
      <c r="I189" s="148"/>
      <c r="J189" s="148"/>
      <c r="K189" s="148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148"/>
      <c r="G190" s="2"/>
      <c r="H190" s="2"/>
      <c r="I190" s="148"/>
      <c r="J190" s="148"/>
      <c r="K190" s="148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148"/>
      <c r="G191" s="2"/>
      <c r="H191" s="2"/>
      <c r="I191" s="148"/>
      <c r="J191" s="148"/>
      <c r="K191" s="148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148"/>
      <c r="G192" s="2"/>
      <c r="H192" s="2"/>
      <c r="I192" s="148"/>
      <c r="J192" s="148"/>
      <c r="K192" s="148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148"/>
      <c r="G193" s="2"/>
      <c r="H193" s="2"/>
      <c r="I193" s="148"/>
      <c r="J193" s="148"/>
      <c r="K193" s="148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148"/>
      <c r="G194" s="2"/>
      <c r="H194" s="2"/>
      <c r="I194" s="148"/>
      <c r="J194" s="148"/>
      <c r="K194" s="148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148"/>
      <c r="G195" s="2"/>
      <c r="H195" s="2"/>
      <c r="I195" s="148"/>
      <c r="J195" s="148"/>
      <c r="K195" s="148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148"/>
      <c r="G196" s="2"/>
      <c r="H196" s="2"/>
      <c r="I196" s="148"/>
      <c r="J196" s="148"/>
      <c r="K196" s="148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148"/>
      <c r="G197" s="2"/>
      <c r="H197" s="2"/>
      <c r="I197" s="148"/>
      <c r="J197" s="148"/>
      <c r="K197" s="148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148"/>
      <c r="G198" s="2"/>
      <c r="H198" s="2"/>
      <c r="I198" s="148"/>
      <c r="J198" s="148"/>
      <c r="K198" s="148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148"/>
      <c r="G199" s="2"/>
      <c r="H199" s="2"/>
      <c r="I199" s="148"/>
      <c r="J199" s="148"/>
      <c r="K199" s="148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148"/>
      <c r="G200" s="2"/>
      <c r="H200" s="2"/>
      <c r="I200" s="148"/>
      <c r="J200" s="148"/>
      <c r="K200" s="148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148"/>
      <c r="G201" s="2"/>
      <c r="H201" s="2"/>
      <c r="I201" s="148"/>
      <c r="J201" s="148"/>
      <c r="K201" s="148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148"/>
      <c r="G202" s="2"/>
      <c r="H202" s="2"/>
      <c r="I202" s="148"/>
      <c r="J202" s="148"/>
      <c r="K202" s="148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148"/>
      <c r="G203" s="2"/>
      <c r="H203" s="2"/>
      <c r="I203" s="148"/>
      <c r="J203" s="148"/>
      <c r="K203" s="148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148"/>
      <c r="G204" s="2"/>
      <c r="H204" s="2"/>
      <c r="I204" s="148"/>
      <c r="J204" s="148"/>
      <c r="K204" s="148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148"/>
      <c r="G205" s="2"/>
      <c r="H205" s="2"/>
      <c r="I205" s="148"/>
      <c r="J205" s="148"/>
      <c r="K205" s="148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148"/>
      <c r="G206" s="2"/>
      <c r="H206" s="2"/>
      <c r="I206" s="148"/>
      <c r="J206" s="148"/>
      <c r="K206" s="148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148"/>
      <c r="G207" s="2"/>
      <c r="H207" s="2"/>
      <c r="I207" s="148"/>
      <c r="J207" s="148"/>
      <c r="K207" s="148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148"/>
      <c r="G208" s="2"/>
      <c r="H208" s="2"/>
      <c r="I208" s="148"/>
      <c r="J208" s="148"/>
      <c r="K208" s="148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148"/>
      <c r="G209" s="2"/>
      <c r="H209" s="2"/>
      <c r="I209" s="148"/>
      <c r="J209" s="148"/>
      <c r="K209" s="148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148"/>
      <c r="G210" s="2"/>
      <c r="H210" s="2"/>
      <c r="I210" s="148"/>
      <c r="J210" s="148"/>
      <c r="K210" s="148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148"/>
      <c r="G211" s="2"/>
      <c r="H211" s="2"/>
      <c r="I211" s="148"/>
      <c r="J211" s="148"/>
      <c r="K211" s="148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148"/>
      <c r="G212" s="2"/>
      <c r="H212" s="2"/>
      <c r="I212" s="148"/>
      <c r="J212" s="148"/>
      <c r="K212" s="148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148"/>
      <c r="G213" s="2"/>
      <c r="H213" s="2"/>
      <c r="I213" s="148"/>
      <c r="J213" s="148"/>
      <c r="K213" s="148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148"/>
      <c r="G214" s="2"/>
      <c r="H214" s="2"/>
      <c r="I214" s="148"/>
      <c r="J214" s="148"/>
      <c r="K214" s="148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148"/>
      <c r="G215" s="2"/>
      <c r="H215" s="2"/>
      <c r="I215" s="148"/>
      <c r="J215" s="148"/>
      <c r="K215" s="148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148"/>
      <c r="G216" s="2"/>
      <c r="H216" s="2"/>
      <c r="I216" s="148"/>
      <c r="J216" s="148"/>
      <c r="K216" s="148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148"/>
      <c r="G217" s="2"/>
      <c r="H217" s="2"/>
      <c r="I217" s="148"/>
      <c r="J217" s="148"/>
      <c r="K217" s="148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148"/>
      <c r="G218" s="2"/>
      <c r="H218" s="2"/>
      <c r="I218" s="148"/>
      <c r="J218" s="148"/>
      <c r="K218" s="148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148"/>
      <c r="G219" s="2"/>
      <c r="H219" s="2"/>
      <c r="I219" s="148"/>
      <c r="J219" s="148"/>
      <c r="K219" s="148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148"/>
      <c r="G220" s="2"/>
      <c r="H220" s="2"/>
      <c r="I220" s="148"/>
      <c r="J220" s="148"/>
      <c r="K220" s="148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148"/>
      <c r="G221" s="2"/>
      <c r="H221" s="2"/>
      <c r="I221" s="148"/>
      <c r="J221" s="148"/>
      <c r="K221" s="148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148"/>
      <c r="G222" s="2"/>
      <c r="H222" s="2"/>
      <c r="I222" s="148"/>
      <c r="J222" s="148"/>
      <c r="K222" s="148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148"/>
      <c r="G223" s="2"/>
      <c r="H223" s="2"/>
      <c r="I223" s="148"/>
      <c r="J223" s="148"/>
      <c r="K223" s="148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148"/>
      <c r="G224" s="2"/>
      <c r="H224" s="2"/>
      <c r="I224" s="148"/>
      <c r="J224" s="148"/>
      <c r="K224" s="148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148"/>
      <c r="G225" s="2"/>
      <c r="H225" s="2"/>
      <c r="I225" s="148"/>
      <c r="J225" s="148"/>
      <c r="K225" s="148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148"/>
      <c r="G226" s="2"/>
      <c r="H226" s="2"/>
      <c r="I226" s="148"/>
      <c r="J226" s="148"/>
      <c r="K226" s="148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148"/>
      <c r="G227" s="2"/>
      <c r="H227" s="2"/>
      <c r="I227" s="148"/>
      <c r="J227" s="148"/>
      <c r="K227" s="148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148"/>
      <c r="G228" s="2"/>
      <c r="H228" s="2"/>
      <c r="I228" s="148"/>
      <c r="J228" s="148"/>
      <c r="K228" s="148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148"/>
      <c r="G229" s="2"/>
      <c r="H229" s="2"/>
      <c r="I229" s="148"/>
      <c r="J229" s="148"/>
      <c r="K229" s="148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148"/>
      <c r="G230" s="2"/>
      <c r="H230" s="2"/>
      <c r="I230" s="148"/>
      <c r="J230" s="148"/>
      <c r="K230" s="148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148"/>
      <c r="G231" s="2"/>
      <c r="H231" s="2"/>
      <c r="I231" s="148"/>
      <c r="J231" s="148"/>
      <c r="K231" s="148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148"/>
      <c r="G232" s="2"/>
      <c r="H232" s="2"/>
      <c r="I232" s="148"/>
      <c r="J232" s="148"/>
      <c r="K232" s="148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148"/>
      <c r="G233" s="2"/>
      <c r="H233" s="2"/>
      <c r="I233" s="148"/>
      <c r="J233" s="148"/>
      <c r="K233" s="148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148"/>
      <c r="G234" s="2"/>
      <c r="H234" s="2"/>
      <c r="I234" s="148"/>
      <c r="J234" s="148"/>
      <c r="K234" s="148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148"/>
      <c r="G235" s="2"/>
      <c r="H235" s="2"/>
      <c r="I235" s="148"/>
      <c r="J235" s="148"/>
      <c r="K235" s="148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148"/>
      <c r="G236" s="2"/>
      <c r="H236" s="2"/>
      <c r="I236" s="148"/>
      <c r="J236" s="148"/>
      <c r="K236" s="148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148"/>
      <c r="G237" s="2"/>
      <c r="H237" s="2"/>
      <c r="I237" s="148"/>
      <c r="J237" s="148"/>
      <c r="K237" s="148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148"/>
      <c r="G238" s="2"/>
      <c r="H238" s="2"/>
      <c r="I238" s="148"/>
      <c r="J238" s="148"/>
      <c r="K238" s="148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148"/>
      <c r="G239" s="2"/>
      <c r="H239" s="2"/>
      <c r="I239" s="148"/>
      <c r="J239" s="148"/>
      <c r="K239" s="148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148"/>
      <c r="G240" s="2"/>
      <c r="H240" s="2"/>
      <c r="I240" s="148"/>
      <c r="J240" s="148"/>
      <c r="K240" s="148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148"/>
      <c r="G241" s="2"/>
      <c r="H241" s="2"/>
      <c r="I241" s="148"/>
      <c r="J241" s="148"/>
      <c r="K241" s="148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148"/>
      <c r="G242" s="2"/>
      <c r="H242" s="2"/>
      <c r="I242" s="148"/>
      <c r="J242" s="148"/>
      <c r="K242" s="148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148"/>
      <c r="G243" s="2"/>
      <c r="H243" s="2"/>
      <c r="I243" s="148"/>
      <c r="J243" s="148"/>
      <c r="K243" s="148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148"/>
      <c r="G244" s="2"/>
      <c r="H244" s="2"/>
      <c r="I244" s="148"/>
      <c r="J244" s="148"/>
      <c r="K244" s="148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148"/>
      <c r="G245" s="2"/>
      <c r="H245" s="2"/>
      <c r="I245" s="148"/>
      <c r="J245" s="148"/>
      <c r="K245" s="148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148"/>
      <c r="G246" s="2"/>
      <c r="H246" s="2"/>
      <c r="I246" s="148"/>
      <c r="J246" s="148"/>
      <c r="K246" s="148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148"/>
      <c r="G247" s="2"/>
      <c r="H247" s="2"/>
      <c r="I247" s="148"/>
      <c r="J247" s="148"/>
      <c r="K247" s="148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148"/>
      <c r="G248" s="2"/>
      <c r="H248" s="2"/>
      <c r="I248" s="148"/>
      <c r="J248" s="148"/>
      <c r="K248" s="148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148"/>
      <c r="G249" s="2"/>
      <c r="H249" s="2"/>
      <c r="I249" s="148"/>
      <c r="J249" s="148"/>
      <c r="K249" s="148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148"/>
      <c r="G250" s="2"/>
      <c r="H250" s="2"/>
      <c r="I250" s="148"/>
      <c r="J250" s="148"/>
      <c r="K250" s="148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148"/>
      <c r="G251" s="2"/>
      <c r="H251" s="2"/>
      <c r="I251" s="148"/>
      <c r="J251" s="148"/>
      <c r="K251" s="148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148"/>
      <c r="G252" s="2"/>
      <c r="H252" s="2"/>
      <c r="I252" s="148"/>
      <c r="J252" s="148"/>
      <c r="K252" s="148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148"/>
      <c r="G253" s="2"/>
      <c r="H253" s="2"/>
      <c r="I253" s="148"/>
      <c r="J253" s="148"/>
      <c r="K253" s="148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148"/>
      <c r="G254" s="2"/>
      <c r="H254" s="2"/>
      <c r="I254" s="148"/>
      <c r="J254" s="148"/>
      <c r="K254" s="148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148"/>
      <c r="G255" s="2"/>
      <c r="H255" s="2"/>
      <c r="I255" s="148"/>
      <c r="J255" s="148"/>
      <c r="K255" s="148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148"/>
      <c r="G256" s="2"/>
      <c r="H256" s="2"/>
      <c r="I256" s="148"/>
      <c r="J256" s="148"/>
      <c r="K256" s="148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148"/>
      <c r="G257" s="2"/>
      <c r="H257" s="2"/>
      <c r="I257" s="148"/>
      <c r="J257" s="148"/>
      <c r="K257" s="148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148"/>
      <c r="G258" s="2"/>
      <c r="H258" s="2"/>
      <c r="I258" s="148"/>
      <c r="J258" s="148"/>
      <c r="K258" s="148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148"/>
      <c r="G259" s="2"/>
      <c r="H259" s="2"/>
      <c r="I259" s="148"/>
      <c r="J259" s="148"/>
      <c r="K259" s="148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148"/>
      <c r="G260" s="2"/>
      <c r="H260" s="2"/>
      <c r="I260" s="148"/>
      <c r="J260" s="148"/>
      <c r="K260" s="148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148"/>
      <c r="G261" s="2"/>
      <c r="H261" s="2"/>
      <c r="I261" s="148"/>
      <c r="J261" s="148"/>
      <c r="K261" s="148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148"/>
      <c r="G262" s="2"/>
      <c r="H262" s="2"/>
      <c r="I262" s="148"/>
      <c r="J262" s="148"/>
      <c r="K262" s="148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148"/>
      <c r="G263" s="2"/>
      <c r="H263" s="2"/>
      <c r="I263" s="148"/>
      <c r="J263" s="148"/>
      <c r="K263" s="148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148"/>
      <c r="G264" s="2"/>
      <c r="H264" s="2"/>
      <c r="I264" s="148"/>
      <c r="J264" s="148"/>
      <c r="K264" s="148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148"/>
      <c r="G265" s="2"/>
      <c r="H265" s="2"/>
      <c r="I265" s="148"/>
      <c r="J265" s="148"/>
      <c r="K265" s="148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148"/>
      <c r="G266" s="2"/>
      <c r="H266" s="2"/>
      <c r="I266" s="148"/>
      <c r="J266" s="148"/>
      <c r="K266" s="148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148"/>
      <c r="G267" s="2"/>
      <c r="H267" s="2"/>
      <c r="I267" s="148"/>
      <c r="J267" s="148"/>
      <c r="K267" s="148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148"/>
      <c r="G268" s="2"/>
      <c r="H268" s="2"/>
      <c r="I268" s="148"/>
      <c r="J268" s="148"/>
      <c r="K268" s="148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148"/>
      <c r="G269" s="2"/>
      <c r="H269" s="2"/>
      <c r="I269" s="148"/>
      <c r="J269" s="148"/>
      <c r="K269" s="148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148"/>
      <c r="G270" s="2"/>
      <c r="H270" s="2"/>
      <c r="I270" s="148"/>
      <c r="J270" s="148"/>
      <c r="K270" s="148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148"/>
      <c r="G271" s="2"/>
      <c r="H271" s="2"/>
      <c r="I271" s="148"/>
      <c r="J271" s="148"/>
      <c r="K271" s="148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148"/>
      <c r="G272" s="2"/>
      <c r="H272" s="2"/>
      <c r="I272" s="148"/>
      <c r="J272" s="148"/>
      <c r="K272" s="148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148"/>
      <c r="G273" s="2"/>
      <c r="H273" s="2"/>
      <c r="I273" s="148"/>
      <c r="J273" s="148"/>
      <c r="K273" s="148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148"/>
      <c r="G274" s="2"/>
      <c r="H274" s="2"/>
      <c r="I274" s="148"/>
      <c r="J274" s="148"/>
      <c r="K274" s="148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148"/>
      <c r="G275" s="2"/>
      <c r="H275" s="2"/>
      <c r="I275" s="148"/>
      <c r="J275" s="148"/>
      <c r="K275" s="148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148"/>
      <c r="G276" s="2"/>
      <c r="H276" s="2"/>
      <c r="I276" s="148"/>
      <c r="J276" s="148"/>
      <c r="K276" s="148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148"/>
      <c r="G277" s="2"/>
      <c r="H277" s="2"/>
      <c r="I277" s="148"/>
      <c r="J277" s="148"/>
      <c r="K277" s="148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148"/>
      <c r="G278" s="2"/>
      <c r="H278" s="2"/>
      <c r="I278" s="148"/>
      <c r="J278" s="148"/>
      <c r="K278" s="148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148"/>
      <c r="G279" s="2"/>
      <c r="H279" s="2"/>
      <c r="I279" s="148"/>
      <c r="J279" s="148"/>
      <c r="K279" s="148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148"/>
      <c r="G280" s="2"/>
      <c r="H280" s="2"/>
      <c r="I280" s="148"/>
      <c r="J280" s="148"/>
      <c r="K280" s="148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148"/>
      <c r="G281" s="2"/>
      <c r="H281" s="2"/>
      <c r="I281" s="148"/>
      <c r="J281" s="148"/>
      <c r="K281" s="148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148"/>
      <c r="G282" s="2"/>
      <c r="H282" s="2"/>
      <c r="I282" s="148"/>
      <c r="J282" s="148"/>
      <c r="K282" s="148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148"/>
      <c r="G283" s="2"/>
      <c r="H283" s="2"/>
      <c r="I283" s="148"/>
      <c r="J283" s="148"/>
      <c r="K283" s="148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148"/>
      <c r="G284" s="2"/>
      <c r="H284" s="2"/>
      <c r="I284" s="148"/>
      <c r="J284" s="148"/>
      <c r="K284" s="148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148"/>
      <c r="G285" s="2"/>
      <c r="H285" s="2"/>
      <c r="I285" s="148"/>
      <c r="J285" s="148"/>
      <c r="K285" s="148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148"/>
      <c r="G286" s="2"/>
      <c r="H286" s="2"/>
      <c r="I286" s="148"/>
      <c r="J286" s="148"/>
      <c r="K286" s="148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148"/>
      <c r="G287" s="2"/>
      <c r="H287" s="2"/>
      <c r="I287" s="148"/>
      <c r="J287" s="148"/>
      <c r="K287" s="148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148"/>
      <c r="G288" s="2"/>
      <c r="H288" s="2"/>
      <c r="I288" s="148"/>
      <c r="J288" s="148"/>
      <c r="K288" s="148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148"/>
      <c r="G289" s="2"/>
      <c r="H289" s="2"/>
      <c r="I289" s="148"/>
      <c r="J289" s="148"/>
      <c r="K289" s="148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148"/>
      <c r="G290" s="2"/>
      <c r="H290" s="2"/>
      <c r="I290" s="148"/>
      <c r="J290" s="148"/>
      <c r="K290" s="148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148"/>
      <c r="G291" s="2"/>
      <c r="H291" s="2"/>
      <c r="I291" s="148"/>
      <c r="J291" s="148"/>
      <c r="K291" s="148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148"/>
      <c r="G292" s="2"/>
      <c r="H292" s="2"/>
      <c r="I292" s="148"/>
      <c r="J292" s="148"/>
      <c r="K292" s="148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148"/>
      <c r="G293" s="2"/>
      <c r="H293" s="2"/>
      <c r="I293" s="148"/>
      <c r="J293" s="148"/>
      <c r="K293" s="148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148"/>
      <c r="G294" s="2"/>
      <c r="H294" s="2"/>
      <c r="I294" s="148"/>
      <c r="J294" s="148"/>
      <c r="K294" s="148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148"/>
      <c r="G295" s="2"/>
      <c r="H295" s="2"/>
      <c r="I295" s="148"/>
      <c r="J295" s="148"/>
      <c r="K295" s="148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148"/>
      <c r="G296" s="2"/>
      <c r="H296" s="2"/>
      <c r="I296" s="148"/>
      <c r="J296" s="148"/>
      <c r="K296" s="148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148"/>
      <c r="G297" s="2"/>
      <c r="H297" s="2"/>
      <c r="I297" s="148"/>
      <c r="J297" s="148"/>
      <c r="K297" s="148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148"/>
      <c r="G298" s="2"/>
      <c r="H298" s="2"/>
      <c r="I298" s="148"/>
      <c r="J298" s="148"/>
      <c r="K298" s="148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148"/>
      <c r="G299" s="2"/>
      <c r="H299" s="2"/>
      <c r="I299" s="148"/>
      <c r="J299" s="148"/>
      <c r="K299" s="148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148"/>
      <c r="G300" s="2"/>
      <c r="H300" s="2"/>
      <c r="I300" s="148"/>
      <c r="J300" s="148"/>
      <c r="K300" s="148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148"/>
      <c r="G301" s="2"/>
      <c r="H301" s="2"/>
      <c r="I301" s="148"/>
      <c r="J301" s="148"/>
      <c r="K301" s="148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148"/>
      <c r="G302" s="2"/>
      <c r="H302" s="2"/>
      <c r="I302" s="148"/>
      <c r="J302" s="148"/>
      <c r="K302" s="148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148"/>
      <c r="G303" s="2"/>
      <c r="H303" s="2"/>
      <c r="I303" s="148"/>
      <c r="J303" s="148"/>
      <c r="K303" s="148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148"/>
      <c r="G304" s="2"/>
      <c r="H304" s="2"/>
      <c r="I304" s="148"/>
      <c r="J304" s="148"/>
      <c r="K304" s="148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148"/>
      <c r="G305" s="2"/>
      <c r="H305" s="2"/>
      <c r="I305" s="148"/>
      <c r="J305" s="148"/>
      <c r="K305" s="148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148"/>
      <c r="G306" s="2"/>
      <c r="H306" s="2"/>
      <c r="I306" s="148"/>
      <c r="J306" s="148"/>
      <c r="K306" s="148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148"/>
      <c r="G307" s="2"/>
      <c r="H307" s="2"/>
      <c r="I307" s="148"/>
      <c r="J307" s="148"/>
      <c r="K307" s="148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148"/>
      <c r="G308" s="2"/>
      <c r="H308" s="2"/>
      <c r="I308" s="148"/>
      <c r="J308" s="148"/>
      <c r="K308" s="148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148"/>
      <c r="G309" s="2"/>
      <c r="H309" s="2"/>
      <c r="I309" s="148"/>
      <c r="J309" s="148"/>
      <c r="K309" s="148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148"/>
      <c r="G310" s="2"/>
      <c r="H310" s="2"/>
      <c r="I310" s="148"/>
      <c r="J310" s="148"/>
      <c r="K310" s="148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148"/>
      <c r="G311" s="2"/>
      <c r="H311" s="2"/>
      <c r="I311" s="148"/>
      <c r="J311" s="148"/>
      <c r="K311" s="148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148"/>
      <c r="G312" s="2"/>
      <c r="H312" s="2"/>
      <c r="I312" s="148"/>
      <c r="J312" s="148"/>
      <c r="K312" s="148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148"/>
      <c r="G313" s="2"/>
      <c r="H313" s="2"/>
      <c r="I313" s="148"/>
      <c r="J313" s="148"/>
      <c r="K313" s="148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148"/>
      <c r="G314" s="2"/>
      <c r="H314" s="2"/>
      <c r="I314" s="148"/>
      <c r="J314" s="148"/>
      <c r="K314" s="148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148"/>
      <c r="G315" s="2"/>
      <c r="H315" s="2"/>
      <c r="I315" s="148"/>
      <c r="J315" s="148"/>
      <c r="K315" s="148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148"/>
      <c r="G316" s="2"/>
      <c r="H316" s="2"/>
      <c r="I316" s="148"/>
      <c r="J316" s="148"/>
      <c r="K316" s="148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148"/>
      <c r="G317" s="2"/>
      <c r="H317" s="2"/>
      <c r="I317" s="148"/>
      <c r="J317" s="148"/>
      <c r="K317" s="148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148"/>
      <c r="G318" s="2"/>
      <c r="H318" s="2"/>
      <c r="I318" s="148"/>
      <c r="J318" s="148"/>
      <c r="K318" s="148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148"/>
      <c r="G319" s="2"/>
      <c r="H319" s="2"/>
      <c r="I319" s="148"/>
      <c r="J319" s="148"/>
      <c r="K319" s="148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148"/>
      <c r="G320" s="2"/>
      <c r="H320" s="2"/>
      <c r="I320" s="148"/>
      <c r="J320" s="148"/>
      <c r="K320" s="148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148"/>
      <c r="G321" s="2"/>
      <c r="H321" s="2"/>
      <c r="I321" s="148"/>
      <c r="J321" s="148"/>
      <c r="K321" s="148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148"/>
      <c r="G322" s="2"/>
      <c r="H322" s="2"/>
      <c r="I322" s="148"/>
      <c r="J322" s="148"/>
      <c r="K322" s="148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148"/>
      <c r="G323" s="2"/>
      <c r="H323" s="2"/>
      <c r="I323" s="148"/>
      <c r="J323" s="148"/>
      <c r="K323" s="148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148"/>
      <c r="G324" s="2"/>
      <c r="H324" s="2"/>
      <c r="I324" s="148"/>
      <c r="J324" s="148"/>
      <c r="K324" s="148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148"/>
      <c r="G325" s="2"/>
      <c r="H325" s="2"/>
      <c r="I325" s="148"/>
      <c r="J325" s="148"/>
      <c r="K325" s="148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148"/>
      <c r="G326" s="2"/>
      <c r="H326" s="2"/>
      <c r="I326" s="148"/>
      <c r="J326" s="148"/>
      <c r="K326" s="148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148"/>
      <c r="G327" s="2"/>
      <c r="H327" s="2"/>
      <c r="I327" s="148"/>
      <c r="J327" s="148"/>
      <c r="K327" s="148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148"/>
      <c r="G328" s="2"/>
      <c r="H328" s="2"/>
      <c r="I328" s="148"/>
      <c r="J328" s="148"/>
      <c r="K328" s="148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148"/>
      <c r="G329" s="2"/>
      <c r="H329" s="2"/>
      <c r="I329" s="148"/>
      <c r="J329" s="148"/>
      <c r="K329" s="148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148"/>
      <c r="G330" s="2"/>
      <c r="H330" s="2"/>
      <c r="I330" s="148"/>
      <c r="J330" s="148"/>
      <c r="K330" s="148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148"/>
      <c r="G331" s="2"/>
      <c r="H331" s="2"/>
      <c r="I331" s="148"/>
      <c r="J331" s="148"/>
      <c r="K331" s="148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148"/>
      <c r="G332" s="2"/>
      <c r="H332" s="2"/>
      <c r="I332" s="148"/>
      <c r="J332" s="148"/>
      <c r="K332" s="148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148"/>
      <c r="G333" s="2"/>
      <c r="H333" s="2"/>
      <c r="I333" s="148"/>
      <c r="J333" s="148"/>
      <c r="K333" s="148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148"/>
      <c r="G334" s="2"/>
      <c r="H334" s="2"/>
      <c r="I334" s="148"/>
      <c r="J334" s="148"/>
      <c r="K334" s="148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148"/>
      <c r="G335" s="2"/>
      <c r="H335" s="2"/>
      <c r="I335" s="148"/>
      <c r="J335" s="148"/>
      <c r="K335" s="148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148"/>
      <c r="G336" s="2"/>
      <c r="H336" s="2"/>
      <c r="I336" s="148"/>
      <c r="J336" s="148"/>
      <c r="K336" s="148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148"/>
      <c r="G337" s="2"/>
      <c r="H337" s="2"/>
      <c r="I337" s="148"/>
      <c r="J337" s="148"/>
      <c r="K337" s="148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148"/>
      <c r="G338" s="2"/>
      <c r="H338" s="2"/>
      <c r="I338" s="148"/>
      <c r="J338" s="148"/>
      <c r="K338" s="148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148"/>
      <c r="G339" s="2"/>
      <c r="H339" s="2"/>
      <c r="I339" s="148"/>
      <c r="J339" s="148"/>
      <c r="K339" s="148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148"/>
      <c r="G340" s="2"/>
      <c r="H340" s="2"/>
      <c r="I340" s="148"/>
      <c r="J340" s="148"/>
      <c r="K340" s="148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148"/>
      <c r="G341" s="2"/>
      <c r="H341" s="2"/>
      <c r="I341" s="148"/>
      <c r="J341" s="148"/>
      <c r="K341" s="148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148"/>
      <c r="G342" s="2"/>
      <c r="H342" s="2"/>
      <c r="I342" s="148"/>
      <c r="J342" s="148"/>
      <c r="K342" s="148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148"/>
      <c r="G343" s="2"/>
      <c r="H343" s="2"/>
      <c r="I343" s="148"/>
      <c r="J343" s="148"/>
      <c r="K343" s="148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148"/>
      <c r="G344" s="2"/>
      <c r="H344" s="2"/>
      <c r="I344" s="148"/>
      <c r="J344" s="148"/>
      <c r="K344" s="148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148"/>
      <c r="G345" s="2"/>
      <c r="H345" s="2"/>
      <c r="I345" s="148"/>
      <c r="J345" s="148"/>
      <c r="K345" s="148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148"/>
      <c r="G346" s="2"/>
      <c r="H346" s="2"/>
      <c r="I346" s="148"/>
      <c r="J346" s="148"/>
      <c r="K346" s="148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148"/>
      <c r="G347" s="2"/>
      <c r="H347" s="2"/>
      <c r="I347" s="148"/>
      <c r="J347" s="148"/>
      <c r="K347" s="148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148"/>
      <c r="G348" s="2"/>
      <c r="H348" s="2"/>
      <c r="I348" s="148"/>
      <c r="J348" s="148"/>
      <c r="K348" s="148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148"/>
      <c r="G349" s="2"/>
      <c r="H349" s="2"/>
      <c r="I349" s="148"/>
      <c r="J349" s="148"/>
      <c r="K349" s="148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148"/>
      <c r="G350" s="2"/>
      <c r="H350" s="2"/>
      <c r="I350" s="148"/>
      <c r="J350" s="148"/>
      <c r="K350" s="148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148"/>
      <c r="G351" s="2"/>
      <c r="H351" s="2"/>
      <c r="I351" s="148"/>
      <c r="J351" s="148"/>
      <c r="K351" s="148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148"/>
      <c r="G352" s="2"/>
      <c r="H352" s="2"/>
      <c r="I352" s="148"/>
      <c r="J352" s="148"/>
      <c r="K352" s="148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148"/>
      <c r="G353" s="2"/>
      <c r="H353" s="2"/>
      <c r="I353" s="148"/>
      <c r="J353" s="148"/>
      <c r="K353" s="148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148"/>
      <c r="G354" s="2"/>
      <c r="H354" s="2"/>
      <c r="I354" s="148"/>
      <c r="J354" s="148"/>
      <c r="K354" s="148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148"/>
      <c r="G355" s="2"/>
      <c r="H355" s="2"/>
      <c r="I355" s="148"/>
      <c r="J355" s="148"/>
      <c r="K355" s="148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148"/>
      <c r="G356" s="2"/>
      <c r="H356" s="2"/>
      <c r="I356" s="148"/>
      <c r="J356" s="148"/>
      <c r="K356" s="148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148"/>
      <c r="G357" s="2"/>
      <c r="H357" s="2"/>
      <c r="I357" s="148"/>
      <c r="J357" s="148"/>
      <c r="K357" s="148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148"/>
      <c r="G358" s="2"/>
      <c r="H358" s="2"/>
      <c r="I358" s="148"/>
      <c r="J358" s="148"/>
      <c r="K358" s="148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148"/>
      <c r="G359" s="2"/>
      <c r="H359" s="2"/>
      <c r="I359" s="148"/>
      <c r="J359" s="148"/>
      <c r="K359" s="148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148"/>
      <c r="G360" s="2"/>
      <c r="H360" s="2"/>
      <c r="I360" s="148"/>
      <c r="J360" s="148"/>
      <c r="K360" s="148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148"/>
      <c r="G361" s="2"/>
      <c r="H361" s="2"/>
      <c r="I361" s="148"/>
      <c r="J361" s="148"/>
      <c r="K361" s="148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148"/>
      <c r="G362" s="2"/>
      <c r="H362" s="2"/>
      <c r="I362" s="148"/>
      <c r="J362" s="148"/>
      <c r="K362" s="148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148"/>
      <c r="G363" s="2"/>
      <c r="H363" s="2"/>
      <c r="I363" s="148"/>
      <c r="J363" s="148"/>
      <c r="K363" s="148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148"/>
      <c r="G364" s="2"/>
      <c r="H364" s="2"/>
      <c r="I364" s="148"/>
      <c r="J364" s="148"/>
      <c r="K364" s="148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148"/>
      <c r="G365" s="2"/>
      <c r="H365" s="2"/>
      <c r="I365" s="148"/>
      <c r="J365" s="148"/>
      <c r="K365" s="148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148"/>
      <c r="G366" s="2"/>
      <c r="H366" s="2"/>
      <c r="I366" s="148"/>
      <c r="J366" s="148"/>
      <c r="K366" s="148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148"/>
      <c r="G367" s="2"/>
      <c r="H367" s="2"/>
      <c r="I367" s="148"/>
      <c r="J367" s="148"/>
      <c r="K367" s="148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148"/>
      <c r="G368" s="2"/>
      <c r="H368" s="2"/>
      <c r="I368" s="148"/>
      <c r="J368" s="148"/>
      <c r="K368" s="148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148"/>
      <c r="G369" s="2"/>
      <c r="H369" s="2"/>
      <c r="I369" s="148"/>
      <c r="J369" s="148"/>
      <c r="K369" s="148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148"/>
      <c r="G370" s="2"/>
      <c r="H370" s="2"/>
      <c r="I370" s="148"/>
      <c r="J370" s="148"/>
      <c r="K370" s="148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148"/>
      <c r="G371" s="2"/>
      <c r="H371" s="2"/>
      <c r="I371" s="148"/>
      <c r="J371" s="148"/>
      <c r="K371" s="148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148"/>
      <c r="G372" s="2"/>
      <c r="H372" s="2"/>
      <c r="I372" s="148"/>
      <c r="J372" s="148"/>
      <c r="K372" s="148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148"/>
      <c r="G373" s="2"/>
      <c r="H373" s="2"/>
      <c r="I373" s="148"/>
      <c r="J373" s="148"/>
      <c r="K373" s="148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148"/>
      <c r="G374" s="2"/>
      <c r="H374" s="2"/>
      <c r="I374" s="148"/>
      <c r="J374" s="148"/>
      <c r="K374" s="148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148"/>
      <c r="G375" s="2"/>
      <c r="H375" s="2"/>
      <c r="I375" s="148"/>
      <c r="J375" s="148"/>
      <c r="K375" s="148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148"/>
      <c r="G376" s="2"/>
      <c r="H376" s="2"/>
      <c r="I376" s="148"/>
      <c r="J376" s="148"/>
      <c r="K376" s="148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148"/>
      <c r="G377" s="2"/>
      <c r="H377" s="2"/>
      <c r="I377" s="148"/>
      <c r="J377" s="148"/>
      <c r="K377" s="148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148"/>
      <c r="G378" s="2"/>
      <c r="H378" s="2"/>
      <c r="I378" s="148"/>
      <c r="J378" s="148"/>
      <c r="K378" s="148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148"/>
      <c r="G379" s="2"/>
      <c r="H379" s="2"/>
      <c r="I379" s="148"/>
      <c r="J379" s="148"/>
      <c r="K379" s="148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148"/>
      <c r="G380" s="2"/>
      <c r="H380" s="2"/>
      <c r="I380" s="148"/>
      <c r="J380" s="148"/>
      <c r="K380" s="148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148"/>
      <c r="G381" s="2"/>
      <c r="H381" s="2"/>
      <c r="I381" s="148"/>
      <c r="J381" s="148"/>
      <c r="K381" s="148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148"/>
      <c r="G382" s="2"/>
      <c r="H382" s="2"/>
      <c r="I382" s="148"/>
      <c r="J382" s="148"/>
      <c r="K382" s="148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148"/>
      <c r="G383" s="2"/>
      <c r="H383" s="2"/>
      <c r="I383" s="148"/>
      <c r="J383" s="148"/>
      <c r="K383" s="148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148"/>
      <c r="G384" s="2"/>
      <c r="H384" s="2"/>
      <c r="I384" s="148"/>
      <c r="J384" s="148"/>
      <c r="K384" s="148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148"/>
      <c r="G385" s="2"/>
      <c r="H385" s="2"/>
      <c r="I385" s="148"/>
      <c r="J385" s="148"/>
      <c r="K385" s="148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148"/>
      <c r="G386" s="2"/>
      <c r="H386" s="2"/>
      <c r="I386" s="148"/>
      <c r="J386" s="148"/>
      <c r="K386" s="148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148"/>
      <c r="G387" s="2"/>
      <c r="H387" s="2"/>
      <c r="I387" s="148"/>
      <c r="J387" s="148"/>
      <c r="K387" s="148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148"/>
      <c r="G388" s="2"/>
      <c r="H388" s="2"/>
      <c r="I388" s="148"/>
      <c r="J388" s="148"/>
      <c r="K388" s="148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148"/>
      <c r="G389" s="2"/>
      <c r="H389" s="2"/>
      <c r="I389" s="148"/>
      <c r="J389" s="148"/>
      <c r="K389" s="148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148"/>
      <c r="G390" s="2"/>
      <c r="H390" s="2"/>
      <c r="I390" s="148"/>
      <c r="J390" s="148"/>
      <c r="K390" s="148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148"/>
      <c r="G391" s="2"/>
      <c r="H391" s="2"/>
      <c r="I391" s="148"/>
      <c r="J391" s="148"/>
      <c r="K391" s="148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148"/>
      <c r="G392" s="2"/>
      <c r="H392" s="2"/>
      <c r="I392" s="148"/>
      <c r="J392" s="148"/>
      <c r="K392" s="148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148"/>
      <c r="G393" s="2"/>
      <c r="H393" s="2"/>
      <c r="I393" s="148"/>
      <c r="J393" s="148"/>
      <c r="K393" s="148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148"/>
      <c r="G394" s="2"/>
      <c r="H394" s="2"/>
      <c r="I394" s="148"/>
      <c r="J394" s="148"/>
      <c r="K394" s="148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148"/>
      <c r="G395" s="2"/>
      <c r="H395" s="2"/>
      <c r="I395" s="148"/>
      <c r="J395" s="148"/>
      <c r="K395" s="148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148"/>
      <c r="G396" s="2"/>
      <c r="H396" s="2"/>
      <c r="I396" s="148"/>
      <c r="J396" s="148"/>
      <c r="K396" s="148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148"/>
      <c r="G397" s="2"/>
      <c r="H397" s="2"/>
      <c r="I397" s="148"/>
      <c r="J397" s="148"/>
      <c r="K397" s="148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148"/>
      <c r="G398" s="2"/>
      <c r="H398" s="2"/>
      <c r="I398" s="148"/>
      <c r="J398" s="148"/>
      <c r="K398" s="148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148"/>
      <c r="G399" s="2"/>
      <c r="H399" s="2"/>
      <c r="I399" s="148"/>
      <c r="J399" s="148"/>
      <c r="K399" s="148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148"/>
      <c r="G400" s="2"/>
      <c r="H400" s="2"/>
      <c r="I400" s="148"/>
      <c r="J400" s="148"/>
      <c r="K400" s="148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148"/>
      <c r="G401" s="2"/>
      <c r="H401" s="2"/>
      <c r="I401" s="148"/>
      <c r="J401" s="148"/>
      <c r="K401" s="148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148"/>
      <c r="G402" s="2"/>
      <c r="H402" s="2"/>
      <c r="I402" s="148"/>
      <c r="J402" s="148"/>
      <c r="K402" s="148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148"/>
      <c r="G403" s="2"/>
      <c r="H403" s="2"/>
      <c r="I403" s="148"/>
      <c r="J403" s="148"/>
      <c r="K403" s="148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148"/>
      <c r="G404" s="2"/>
      <c r="H404" s="2"/>
      <c r="I404" s="148"/>
      <c r="J404" s="148"/>
      <c r="K404" s="148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148"/>
      <c r="G405" s="2"/>
      <c r="H405" s="2"/>
      <c r="I405" s="148"/>
      <c r="J405" s="148"/>
      <c r="K405" s="148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148"/>
      <c r="G406" s="2"/>
      <c r="H406" s="2"/>
      <c r="I406" s="148"/>
      <c r="J406" s="148"/>
      <c r="K406" s="148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148"/>
      <c r="G407" s="2"/>
      <c r="H407" s="2"/>
      <c r="I407" s="148"/>
      <c r="J407" s="148"/>
      <c r="K407" s="148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148"/>
      <c r="G408" s="2"/>
      <c r="H408" s="2"/>
      <c r="I408" s="148"/>
      <c r="J408" s="148"/>
      <c r="K408" s="148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148"/>
      <c r="G409" s="2"/>
      <c r="H409" s="2"/>
      <c r="I409" s="148"/>
      <c r="J409" s="148"/>
      <c r="K409" s="148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148"/>
      <c r="G410" s="2"/>
      <c r="H410" s="2"/>
      <c r="I410" s="148"/>
      <c r="J410" s="148"/>
      <c r="K410" s="148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148"/>
      <c r="G411" s="2"/>
      <c r="H411" s="2"/>
      <c r="I411" s="148"/>
      <c r="J411" s="148"/>
      <c r="K411" s="148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148"/>
      <c r="G412" s="2"/>
      <c r="H412" s="2"/>
      <c r="I412" s="148"/>
      <c r="J412" s="148"/>
      <c r="K412" s="148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148"/>
      <c r="G413" s="2"/>
      <c r="H413" s="2"/>
      <c r="I413" s="148"/>
      <c r="J413" s="148"/>
      <c r="K413" s="148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148"/>
      <c r="G414" s="2"/>
      <c r="H414" s="2"/>
      <c r="I414" s="148"/>
      <c r="J414" s="148"/>
      <c r="K414" s="148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148"/>
      <c r="G415" s="2"/>
      <c r="H415" s="2"/>
      <c r="I415" s="148"/>
      <c r="J415" s="148"/>
      <c r="K415" s="148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148"/>
      <c r="G416" s="2"/>
      <c r="H416" s="2"/>
      <c r="I416" s="148"/>
      <c r="J416" s="148"/>
      <c r="K416" s="148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148"/>
      <c r="G417" s="2"/>
      <c r="H417" s="2"/>
      <c r="I417" s="148"/>
      <c r="J417" s="148"/>
      <c r="K417" s="148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148"/>
      <c r="G418" s="2"/>
      <c r="H418" s="2"/>
      <c r="I418" s="148"/>
      <c r="J418" s="148"/>
      <c r="K418" s="148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148"/>
      <c r="G419" s="2"/>
      <c r="H419" s="2"/>
      <c r="I419" s="148"/>
      <c r="J419" s="148"/>
      <c r="K419" s="148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148"/>
      <c r="G420" s="2"/>
      <c r="H420" s="2"/>
      <c r="I420" s="148"/>
      <c r="J420" s="148"/>
      <c r="K420" s="148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148"/>
      <c r="G421" s="2"/>
      <c r="H421" s="2"/>
      <c r="I421" s="148"/>
      <c r="J421" s="148"/>
      <c r="K421" s="148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148"/>
      <c r="G422" s="2"/>
      <c r="H422" s="2"/>
      <c r="I422" s="148"/>
      <c r="J422" s="148"/>
      <c r="K422" s="148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148"/>
      <c r="G423" s="2"/>
      <c r="H423" s="2"/>
      <c r="I423" s="148"/>
      <c r="J423" s="148"/>
      <c r="K423" s="148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148"/>
      <c r="G424" s="2"/>
      <c r="H424" s="2"/>
      <c r="I424" s="148"/>
      <c r="J424" s="148"/>
      <c r="K424" s="148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148"/>
      <c r="G425" s="2"/>
      <c r="H425" s="2"/>
      <c r="I425" s="148"/>
      <c r="J425" s="148"/>
      <c r="K425" s="148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148"/>
      <c r="G426" s="2"/>
      <c r="H426" s="2"/>
      <c r="I426" s="148"/>
      <c r="J426" s="148"/>
      <c r="K426" s="148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148"/>
      <c r="G427" s="2"/>
      <c r="H427" s="2"/>
      <c r="I427" s="148"/>
      <c r="J427" s="148"/>
      <c r="K427" s="148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148"/>
      <c r="G428" s="2"/>
      <c r="H428" s="2"/>
      <c r="I428" s="148"/>
      <c r="J428" s="148"/>
      <c r="K428" s="148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148"/>
      <c r="G429" s="2"/>
      <c r="H429" s="2"/>
      <c r="I429" s="148"/>
      <c r="J429" s="148"/>
      <c r="K429" s="148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148"/>
      <c r="G430" s="2"/>
      <c r="H430" s="2"/>
      <c r="I430" s="148"/>
      <c r="J430" s="148"/>
      <c r="K430" s="148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148"/>
      <c r="G431" s="2"/>
      <c r="H431" s="2"/>
      <c r="I431" s="148"/>
      <c r="J431" s="148"/>
      <c r="K431" s="148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148"/>
      <c r="G432" s="2"/>
      <c r="H432" s="2"/>
      <c r="I432" s="148"/>
      <c r="J432" s="148"/>
      <c r="K432" s="148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148"/>
      <c r="G433" s="2"/>
      <c r="H433" s="2"/>
      <c r="I433" s="148"/>
      <c r="J433" s="148"/>
      <c r="K433" s="148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148"/>
      <c r="G434" s="2"/>
      <c r="H434" s="2"/>
      <c r="I434" s="148"/>
      <c r="J434" s="148"/>
      <c r="K434" s="148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148"/>
      <c r="G435" s="2"/>
      <c r="H435" s="2"/>
      <c r="I435" s="148"/>
      <c r="J435" s="148"/>
      <c r="K435" s="148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148"/>
      <c r="G436" s="2"/>
      <c r="H436" s="2"/>
      <c r="I436" s="148"/>
      <c r="J436" s="148"/>
      <c r="K436" s="148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148"/>
      <c r="G437" s="2"/>
      <c r="H437" s="2"/>
      <c r="I437" s="148"/>
      <c r="J437" s="148"/>
      <c r="K437" s="148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148"/>
      <c r="G438" s="2"/>
      <c r="H438" s="2"/>
      <c r="I438" s="148"/>
      <c r="J438" s="148"/>
      <c r="K438" s="148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148"/>
      <c r="G439" s="2"/>
      <c r="H439" s="2"/>
      <c r="I439" s="148"/>
      <c r="J439" s="148"/>
      <c r="K439" s="148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148"/>
      <c r="G440" s="2"/>
      <c r="H440" s="2"/>
      <c r="I440" s="148"/>
      <c r="J440" s="148"/>
      <c r="K440" s="148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148"/>
      <c r="G441" s="2"/>
      <c r="H441" s="2"/>
      <c r="I441" s="148"/>
      <c r="J441" s="148"/>
      <c r="K441" s="148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148"/>
      <c r="G442" s="2"/>
      <c r="H442" s="2"/>
      <c r="I442" s="148"/>
      <c r="J442" s="148"/>
      <c r="K442" s="148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148"/>
      <c r="G443" s="2"/>
      <c r="H443" s="2"/>
      <c r="I443" s="148"/>
      <c r="J443" s="148"/>
      <c r="K443" s="148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148"/>
      <c r="G444" s="2"/>
      <c r="H444" s="2"/>
      <c r="I444" s="148"/>
      <c r="J444" s="148"/>
      <c r="K444" s="148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148"/>
      <c r="G445" s="2"/>
      <c r="H445" s="2"/>
      <c r="I445" s="148"/>
      <c r="J445" s="148"/>
      <c r="K445" s="148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148"/>
      <c r="G446" s="2"/>
      <c r="H446" s="2"/>
      <c r="I446" s="148"/>
      <c r="J446" s="148"/>
      <c r="K446" s="148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148"/>
      <c r="G447" s="2"/>
      <c r="H447" s="2"/>
      <c r="I447" s="148"/>
      <c r="J447" s="148"/>
      <c r="K447" s="148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148"/>
      <c r="G448" s="2"/>
      <c r="H448" s="2"/>
      <c r="I448" s="148"/>
      <c r="J448" s="148"/>
      <c r="K448" s="148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148"/>
      <c r="G449" s="2"/>
      <c r="H449" s="2"/>
      <c r="I449" s="148"/>
      <c r="J449" s="148"/>
      <c r="K449" s="148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148"/>
      <c r="G450" s="2"/>
      <c r="H450" s="2"/>
      <c r="I450" s="148"/>
      <c r="J450" s="148"/>
      <c r="K450" s="148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148"/>
      <c r="G451" s="2"/>
      <c r="H451" s="2"/>
      <c r="I451" s="148"/>
      <c r="J451" s="148"/>
      <c r="K451" s="148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148"/>
      <c r="G452" s="2"/>
      <c r="H452" s="2"/>
      <c r="I452" s="148"/>
      <c r="J452" s="148"/>
      <c r="K452" s="148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148"/>
      <c r="G453" s="2"/>
      <c r="H453" s="2"/>
      <c r="I453" s="148"/>
      <c r="J453" s="148"/>
      <c r="K453" s="148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148"/>
      <c r="G454" s="2"/>
      <c r="H454" s="2"/>
      <c r="I454" s="148"/>
      <c r="J454" s="148"/>
      <c r="K454" s="148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148"/>
      <c r="G455" s="2"/>
      <c r="H455" s="2"/>
      <c r="I455" s="148"/>
      <c r="J455" s="148"/>
      <c r="K455" s="148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148"/>
      <c r="G456" s="2"/>
      <c r="H456" s="2"/>
      <c r="I456" s="148"/>
      <c r="J456" s="148"/>
      <c r="K456" s="148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148"/>
      <c r="G457" s="2"/>
      <c r="H457" s="2"/>
      <c r="I457" s="148"/>
      <c r="J457" s="148"/>
      <c r="K457" s="148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148"/>
      <c r="G458" s="2"/>
      <c r="H458" s="2"/>
      <c r="I458" s="148"/>
      <c r="J458" s="148"/>
      <c r="K458" s="148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148"/>
      <c r="G459" s="2"/>
      <c r="H459" s="2"/>
      <c r="I459" s="148"/>
      <c r="J459" s="148"/>
      <c r="K459" s="148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148"/>
      <c r="G460" s="2"/>
      <c r="H460" s="2"/>
      <c r="I460" s="148"/>
      <c r="J460" s="148"/>
      <c r="K460" s="148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148"/>
      <c r="G461" s="2"/>
      <c r="H461" s="2"/>
      <c r="I461" s="148"/>
      <c r="J461" s="148"/>
      <c r="K461" s="148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148"/>
      <c r="G462" s="2"/>
      <c r="H462" s="2"/>
      <c r="I462" s="148"/>
      <c r="J462" s="148"/>
      <c r="K462" s="148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148"/>
      <c r="G463" s="2"/>
      <c r="H463" s="2"/>
      <c r="I463" s="148"/>
      <c r="J463" s="148"/>
      <c r="K463" s="148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148"/>
      <c r="G464" s="2"/>
      <c r="H464" s="2"/>
      <c r="I464" s="148"/>
      <c r="J464" s="148"/>
      <c r="K464" s="148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148"/>
      <c r="G465" s="2"/>
      <c r="H465" s="2"/>
      <c r="I465" s="148"/>
      <c r="J465" s="148"/>
      <c r="K465" s="148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148"/>
      <c r="G466" s="2"/>
      <c r="H466" s="2"/>
      <c r="I466" s="148"/>
      <c r="J466" s="148"/>
      <c r="K466" s="148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148"/>
      <c r="G467" s="2"/>
      <c r="H467" s="2"/>
      <c r="I467" s="148"/>
      <c r="J467" s="148"/>
      <c r="K467" s="148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148"/>
      <c r="G468" s="2"/>
      <c r="H468" s="2"/>
      <c r="I468" s="148"/>
      <c r="J468" s="148"/>
      <c r="K468" s="148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148"/>
      <c r="G469" s="2"/>
      <c r="H469" s="2"/>
      <c r="I469" s="148"/>
      <c r="J469" s="148"/>
      <c r="K469" s="148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148"/>
      <c r="G470" s="2"/>
      <c r="H470" s="2"/>
      <c r="I470" s="148"/>
      <c r="J470" s="148"/>
      <c r="K470" s="148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148"/>
      <c r="G471" s="2"/>
      <c r="H471" s="2"/>
      <c r="I471" s="148"/>
      <c r="J471" s="148"/>
      <c r="K471" s="148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148"/>
      <c r="G472" s="2"/>
      <c r="H472" s="2"/>
      <c r="I472" s="148"/>
      <c r="J472" s="148"/>
      <c r="K472" s="148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148"/>
      <c r="G473" s="2"/>
      <c r="H473" s="2"/>
      <c r="I473" s="148"/>
      <c r="J473" s="148"/>
      <c r="K473" s="148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148"/>
      <c r="G474" s="2"/>
      <c r="H474" s="2"/>
      <c r="I474" s="148"/>
      <c r="J474" s="148"/>
      <c r="K474" s="148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148"/>
      <c r="G475" s="2"/>
      <c r="H475" s="2"/>
      <c r="I475" s="148"/>
      <c r="J475" s="148"/>
      <c r="K475" s="148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148"/>
      <c r="G476" s="2"/>
      <c r="H476" s="2"/>
      <c r="I476" s="148"/>
      <c r="J476" s="148"/>
      <c r="K476" s="148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148"/>
      <c r="G477" s="2"/>
      <c r="H477" s="2"/>
      <c r="I477" s="148"/>
      <c r="J477" s="148"/>
      <c r="K477" s="148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148"/>
      <c r="G478" s="2"/>
      <c r="H478" s="2"/>
      <c r="I478" s="148"/>
      <c r="J478" s="148"/>
      <c r="K478" s="148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148"/>
      <c r="G479" s="2"/>
      <c r="H479" s="2"/>
      <c r="I479" s="148"/>
      <c r="J479" s="148"/>
      <c r="K479" s="148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148"/>
      <c r="G480" s="2"/>
      <c r="H480" s="2"/>
      <c r="I480" s="148"/>
      <c r="J480" s="148"/>
      <c r="K480" s="148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148"/>
      <c r="G481" s="2"/>
      <c r="H481" s="2"/>
      <c r="I481" s="148"/>
      <c r="J481" s="148"/>
      <c r="K481" s="148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148"/>
      <c r="G482" s="2"/>
      <c r="H482" s="2"/>
      <c r="I482" s="148"/>
      <c r="J482" s="148"/>
      <c r="K482" s="148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148"/>
      <c r="G483" s="2"/>
      <c r="H483" s="2"/>
      <c r="I483" s="148"/>
      <c r="J483" s="148"/>
      <c r="K483" s="148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148"/>
      <c r="G484" s="2"/>
      <c r="H484" s="2"/>
      <c r="I484" s="148"/>
      <c r="J484" s="148"/>
      <c r="K484" s="148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148"/>
      <c r="G485" s="2"/>
      <c r="H485" s="2"/>
      <c r="I485" s="148"/>
      <c r="J485" s="148"/>
      <c r="K485" s="148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148"/>
      <c r="G486" s="2"/>
      <c r="H486" s="2"/>
      <c r="I486" s="148"/>
      <c r="J486" s="148"/>
      <c r="K486" s="148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148"/>
      <c r="G487" s="2"/>
      <c r="H487" s="2"/>
      <c r="I487" s="148"/>
      <c r="J487" s="148"/>
      <c r="K487" s="148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148"/>
      <c r="G488" s="2"/>
      <c r="H488" s="2"/>
      <c r="I488" s="148"/>
      <c r="J488" s="148"/>
      <c r="K488" s="148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148"/>
      <c r="G489" s="2"/>
      <c r="H489" s="2"/>
      <c r="I489" s="148"/>
      <c r="J489" s="148"/>
      <c r="K489" s="148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148"/>
      <c r="G490" s="2"/>
      <c r="H490" s="2"/>
      <c r="I490" s="148"/>
      <c r="J490" s="148"/>
      <c r="K490" s="148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148"/>
      <c r="G491" s="2"/>
      <c r="H491" s="2"/>
      <c r="I491" s="148"/>
      <c r="J491" s="148"/>
      <c r="K491" s="148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148"/>
      <c r="G492" s="2"/>
      <c r="H492" s="2"/>
      <c r="I492" s="148"/>
      <c r="J492" s="148"/>
      <c r="K492" s="148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148"/>
      <c r="G493" s="2"/>
      <c r="H493" s="2"/>
      <c r="I493" s="148"/>
      <c r="J493" s="148"/>
      <c r="K493" s="148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148"/>
      <c r="G494" s="2"/>
      <c r="H494" s="2"/>
      <c r="I494" s="148"/>
      <c r="J494" s="148"/>
      <c r="K494" s="148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148"/>
      <c r="G495" s="2"/>
      <c r="H495" s="2"/>
      <c r="I495" s="148"/>
      <c r="J495" s="148"/>
      <c r="K495" s="148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148"/>
      <c r="G496" s="2"/>
      <c r="H496" s="2"/>
      <c r="I496" s="148"/>
      <c r="J496" s="148"/>
      <c r="K496" s="148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148"/>
      <c r="G497" s="2"/>
      <c r="H497" s="2"/>
      <c r="I497" s="148"/>
      <c r="J497" s="148"/>
      <c r="K497" s="148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148"/>
      <c r="G498" s="2"/>
      <c r="H498" s="2"/>
      <c r="I498" s="148"/>
      <c r="J498" s="148"/>
      <c r="K498" s="148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148"/>
      <c r="G499" s="2"/>
      <c r="H499" s="2"/>
      <c r="I499" s="148"/>
      <c r="J499" s="148"/>
      <c r="K499" s="148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148"/>
      <c r="G500" s="2"/>
      <c r="H500" s="2"/>
      <c r="I500" s="148"/>
      <c r="J500" s="148"/>
      <c r="K500" s="148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148"/>
      <c r="G501" s="2"/>
      <c r="H501" s="2"/>
      <c r="I501" s="148"/>
      <c r="J501" s="148"/>
      <c r="K501" s="148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148"/>
      <c r="G502" s="2"/>
      <c r="H502" s="2"/>
      <c r="I502" s="148"/>
      <c r="J502" s="148"/>
      <c r="K502" s="148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148"/>
      <c r="G503" s="2"/>
      <c r="H503" s="2"/>
      <c r="I503" s="148"/>
      <c r="J503" s="148"/>
      <c r="K503" s="148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148"/>
      <c r="G504" s="2"/>
      <c r="H504" s="2"/>
      <c r="I504" s="148"/>
      <c r="J504" s="148"/>
      <c r="K504" s="148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148"/>
      <c r="G505" s="2"/>
      <c r="H505" s="2"/>
      <c r="I505" s="148"/>
      <c r="J505" s="148"/>
      <c r="K505" s="148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148"/>
      <c r="G506" s="2"/>
      <c r="H506" s="2"/>
      <c r="I506" s="148"/>
      <c r="J506" s="148"/>
      <c r="K506" s="148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148"/>
      <c r="G507" s="2"/>
      <c r="H507" s="2"/>
      <c r="I507" s="148"/>
      <c r="J507" s="148"/>
      <c r="K507" s="148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148"/>
      <c r="G508" s="2"/>
      <c r="H508" s="2"/>
      <c r="I508" s="148"/>
      <c r="J508" s="148"/>
      <c r="K508" s="148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148"/>
      <c r="G509" s="2"/>
      <c r="H509" s="2"/>
      <c r="I509" s="148"/>
      <c r="J509" s="148"/>
      <c r="K509" s="148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148"/>
      <c r="G510" s="2"/>
      <c r="H510" s="2"/>
      <c r="I510" s="148"/>
      <c r="J510" s="148"/>
      <c r="K510" s="148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148"/>
      <c r="G511" s="2"/>
      <c r="H511" s="2"/>
      <c r="I511" s="148"/>
      <c r="J511" s="148"/>
      <c r="K511" s="148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148"/>
      <c r="G512" s="2"/>
      <c r="H512" s="2"/>
      <c r="I512" s="148"/>
      <c r="J512" s="148"/>
      <c r="K512" s="148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148"/>
      <c r="G513" s="2"/>
      <c r="H513" s="2"/>
      <c r="I513" s="148"/>
      <c r="J513" s="148"/>
      <c r="K513" s="148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148"/>
      <c r="G514" s="2"/>
      <c r="H514" s="2"/>
      <c r="I514" s="148"/>
      <c r="J514" s="148"/>
      <c r="K514" s="148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148"/>
      <c r="G515" s="2"/>
      <c r="H515" s="2"/>
      <c r="I515" s="148"/>
      <c r="J515" s="148"/>
      <c r="K515" s="148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148"/>
      <c r="G516" s="2"/>
      <c r="H516" s="2"/>
      <c r="I516" s="148"/>
      <c r="J516" s="148"/>
      <c r="K516" s="148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148"/>
      <c r="G517" s="2"/>
      <c r="H517" s="2"/>
      <c r="I517" s="148"/>
      <c r="J517" s="148"/>
      <c r="K517" s="148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148"/>
      <c r="G518" s="2"/>
      <c r="H518" s="2"/>
      <c r="I518" s="148"/>
      <c r="J518" s="148"/>
      <c r="K518" s="148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148"/>
      <c r="G519" s="2"/>
      <c r="H519" s="2"/>
      <c r="I519" s="148"/>
      <c r="J519" s="148"/>
      <c r="K519" s="148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148"/>
      <c r="G520" s="2"/>
      <c r="H520" s="2"/>
      <c r="I520" s="148"/>
      <c r="J520" s="148"/>
      <c r="K520" s="148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148"/>
      <c r="G521" s="2"/>
      <c r="H521" s="2"/>
      <c r="I521" s="148"/>
      <c r="J521" s="148"/>
      <c r="K521" s="148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148"/>
      <c r="G522" s="2"/>
      <c r="H522" s="2"/>
      <c r="I522" s="148"/>
      <c r="J522" s="148"/>
      <c r="K522" s="148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148"/>
      <c r="G523" s="2"/>
      <c r="H523" s="2"/>
      <c r="I523" s="148"/>
      <c r="J523" s="148"/>
      <c r="K523" s="148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148"/>
      <c r="G524" s="2"/>
      <c r="H524" s="2"/>
      <c r="I524" s="148"/>
      <c r="J524" s="148"/>
      <c r="K524" s="148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148"/>
      <c r="G525" s="2"/>
      <c r="H525" s="2"/>
      <c r="I525" s="148"/>
      <c r="J525" s="148"/>
      <c r="K525" s="148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148"/>
      <c r="G526" s="2"/>
      <c r="H526" s="2"/>
      <c r="I526" s="148"/>
      <c r="J526" s="148"/>
      <c r="K526" s="148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148"/>
      <c r="G527" s="2"/>
      <c r="H527" s="2"/>
      <c r="I527" s="148"/>
      <c r="J527" s="148"/>
      <c r="K527" s="148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148"/>
      <c r="G528" s="2"/>
      <c r="H528" s="2"/>
      <c r="I528" s="148"/>
      <c r="J528" s="148"/>
      <c r="K528" s="148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148"/>
      <c r="G529" s="2"/>
      <c r="H529" s="2"/>
      <c r="I529" s="148"/>
      <c r="J529" s="148"/>
      <c r="K529" s="148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148"/>
      <c r="G530" s="2"/>
      <c r="H530" s="2"/>
      <c r="I530" s="148"/>
      <c r="J530" s="148"/>
      <c r="K530" s="148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148"/>
      <c r="G531" s="2"/>
      <c r="H531" s="2"/>
      <c r="I531" s="148"/>
      <c r="J531" s="148"/>
      <c r="K531" s="148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148"/>
      <c r="G532" s="2"/>
      <c r="H532" s="2"/>
      <c r="I532" s="148"/>
      <c r="J532" s="148"/>
      <c r="K532" s="148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148"/>
      <c r="G533" s="2"/>
      <c r="H533" s="2"/>
      <c r="I533" s="148"/>
      <c r="J533" s="148"/>
      <c r="K533" s="148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148"/>
      <c r="G534" s="2"/>
      <c r="H534" s="2"/>
      <c r="I534" s="148"/>
      <c r="J534" s="148"/>
      <c r="K534" s="148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148"/>
      <c r="G535" s="2"/>
      <c r="H535" s="2"/>
      <c r="I535" s="148"/>
      <c r="J535" s="148"/>
      <c r="K535" s="148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148"/>
      <c r="G536" s="2"/>
      <c r="H536" s="2"/>
      <c r="I536" s="148"/>
      <c r="J536" s="148"/>
      <c r="K536" s="148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148"/>
      <c r="G537" s="2"/>
      <c r="H537" s="2"/>
      <c r="I537" s="148"/>
      <c r="J537" s="148"/>
      <c r="K537" s="148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148"/>
      <c r="G538" s="2"/>
      <c r="H538" s="2"/>
      <c r="I538" s="148"/>
      <c r="J538" s="148"/>
      <c r="K538" s="148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148"/>
      <c r="G539" s="2"/>
      <c r="H539" s="2"/>
      <c r="I539" s="148"/>
      <c r="J539" s="148"/>
      <c r="K539" s="148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148"/>
      <c r="G540" s="2"/>
      <c r="H540" s="2"/>
      <c r="I540" s="148"/>
      <c r="J540" s="148"/>
      <c r="K540" s="148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148"/>
      <c r="G541" s="2"/>
      <c r="H541" s="2"/>
      <c r="I541" s="148"/>
      <c r="J541" s="148"/>
      <c r="K541" s="148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148"/>
      <c r="G542" s="2"/>
      <c r="H542" s="2"/>
      <c r="I542" s="148"/>
      <c r="J542" s="148"/>
      <c r="K542" s="148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148"/>
      <c r="G543" s="2"/>
      <c r="H543" s="2"/>
      <c r="I543" s="148"/>
      <c r="J543" s="148"/>
      <c r="K543" s="148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148"/>
      <c r="G544" s="2"/>
      <c r="H544" s="2"/>
      <c r="I544" s="148"/>
      <c r="J544" s="148"/>
      <c r="K544" s="148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148"/>
      <c r="G545" s="2"/>
      <c r="H545" s="2"/>
      <c r="I545" s="148"/>
      <c r="J545" s="148"/>
      <c r="K545" s="148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148"/>
      <c r="G546" s="2"/>
      <c r="H546" s="2"/>
      <c r="I546" s="148"/>
      <c r="J546" s="148"/>
      <c r="K546" s="148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148"/>
      <c r="G547" s="2"/>
      <c r="H547" s="2"/>
      <c r="I547" s="148"/>
      <c r="J547" s="148"/>
      <c r="K547" s="148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148"/>
      <c r="G548" s="2"/>
      <c r="H548" s="2"/>
      <c r="I548" s="148"/>
      <c r="J548" s="148"/>
      <c r="K548" s="148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148"/>
      <c r="G549" s="2"/>
      <c r="H549" s="2"/>
      <c r="I549" s="148"/>
      <c r="J549" s="148"/>
      <c r="K549" s="148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148"/>
      <c r="G550" s="2"/>
      <c r="H550" s="2"/>
      <c r="I550" s="148"/>
      <c r="J550" s="148"/>
      <c r="K550" s="148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148"/>
      <c r="G551" s="2"/>
      <c r="H551" s="2"/>
      <c r="I551" s="148"/>
      <c r="J551" s="148"/>
      <c r="K551" s="148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148"/>
      <c r="G552" s="2"/>
      <c r="H552" s="2"/>
      <c r="I552" s="148"/>
      <c r="J552" s="148"/>
      <c r="K552" s="148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148"/>
      <c r="G553" s="2"/>
      <c r="H553" s="2"/>
      <c r="I553" s="148"/>
      <c r="J553" s="148"/>
      <c r="K553" s="148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148"/>
      <c r="G554" s="2"/>
      <c r="H554" s="2"/>
      <c r="I554" s="148"/>
      <c r="J554" s="148"/>
      <c r="K554" s="148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148"/>
      <c r="G555" s="2"/>
      <c r="H555" s="2"/>
      <c r="I555" s="148"/>
      <c r="J555" s="148"/>
      <c r="K555" s="148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148"/>
      <c r="G556" s="2"/>
      <c r="H556" s="2"/>
      <c r="I556" s="148"/>
      <c r="J556" s="148"/>
      <c r="K556" s="148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148"/>
      <c r="G557" s="2"/>
      <c r="H557" s="2"/>
      <c r="I557" s="148"/>
      <c r="J557" s="148"/>
      <c r="K557" s="148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148"/>
      <c r="G558" s="2"/>
      <c r="H558" s="2"/>
      <c r="I558" s="148"/>
      <c r="J558" s="148"/>
      <c r="K558" s="148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148"/>
      <c r="G559" s="2"/>
      <c r="H559" s="2"/>
      <c r="I559" s="148"/>
      <c r="J559" s="148"/>
      <c r="K559" s="148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148"/>
      <c r="G560" s="2"/>
      <c r="H560" s="2"/>
      <c r="I560" s="148"/>
      <c r="J560" s="148"/>
      <c r="K560" s="148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148"/>
      <c r="G561" s="2"/>
      <c r="H561" s="2"/>
      <c r="I561" s="148"/>
      <c r="J561" s="148"/>
      <c r="K561" s="148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148"/>
      <c r="G562" s="2"/>
      <c r="H562" s="2"/>
      <c r="I562" s="148"/>
      <c r="J562" s="148"/>
      <c r="K562" s="148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148"/>
      <c r="G563" s="2"/>
      <c r="H563" s="2"/>
      <c r="I563" s="148"/>
      <c r="J563" s="148"/>
      <c r="K563" s="148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148"/>
      <c r="G564" s="2"/>
      <c r="H564" s="2"/>
      <c r="I564" s="148"/>
      <c r="J564" s="148"/>
      <c r="K564" s="148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148"/>
      <c r="G565" s="2"/>
      <c r="H565" s="2"/>
      <c r="I565" s="148"/>
      <c r="J565" s="148"/>
      <c r="K565" s="148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148"/>
      <c r="G566" s="2"/>
      <c r="H566" s="2"/>
      <c r="I566" s="148"/>
      <c r="J566" s="148"/>
      <c r="K566" s="148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148"/>
      <c r="G567" s="2"/>
      <c r="H567" s="2"/>
      <c r="I567" s="148"/>
      <c r="J567" s="148"/>
      <c r="K567" s="148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148"/>
      <c r="G568" s="2"/>
      <c r="H568" s="2"/>
      <c r="I568" s="148"/>
      <c r="J568" s="148"/>
      <c r="K568" s="148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148"/>
      <c r="G569" s="2"/>
      <c r="H569" s="2"/>
      <c r="I569" s="148"/>
      <c r="J569" s="148"/>
      <c r="K569" s="148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148"/>
      <c r="G570" s="2"/>
      <c r="H570" s="2"/>
      <c r="I570" s="148"/>
      <c r="J570" s="148"/>
      <c r="K570" s="148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148"/>
      <c r="G571" s="2"/>
      <c r="H571" s="2"/>
      <c r="I571" s="148"/>
      <c r="J571" s="148"/>
      <c r="K571" s="148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148"/>
      <c r="G572" s="2"/>
      <c r="H572" s="2"/>
      <c r="I572" s="148"/>
      <c r="J572" s="148"/>
      <c r="K572" s="148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148"/>
      <c r="G573" s="2"/>
      <c r="H573" s="2"/>
      <c r="I573" s="148"/>
      <c r="J573" s="148"/>
      <c r="K573" s="148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148"/>
      <c r="G574" s="2"/>
      <c r="H574" s="2"/>
      <c r="I574" s="148"/>
      <c r="J574" s="148"/>
      <c r="K574" s="148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148"/>
      <c r="G575" s="2"/>
      <c r="H575" s="2"/>
      <c r="I575" s="148"/>
      <c r="J575" s="148"/>
      <c r="K575" s="148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148"/>
      <c r="G576" s="2"/>
      <c r="H576" s="2"/>
      <c r="I576" s="148"/>
      <c r="J576" s="148"/>
      <c r="K576" s="148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148"/>
      <c r="G577" s="2"/>
      <c r="H577" s="2"/>
      <c r="I577" s="148"/>
      <c r="J577" s="148"/>
      <c r="K577" s="148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148"/>
      <c r="G578" s="2"/>
      <c r="H578" s="2"/>
      <c r="I578" s="148"/>
      <c r="J578" s="148"/>
      <c r="K578" s="148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148"/>
      <c r="G579" s="2"/>
      <c r="H579" s="2"/>
      <c r="I579" s="148"/>
      <c r="J579" s="148"/>
      <c r="K579" s="148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148"/>
      <c r="G580" s="2"/>
      <c r="H580" s="2"/>
      <c r="I580" s="148"/>
      <c r="J580" s="148"/>
      <c r="K580" s="148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148"/>
      <c r="G581" s="2"/>
      <c r="H581" s="2"/>
      <c r="I581" s="148"/>
      <c r="J581" s="148"/>
      <c r="K581" s="148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148"/>
      <c r="G582" s="2"/>
      <c r="H582" s="2"/>
      <c r="I582" s="148"/>
      <c r="J582" s="148"/>
      <c r="K582" s="148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148"/>
      <c r="G583" s="2"/>
      <c r="H583" s="2"/>
      <c r="I583" s="148"/>
      <c r="J583" s="148"/>
      <c r="K583" s="148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148"/>
      <c r="G584" s="2"/>
      <c r="H584" s="2"/>
      <c r="I584" s="148"/>
      <c r="J584" s="148"/>
      <c r="K584" s="148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148"/>
      <c r="G585" s="2"/>
      <c r="H585" s="2"/>
      <c r="I585" s="148"/>
      <c r="J585" s="148"/>
      <c r="K585" s="148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148"/>
      <c r="G586" s="2"/>
      <c r="H586" s="2"/>
      <c r="I586" s="148"/>
      <c r="J586" s="148"/>
      <c r="K586" s="148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148"/>
      <c r="G587" s="2"/>
      <c r="H587" s="2"/>
      <c r="I587" s="148"/>
      <c r="J587" s="148"/>
      <c r="K587" s="148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148"/>
      <c r="G588" s="2"/>
      <c r="H588" s="2"/>
      <c r="I588" s="148"/>
      <c r="J588" s="148"/>
      <c r="K588" s="148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148"/>
      <c r="G589" s="2"/>
      <c r="H589" s="2"/>
      <c r="I589" s="148"/>
      <c r="J589" s="148"/>
      <c r="K589" s="148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148"/>
      <c r="G590" s="2"/>
      <c r="H590" s="2"/>
      <c r="I590" s="148"/>
      <c r="J590" s="148"/>
      <c r="K590" s="148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148"/>
      <c r="G591" s="2"/>
      <c r="H591" s="2"/>
      <c r="I591" s="148"/>
      <c r="J591" s="148"/>
      <c r="K591" s="148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148"/>
      <c r="G592" s="2"/>
      <c r="H592" s="2"/>
      <c r="I592" s="148"/>
      <c r="J592" s="148"/>
      <c r="K592" s="148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148"/>
      <c r="G593" s="2"/>
      <c r="H593" s="2"/>
      <c r="I593" s="148"/>
      <c r="J593" s="148"/>
      <c r="K593" s="148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148"/>
      <c r="G594" s="2"/>
      <c r="H594" s="2"/>
      <c r="I594" s="148"/>
      <c r="J594" s="148"/>
      <c r="K594" s="148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148"/>
      <c r="G595" s="2"/>
      <c r="H595" s="2"/>
      <c r="I595" s="148"/>
      <c r="J595" s="148"/>
      <c r="K595" s="148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148"/>
      <c r="G596" s="2"/>
      <c r="H596" s="2"/>
      <c r="I596" s="148"/>
      <c r="J596" s="148"/>
      <c r="K596" s="148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148"/>
      <c r="G597" s="2"/>
      <c r="H597" s="2"/>
      <c r="I597" s="148"/>
      <c r="J597" s="148"/>
      <c r="K597" s="148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148"/>
      <c r="G598" s="2"/>
      <c r="H598" s="2"/>
      <c r="I598" s="148"/>
      <c r="J598" s="148"/>
      <c r="K598" s="148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148"/>
      <c r="G599" s="2"/>
      <c r="H599" s="2"/>
      <c r="I599" s="148"/>
      <c r="J599" s="148"/>
      <c r="K599" s="148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148"/>
      <c r="G600" s="2"/>
      <c r="H600" s="2"/>
      <c r="I600" s="148"/>
      <c r="J600" s="148"/>
      <c r="K600" s="148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148"/>
      <c r="G601" s="2"/>
      <c r="H601" s="2"/>
      <c r="I601" s="148"/>
      <c r="J601" s="148"/>
      <c r="K601" s="148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148"/>
      <c r="G602" s="2"/>
      <c r="H602" s="2"/>
      <c r="I602" s="148"/>
      <c r="J602" s="148"/>
      <c r="K602" s="148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148"/>
      <c r="G603" s="2"/>
      <c r="H603" s="2"/>
      <c r="I603" s="148"/>
      <c r="J603" s="148"/>
      <c r="K603" s="148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148"/>
      <c r="G604" s="2"/>
      <c r="H604" s="2"/>
      <c r="I604" s="148"/>
      <c r="J604" s="148"/>
      <c r="K604" s="148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148"/>
      <c r="G605" s="2"/>
      <c r="H605" s="2"/>
      <c r="I605" s="148"/>
      <c r="J605" s="148"/>
      <c r="K605" s="148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148"/>
      <c r="G606" s="2"/>
      <c r="H606" s="2"/>
      <c r="I606" s="148"/>
      <c r="J606" s="148"/>
      <c r="K606" s="148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148"/>
      <c r="G607" s="2"/>
      <c r="H607" s="2"/>
      <c r="I607" s="148"/>
      <c r="J607" s="148"/>
      <c r="K607" s="148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148"/>
      <c r="G608" s="2"/>
      <c r="H608" s="2"/>
      <c r="I608" s="148"/>
      <c r="J608" s="148"/>
      <c r="K608" s="148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148"/>
      <c r="G609" s="2"/>
      <c r="H609" s="2"/>
      <c r="I609" s="148"/>
      <c r="J609" s="148"/>
      <c r="K609" s="148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148"/>
      <c r="G610" s="2"/>
      <c r="H610" s="2"/>
      <c r="I610" s="148"/>
      <c r="J610" s="148"/>
      <c r="K610" s="148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148"/>
      <c r="G611" s="2"/>
      <c r="H611" s="2"/>
      <c r="I611" s="148"/>
      <c r="J611" s="148"/>
      <c r="K611" s="148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148"/>
      <c r="G612" s="2"/>
      <c r="H612" s="2"/>
      <c r="I612" s="148"/>
      <c r="J612" s="148"/>
      <c r="K612" s="148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148"/>
      <c r="G613" s="2"/>
      <c r="H613" s="2"/>
      <c r="I613" s="148"/>
      <c r="J613" s="148"/>
      <c r="K613" s="148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148"/>
      <c r="G614" s="2"/>
      <c r="H614" s="2"/>
      <c r="I614" s="148"/>
      <c r="J614" s="148"/>
      <c r="K614" s="148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148"/>
      <c r="G615" s="2"/>
      <c r="H615" s="2"/>
      <c r="I615" s="148"/>
      <c r="J615" s="148"/>
      <c r="K615" s="148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148"/>
      <c r="G616" s="2"/>
      <c r="H616" s="2"/>
      <c r="I616" s="148"/>
      <c r="J616" s="148"/>
      <c r="K616" s="148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148"/>
      <c r="G617" s="2"/>
      <c r="H617" s="2"/>
      <c r="I617" s="148"/>
      <c r="J617" s="148"/>
      <c r="K617" s="148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148"/>
      <c r="G618" s="2"/>
      <c r="H618" s="2"/>
      <c r="I618" s="148"/>
      <c r="J618" s="148"/>
      <c r="K618" s="148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148"/>
      <c r="G619" s="2"/>
      <c r="H619" s="2"/>
      <c r="I619" s="148"/>
      <c r="J619" s="148"/>
      <c r="K619" s="148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148"/>
      <c r="G620" s="2"/>
      <c r="H620" s="2"/>
      <c r="I620" s="148"/>
      <c r="J620" s="148"/>
      <c r="K620" s="148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148"/>
      <c r="G621" s="2"/>
      <c r="H621" s="2"/>
      <c r="I621" s="148"/>
      <c r="J621" s="148"/>
      <c r="K621" s="148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148"/>
      <c r="G622" s="2"/>
      <c r="H622" s="2"/>
      <c r="I622" s="148"/>
      <c r="J622" s="148"/>
      <c r="K622" s="148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148"/>
      <c r="G623" s="2"/>
      <c r="H623" s="2"/>
      <c r="I623" s="148"/>
      <c r="J623" s="148"/>
      <c r="K623" s="148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148"/>
      <c r="G624" s="2"/>
      <c r="H624" s="2"/>
      <c r="I624" s="148"/>
      <c r="J624" s="148"/>
      <c r="K624" s="148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148"/>
      <c r="G625" s="2"/>
      <c r="H625" s="2"/>
      <c r="I625" s="148"/>
      <c r="J625" s="148"/>
      <c r="K625" s="148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148"/>
      <c r="G626" s="2"/>
      <c r="H626" s="2"/>
      <c r="I626" s="148"/>
      <c r="J626" s="148"/>
      <c r="K626" s="148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148"/>
      <c r="G627" s="2"/>
      <c r="H627" s="2"/>
      <c r="I627" s="148"/>
      <c r="J627" s="148"/>
      <c r="K627" s="148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148"/>
      <c r="G628" s="2"/>
      <c r="H628" s="2"/>
      <c r="I628" s="148"/>
      <c r="J628" s="148"/>
      <c r="K628" s="148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148"/>
      <c r="G629" s="2"/>
      <c r="H629" s="2"/>
      <c r="I629" s="148"/>
      <c r="J629" s="148"/>
      <c r="K629" s="148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148"/>
      <c r="G630" s="2"/>
      <c r="H630" s="2"/>
      <c r="I630" s="148"/>
      <c r="J630" s="148"/>
      <c r="K630" s="148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148"/>
      <c r="G631" s="2"/>
      <c r="H631" s="2"/>
      <c r="I631" s="148"/>
      <c r="J631" s="148"/>
      <c r="K631" s="148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148"/>
      <c r="G632" s="2"/>
      <c r="H632" s="2"/>
      <c r="I632" s="148"/>
      <c r="J632" s="148"/>
      <c r="K632" s="148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148"/>
      <c r="G633" s="2"/>
      <c r="H633" s="2"/>
      <c r="I633" s="148"/>
      <c r="J633" s="148"/>
      <c r="K633" s="148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148"/>
      <c r="G634" s="2"/>
      <c r="H634" s="2"/>
      <c r="I634" s="148"/>
      <c r="J634" s="148"/>
      <c r="K634" s="148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148"/>
      <c r="G635" s="2"/>
      <c r="H635" s="2"/>
      <c r="I635" s="148"/>
      <c r="J635" s="148"/>
      <c r="K635" s="148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148"/>
      <c r="G636" s="2"/>
      <c r="H636" s="2"/>
      <c r="I636" s="148"/>
      <c r="J636" s="148"/>
      <c r="K636" s="148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148"/>
      <c r="G637" s="2"/>
      <c r="H637" s="2"/>
      <c r="I637" s="148"/>
      <c r="J637" s="148"/>
      <c r="K637" s="148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148"/>
      <c r="G638" s="2"/>
      <c r="H638" s="2"/>
      <c r="I638" s="148"/>
      <c r="J638" s="148"/>
      <c r="K638" s="148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148"/>
      <c r="G639" s="2"/>
      <c r="H639" s="2"/>
      <c r="I639" s="148"/>
      <c r="J639" s="148"/>
      <c r="K639" s="148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148"/>
      <c r="G640" s="2"/>
      <c r="H640" s="2"/>
      <c r="I640" s="148"/>
      <c r="J640" s="148"/>
      <c r="K640" s="148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148"/>
      <c r="G641" s="2"/>
      <c r="H641" s="2"/>
      <c r="I641" s="148"/>
      <c r="J641" s="148"/>
      <c r="K641" s="148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148"/>
      <c r="G642" s="2"/>
      <c r="H642" s="2"/>
      <c r="I642" s="148"/>
      <c r="J642" s="148"/>
      <c r="K642" s="148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148"/>
      <c r="G643" s="2"/>
      <c r="H643" s="2"/>
      <c r="I643" s="148"/>
      <c r="J643" s="148"/>
      <c r="K643" s="148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148"/>
      <c r="G644" s="2"/>
      <c r="H644" s="2"/>
      <c r="I644" s="148"/>
      <c r="J644" s="148"/>
      <c r="K644" s="148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148"/>
      <c r="G645" s="2"/>
      <c r="H645" s="2"/>
      <c r="I645" s="148"/>
      <c r="J645" s="148"/>
      <c r="K645" s="148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148"/>
      <c r="G646" s="2"/>
      <c r="H646" s="2"/>
      <c r="I646" s="148"/>
      <c r="J646" s="148"/>
      <c r="K646" s="148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148"/>
      <c r="G647" s="2"/>
      <c r="H647" s="2"/>
      <c r="I647" s="148"/>
      <c r="J647" s="148"/>
      <c r="K647" s="148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148"/>
      <c r="G648" s="2"/>
      <c r="H648" s="2"/>
      <c r="I648" s="148"/>
      <c r="J648" s="148"/>
      <c r="K648" s="148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148"/>
      <c r="G649" s="2"/>
      <c r="H649" s="2"/>
      <c r="I649" s="148"/>
      <c r="J649" s="148"/>
      <c r="K649" s="148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148"/>
      <c r="G650" s="2"/>
      <c r="H650" s="2"/>
      <c r="I650" s="148"/>
      <c r="J650" s="148"/>
      <c r="K650" s="148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148"/>
      <c r="G651" s="2"/>
      <c r="H651" s="2"/>
      <c r="I651" s="148"/>
      <c r="J651" s="148"/>
      <c r="K651" s="148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148"/>
      <c r="G652" s="2"/>
      <c r="H652" s="2"/>
      <c r="I652" s="148"/>
      <c r="J652" s="148"/>
      <c r="K652" s="148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148"/>
      <c r="G653" s="2"/>
      <c r="H653" s="2"/>
      <c r="I653" s="148"/>
      <c r="J653" s="148"/>
      <c r="K653" s="148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148"/>
      <c r="G654" s="2"/>
      <c r="H654" s="2"/>
      <c r="I654" s="148"/>
      <c r="J654" s="148"/>
      <c r="K654" s="148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148"/>
      <c r="G655" s="2"/>
      <c r="H655" s="2"/>
      <c r="I655" s="148"/>
      <c r="J655" s="148"/>
      <c r="K655" s="148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148"/>
      <c r="G656" s="2"/>
      <c r="H656" s="2"/>
      <c r="I656" s="148"/>
      <c r="J656" s="148"/>
      <c r="K656" s="148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148"/>
      <c r="G657" s="2"/>
      <c r="H657" s="2"/>
      <c r="I657" s="148"/>
      <c r="J657" s="148"/>
      <c r="K657" s="148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148"/>
      <c r="G658" s="2"/>
      <c r="H658" s="2"/>
      <c r="I658" s="148"/>
      <c r="J658" s="148"/>
      <c r="K658" s="148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148"/>
      <c r="G659" s="2"/>
      <c r="H659" s="2"/>
      <c r="I659" s="148"/>
      <c r="J659" s="148"/>
      <c r="K659" s="148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148"/>
      <c r="G660" s="2"/>
      <c r="H660" s="2"/>
      <c r="I660" s="148"/>
      <c r="J660" s="148"/>
      <c r="K660" s="148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148"/>
      <c r="G661" s="2"/>
      <c r="H661" s="2"/>
      <c r="I661" s="148"/>
      <c r="J661" s="148"/>
      <c r="K661" s="148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148"/>
      <c r="G662" s="2"/>
      <c r="H662" s="2"/>
      <c r="I662" s="148"/>
      <c r="J662" s="148"/>
      <c r="K662" s="148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148"/>
      <c r="G663" s="2"/>
      <c r="H663" s="2"/>
      <c r="I663" s="148"/>
      <c r="J663" s="148"/>
      <c r="K663" s="148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148"/>
      <c r="G664" s="2"/>
      <c r="H664" s="2"/>
      <c r="I664" s="148"/>
      <c r="J664" s="148"/>
      <c r="K664" s="148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148"/>
      <c r="G665" s="2"/>
      <c r="H665" s="2"/>
      <c r="I665" s="148"/>
      <c r="J665" s="148"/>
      <c r="K665" s="148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148"/>
      <c r="G666" s="2"/>
      <c r="H666" s="2"/>
      <c r="I666" s="148"/>
      <c r="J666" s="148"/>
      <c r="K666" s="148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148"/>
      <c r="G667" s="2"/>
      <c r="H667" s="2"/>
      <c r="I667" s="148"/>
      <c r="J667" s="148"/>
      <c r="K667" s="148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148"/>
      <c r="G668" s="2"/>
      <c r="H668" s="2"/>
      <c r="I668" s="148"/>
      <c r="J668" s="148"/>
      <c r="K668" s="148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148"/>
      <c r="G669" s="2"/>
      <c r="H669" s="2"/>
      <c r="I669" s="148"/>
      <c r="J669" s="148"/>
      <c r="K669" s="148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148"/>
      <c r="G670" s="2"/>
      <c r="H670" s="2"/>
      <c r="I670" s="148"/>
      <c r="J670" s="148"/>
      <c r="K670" s="148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148"/>
      <c r="G671" s="2"/>
      <c r="H671" s="2"/>
      <c r="I671" s="148"/>
      <c r="J671" s="148"/>
      <c r="K671" s="148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148"/>
      <c r="G672" s="2"/>
      <c r="H672" s="2"/>
      <c r="I672" s="148"/>
      <c r="J672" s="148"/>
      <c r="K672" s="148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148"/>
      <c r="G673" s="2"/>
      <c r="H673" s="2"/>
      <c r="I673" s="148"/>
      <c r="J673" s="148"/>
      <c r="K673" s="148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148"/>
      <c r="G674" s="2"/>
      <c r="H674" s="2"/>
      <c r="I674" s="148"/>
      <c r="J674" s="148"/>
      <c r="K674" s="148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148"/>
      <c r="G675" s="2"/>
      <c r="H675" s="2"/>
      <c r="I675" s="148"/>
      <c r="J675" s="148"/>
      <c r="K675" s="148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148"/>
      <c r="G676" s="2"/>
      <c r="H676" s="2"/>
      <c r="I676" s="148"/>
      <c r="J676" s="148"/>
      <c r="K676" s="148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148"/>
      <c r="G677" s="2"/>
      <c r="H677" s="2"/>
      <c r="I677" s="148"/>
      <c r="J677" s="148"/>
      <c r="K677" s="148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148"/>
      <c r="G678" s="2"/>
      <c r="H678" s="2"/>
      <c r="I678" s="148"/>
      <c r="J678" s="148"/>
      <c r="K678" s="148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148"/>
      <c r="G679" s="2"/>
      <c r="H679" s="2"/>
      <c r="I679" s="148"/>
      <c r="J679" s="148"/>
      <c r="K679" s="148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148"/>
      <c r="G680" s="2"/>
      <c r="H680" s="2"/>
      <c r="I680" s="148"/>
      <c r="J680" s="148"/>
      <c r="K680" s="148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148"/>
      <c r="G681" s="2"/>
      <c r="H681" s="2"/>
      <c r="I681" s="148"/>
      <c r="J681" s="148"/>
      <c r="K681" s="148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148"/>
      <c r="G682" s="2"/>
      <c r="H682" s="2"/>
      <c r="I682" s="148"/>
      <c r="J682" s="148"/>
      <c r="K682" s="148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148"/>
      <c r="G683" s="2"/>
      <c r="H683" s="2"/>
      <c r="I683" s="148"/>
      <c r="J683" s="148"/>
      <c r="K683" s="148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148"/>
      <c r="G684" s="2"/>
      <c r="H684" s="2"/>
      <c r="I684" s="148"/>
      <c r="J684" s="148"/>
      <c r="K684" s="148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148"/>
      <c r="G685" s="2"/>
      <c r="H685" s="2"/>
      <c r="I685" s="148"/>
      <c r="J685" s="148"/>
      <c r="K685" s="148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148"/>
      <c r="G686" s="2"/>
      <c r="H686" s="2"/>
      <c r="I686" s="148"/>
      <c r="J686" s="148"/>
      <c r="K686" s="148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148"/>
      <c r="G687" s="2"/>
      <c r="H687" s="2"/>
      <c r="I687" s="148"/>
      <c r="J687" s="148"/>
      <c r="K687" s="148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148"/>
      <c r="G688" s="2"/>
      <c r="H688" s="2"/>
      <c r="I688" s="148"/>
      <c r="J688" s="148"/>
      <c r="K688" s="148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148"/>
      <c r="G689" s="2"/>
      <c r="H689" s="2"/>
      <c r="I689" s="148"/>
      <c r="J689" s="148"/>
      <c r="K689" s="148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148"/>
      <c r="G690" s="2"/>
      <c r="H690" s="2"/>
      <c r="I690" s="148"/>
      <c r="J690" s="148"/>
      <c r="K690" s="148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148"/>
      <c r="G691" s="2"/>
      <c r="H691" s="2"/>
      <c r="I691" s="148"/>
      <c r="J691" s="148"/>
      <c r="K691" s="148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148"/>
      <c r="G692" s="2"/>
      <c r="H692" s="2"/>
      <c r="I692" s="148"/>
      <c r="J692" s="148"/>
      <c r="K692" s="148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148"/>
      <c r="G693" s="2"/>
      <c r="H693" s="2"/>
      <c r="I693" s="148"/>
      <c r="J693" s="148"/>
      <c r="K693" s="148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148"/>
      <c r="G694" s="2"/>
      <c r="H694" s="2"/>
      <c r="I694" s="148"/>
      <c r="J694" s="148"/>
      <c r="K694" s="148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148"/>
      <c r="G695" s="2"/>
      <c r="H695" s="2"/>
      <c r="I695" s="148"/>
      <c r="J695" s="148"/>
      <c r="K695" s="148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148"/>
      <c r="G696" s="2"/>
      <c r="H696" s="2"/>
      <c r="I696" s="148"/>
      <c r="J696" s="148"/>
      <c r="K696" s="148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148"/>
      <c r="G697" s="2"/>
      <c r="H697" s="2"/>
      <c r="I697" s="148"/>
      <c r="J697" s="148"/>
      <c r="K697" s="148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148"/>
      <c r="G698" s="2"/>
      <c r="H698" s="2"/>
      <c r="I698" s="148"/>
      <c r="J698" s="148"/>
      <c r="K698" s="148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148"/>
      <c r="G699" s="2"/>
      <c r="H699" s="2"/>
      <c r="I699" s="148"/>
      <c r="J699" s="148"/>
      <c r="K699" s="148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148"/>
      <c r="G700" s="2"/>
      <c r="H700" s="2"/>
      <c r="I700" s="148"/>
      <c r="J700" s="148"/>
      <c r="K700" s="148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148"/>
      <c r="G701" s="2"/>
      <c r="H701" s="2"/>
      <c r="I701" s="148"/>
      <c r="J701" s="148"/>
      <c r="K701" s="148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148"/>
      <c r="G702" s="2"/>
      <c r="H702" s="2"/>
      <c r="I702" s="148"/>
      <c r="J702" s="148"/>
      <c r="K702" s="148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148"/>
      <c r="G703" s="2"/>
      <c r="H703" s="2"/>
      <c r="I703" s="148"/>
      <c r="J703" s="148"/>
      <c r="K703" s="148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148"/>
      <c r="G704" s="2"/>
      <c r="H704" s="2"/>
      <c r="I704" s="148"/>
      <c r="J704" s="148"/>
      <c r="K704" s="148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148"/>
      <c r="G705" s="2"/>
      <c r="H705" s="2"/>
      <c r="I705" s="148"/>
      <c r="J705" s="148"/>
      <c r="K705" s="148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148"/>
      <c r="G706" s="2"/>
      <c r="H706" s="2"/>
      <c r="I706" s="148"/>
      <c r="J706" s="148"/>
      <c r="K706" s="148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148"/>
      <c r="G707" s="2"/>
      <c r="H707" s="2"/>
      <c r="I707" s="148"/>
      <c r="J707" s="148"/>
      <c r="K707" s="148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148"/>
      <c r="G708" s="2"/>
      <c r="H708" s="2"/>
      <c r="I708" s="148"/>
      <c r="J708" s="148"/>
      <c r="K708" s="148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148"/>
      <c r="G709" s="2"/>
      <c r="H709" s="2"/>
      <c r="I709" s="148"/>
      <c r="J709" s="148"/>
      <c r="K709" s="148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148"/>
      <c r="G710" s="2"/>
      <c r="H710" s="2"/>
      <c r="I710" s="148"/>
      <c r="J710" s="148"/>
      <c r="K710" s="148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148"/>
      <c r="G711" s="2"/>
      <c r="H711" s="2"/>
      <c r="I711" s="148"/>
      <c r="J711" s="148"/>
      <c r="K711" s="148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148"/>
      <c r="G712" s="2"/>
      <c r="H712" s="2"/>
      <c r="I712" s="148"/>
      <c r="J712" s="148"/>
      <c r="K712" s="148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148"/>
      <c r="G713" s="2"/>
      <c r="H713" s="2"/>
      <c r="I713" s="148"/>
      <c r="J713" s="148"/>
      <c r="K713" s="148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148"/>
      <c r="G714" s="2"/>
      <c r="H714" s="2"/>
      <c r="I714" s="148"/>
      <c r="J714" s="148"/>
      <c r="K714" s="148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148"/>
      <c r="G715" s="2"/>
      <c r="H715" s="2"/>
      <c r="I715" s="148"/>
      <c r="J715" s="148"/>
      <c r="K715" s="148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148"/>
      <c r="G716" s="2"/>
      <c r="H716" s="2"/>
      <c r="I716" s="148"/>
      <c r="J716" s="148"/>
      <c r="K716" s="148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148"/>
      <c r="G717" s="2"/>
      <c r="H717" s="2"/>
      <c r="I717" s="148"/>
      <c r="J717" s="148"/>
      <c r="K717" s="148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148"/>
      <c r="G718" s="2"/>
      <c r="H718" s="2"/>
      <c r="I718" s="148"/>
      <c r="J718" s="148"/>
      <c r="K718" s="148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148"/>
      <c r="G719" s="2"/>
      <c r="H719" s="2"/>
      <c r="I719" s="148"/>
      <c r="J719" s="148"/>
      <c r="K719" s="148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148"/>
      <c r="G720" s="2"/>
      <c r="H720" s="2"/>
      <c r="I720" s="148"/>
      <c r="J720" s="148"/>
      <c r="K720" s="148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148"/>
      <c r="G721" s="2"/>
      <c r="H721" s="2"/>
      <c r="I721" s="148"/>
      <c r="J721" s="148"/>
      <c r="K721" s="148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148"/>
      <c r="G722" s="2"/>
      <c r="H722" s="2"/>
      <c r="I722" s="148"/>
      <c r="J722" s="148"/>
      <c r="K722" s="148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148"/>
      <c r="G723" s="2"/>
      <c r="H723" s="2"/>
      <c r="I723" s="148"/>
      <c r="J723" s="148"/>
      <c r="K723" s="148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148"/>
      <c r="G724" s="2"/>
      <c r="H724" s="2"/>
      <c r="I724" s="148"/>
      <c r="J724" s="148"/>
      <c r="K724" s="148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148"/>
      <c r="G725" s="2"/>
      <c r="H725" s="2"/>
      <c r="I725" s="148"/>
      <c r="J725" s="148"/>
      <c r="K725" s="148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148"/>
      <c r="G726" s="2"/>
      <c r="H726" s="2"/>
      <c r="I726" s="148"/>
      <c r="J726" s="148"/>
      <c r="K726" s="148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148"/>
      <c r="G727" s="2"/>
      <c r="H727" s="2"/>
      <c r="I727" s="148"/>
      <c r="J727" s="148"/>
      <c r="K727" s="148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148"/>
      <c r="G728" s="2"/>
      <c r="H728" s="2"/>
      <c r="I728" s="148"/>
      <c r="J728" s="148"/>
      <c r="K728" s="148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148"/>
      <c r="G729" s="2"/>
      <c r="H729" s="2"/>
      <c r="I729" s="148"/>
      <c r="J729" s="148"/>
      <c r="K729" s="148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148"/>
      <c r="G730" s="2"/>
      <c r="H730" s="2"/>
      <c r="I730" s="148"/>
      <c r="J730" s="148"/>
      <c r="K730" s="148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148"/>
      <c r="G731" s="2"/>
      <c r="H731" s="2"/>
      <c r="I731" s="148"/>
      <c r="J731" s="148"/>
      <c r="K731" s="148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148"/>
      <c r="G732" s="2"/>
      <c r="H732" s="2"/>
      <c r="I732" s="148"/>
      <c r="J732" s="148"/>
      <c r="K732" s="148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148"/>
      <c r="G733" s="2"/>
      <c r="H733" s="2"/>
      <c r="I733" s="148"/>
      <c r="J733" s="148"/>
      <c r="K733" s="148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148"/>
      <c r="G734" s="2"/>
      <c r="H734" s="2"/>
      <c r="I734" s="148"/>
      <c r="J734" s="148"/>
      <c r="K734" s="148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148"/>
      <c r="G735" s="2"/>
      <c r="H735" s="2"/>
      <c r="I735" s="148"/>
      <c r="J735" s="148"/>
      <c r="K735" s="148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148"/>
      <c r="G736" s="2"/>
      <c r="H736" s="2"/>
      <c r="I736" s="148"/>
      <c r="J736" s="148"/>
      <c r="K736" s="148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148"/>
      <c r="G737" s="2"/>
      <c r="H737" s="2"/>
      <c r="I737" s="148"/>
      <c r="J737" s="148"/>
      <c r="K737" s="148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148"/>
      <c r="G738" s="2"/>
      <c r="H738" s="2"/>
      <c r="I738" s="148"/>
      <c r="J738" s="148"/>
      <c r="K738" s="148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148"/>
      <c r="G739" s="2"/>
      <c r="H739" s="2"/>
      <c r="I739" s="148"/>
      <c r="J739" s="148"/>
      <c r="K739" s="148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148"/>
      <c r="G740" s="2"/>
      <c r="H740" s="2"/>
      <c r="I740" s="148"/>
      <c r="J740" s="148"/>
      <c r="K740" s="148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148"/>
      <c r="G741" s="2"/>
      <c r="H741" s="2"/>
      <c r="I741" s="148"/>
      <c r="J741" s="148"/>
      <c r="K741" s="148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148"/>
      <c r="G742" s="2"/>
      <c r="H742" s="2"/>
      <c r="I742" s="148"/>
      <c r="J742" s="148"/>
      <c r="K742" s="148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148"/>
      <c r="G743" s="2"/>
      <c r="H743" s="2"/>
      <c r="I743" s="148"/>
      <c r="J743" s="148"/>
      <c r="K743" s="148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148"/>
      <c r="G744" s="2"/>
      <c r="H744" s="2"/>
      <c r="I744" s="148"/>
      <c r="J744" s="148"/>
      <c r="K744" s="148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148"/>
      <c r="G745" s="2"/>
      <c r="H745" s="2"/>
      <c r="I745" s="148"/>
      <c r="J745" s="148"/>
      <c r="K745" s="148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148"/>
      <c r="G746" s="2"/>
      <c r="H746" s="2"/>
      <c r="I746" s="148"/>
      <c r="J746" s="148"/>
      <c r="K746" s="148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148"/>
      <c r="G747" s="2"/>
      <c r="H747" s="2"/>
      <c r="I747" s="148"/>
      <c r="J747" s="148"/>
      <c r="K747" s="148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148"/>
      <c r="G748" s="2"/>
      <c r="H748" s="2"/>
      <c r="I748" s="148"/>
      <c r="J748" s="148"/>
      <c r="K748" s="148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148"/>
      <c r="G749" s="2"/>
      <c r="H749" s="2"/>
      <c r="I749" s="148"/>
      <c r="J749" s="148"/>
      <c r="K749" s="148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148"/>
      <c r="G750" s="2"/>
      <c r="H750" s="2"/>
      <c r="I750" s="148"/>
      <c r="J750" s="148"/>
      <c r="K750" s="148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148"/>
      <c r="G751" s="2"/>
      <c r="H751" s="2"/>
      <c r="I751" s="148"/>
      <c r="J751" s="148"/>
      <c r="K751" s="148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148"/>
      <c r="G752" s="2"/>
      <c r="H752" s="2"/>
      <c r="I752" s="148"/>
      <c r="J752" s="148"/>
      <c r="K752" s="148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148"/>
      <c r="G753" s="2"/>
      <c r="H753" s="2"/>
      <c r="I753" s="148"/>
      <c r="J753" s="148"/>
      <c r="K753" s="148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148"/>
      <c r="G754" s="2"/>
      <c r="H754" s="2"/>
      <c r="I754" s="148"/>
      <c r="J754" s="148"/>
      <c r="K754" s="148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148"/>
      <c r="G755" s="2"/>
      <c r="H755" s="2"/>
      <c r="I755" s="148"/>
      <c r="J755" s="148"/>
      <c r="K755" s="148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148"/>
      <c r="G756" s="2"/>
      <c r="H756" s="2"/>
      <c r="I756" s="148"/>
      <c r="J756" s="148"/>
      <c r="K756" s="148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148"/>
      <c r="G757" s="2"/>
      <c r="H757" s="2"/>
      <c r="I757" s="148"/>
      <c r="J757" s="148"/>
      <c r="K757" s="148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148"/>
      <c r="G758" s="2"/>
      <c r="H758" s="2"/>
      <c r="I758" s="148"/>
      <c r="J758" s="148"/>
      <c r="K758" s="148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148"/>
      <c r="G759" s="2"/>
      <c r="H759" s="2"/>
      <c r="I759" s="148"/>
      <c r="J759" s="148"/>
      <c r="K759" s="148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148"/>
      <c r="G760" s="2"/>
      <c r="H760" s="2"/>
      <c r="I760" s="148"/>
      <c r="J760" s="148"/>
      <c r="K760" s="148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148"/>
      <c r="G761" s="2"/>
      <c r="H761" s="2"/>
      <c r="I761" s="148"/>
      <c r="J761" s="148"/>
      <c r="K761" s="148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148"/>
      <c r="G762" s="2"/>
      <c r="H762" s="2"/>
      <c r="I762" s="148"/>
      <c r="J762" s="148"/>
      <c r="K762" s="148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148"/>
      <c r="G763" s="2"/>
      <c r="H763" s="2"/>
      <c r="I763" s="148"/>
      <c r="J763" s="148"/>
      <c r="K763" s="148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148"/>
      <c r="G764" s="2"/>
      <c r="H764" s="2"/>
      <c r="I764" s="148"/>
      <c r="J764" s="148"/>
      <c r="K764" s="148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148"/>
      <c r="G765" s="2"/>
      <c r="H765" s="2"/>
      <c r="I765" s="148"/>
      <c r="J765" s="148"/>
      <c r="K765" s="148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148"/>
      <c r="G766" s="2"/>
      <c r="H766" s="2"/>
      <c r="I766" s="148"/>
      <c r="J766" s="148"/>
      <c r="K766" s="148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148"/>
      <c r="G767" s="2"/>
      <c r="H767" s="2"/>
      <c r="I767" s="148"/>
      <c r="J767" s="148"/>
      <c r="K767" s="148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148"/>
      <c r="G768" s="2"/>
      <c r="H768" s="2"/>
      <c r="I768" s="148"/>
      <c r="J768" s="148"/>
      <c r="K768" s="148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148"/>
      <c r="G769" s="2"/>
      <c r="H769" s="2"/>
      <c r="I769" s="148"/>
      <c r="J769" s="148"/>
      <c r="K769" s="148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148"/>
      <c r="G770" s="2"/>
      <c r="H770" s="2"/>
      <c r="I770" s="148"/>
      <c r="J770" s="148"/>
      <c r="K770" s="148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148"/>
      <c r="G771" s="2"/>
      <c r="H771" s="2"/>
      <c r="I771" s="148"/>
      <c r="J771" s="148"/>
      <c r="K771" s="148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148"/>
      <c r="G772" s="2"/>
      <c r="H772" s="2"/>
      <c r="I772" s="148"/>
      <c r="J772" s="148"/>
      <c r="K772" s="148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148"/>
      <c r="G773" s="2"/>
      <c r="H773" s="2"/>
      <c r="I773" s="148"/>
      <c r="J773" s="148"/>
      <c r="K773" s="148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148"/>
      <c r="G774" s="2"/>
      <c r="H774" s="2"/>
      <c r="I774" s="148"/>
      <c r="J774" s="148"/>
      <c r="K774" s="148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148"/>
      <c r="G775" s="2"/>
      <c r="H775" s="2"/>
      <c r="I775" s="148"/>
      <c r="J775" s="148"/>
      <c r="K775" s="148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148"/>
      <c r="G776" s="2"/>
      <c r="H776" s="2"/>
      <c r="I776" s="148"/>
      <c r="J776" s="148"/>
      <c r="K776" s="148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148"/>
      <c r="G777" s="2"/>
      <c r="H777" s="2"/>
      <c r="I777" s="148"/>
      <c r="J777" s="148"/>
      <c r="K777" s="148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148"/>
      <c r="G778" s="2"/>
      <c r="H778" s="2"/>
      <c r="I778" s="148"/>
      <c r="J778" s="148"/>
      <c r="K778" s="148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148"/>
      <c r="G779" s="2"/>
      <c r="H779" s="2"/>
      <c r="I779" s="148"/>
      <c r="J779" s="148"/>
      <c r="K779" s="148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148"/>
      <c r="G780" s="2"/>
      <c r="H780" s="2"/>
      <c r="I780" s="148"/>
      <c r="J780" s="148"/>
      <c r="K780" s="148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148"/>
      <c r="G781" s="2"/>
      <c r="H781" s="2"/>
      <c r="I781" s="148"/>
      <c r="J781" s="148"/>
      <c r="K781" s="148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148"/>
      <c r="G782" s="2"/>
      <c r="H782" s="2"/>
      <c r="I782" s="148"/>
      <c r="J782" s="148"/>
      <c r="K782" s="148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148"/>
      <c r="G783" s="2"/>
      <c r="H783" s="2"/>
      <c r="I783" s="148"/>
      <c r="J783" s="148"/>
      <c r="K783" s="148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148"/>
      <c r="G784" s="2"/>
      <c r="H784" s="2"/>
      <c r="I784" s="148"/>
      <c r="J784" s="148"/>
      <c r="K784" s="148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148"/>
      <c r="G785" s="2"/>
      <c r="H785" s="2"/>
      <c r="I785" s="148"/>
      <c r="J785" s="148"/>
      <c r="K785" s="148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148"/>
      <c r="G786" s="2"/>
      <c r="H786" s="2"/>
      <c r="I786" s="148"/>
      <c r="J786" s="148"/>
      <c r="K786" s="148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148"/>
      <c r="G787" s="2"/>
      <c r="H787" s="2"/>
      <c r="I787" s="148"/>
      <c r="J787" s="148"/>
      <c r="K787" s="148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148"/>
      <c r="G788" s="2"/>
      <c r="H788" s="2"/>
      <c r="I788" s="148"/>
      <c r="J788" s="148"/>
      <c r="K788" s="148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148"/>
      <c r="G789" s="2"/>
      <c r="H789" s="2"/>
      <c r="I789" s="148"/>
      <c r="J789" s="148"/>
      <c r="K789" s="148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148"/>
      <c r="G790" s="2"/>
      <c r="H790" s="2"/>
      <c r="I790" s="148"/>
      <c r="J790" s="148"/>
      <c r="K790" s="148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148"/>
      <c r="G791" s="2"/>
      <c r="H791" s="2"/>
      <c r="I791" s="148"/>
      <c r="J791" s="148"/>
      <c r="K791" s="148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148"/>
      <c r="G792" s="2"/>
      <c r="H792" s="2"/>
      <c r="I792" s="148"/>
      <c r="J792" s="148"/>
      <c r="K792" s="148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148"/>
      <c r="G793" s="2"/>
      <c r="H793" s="2"/>
      <c r="I793" s="148"/>
      <c r="J793" s="148"/>
      <c r="K793" s="148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148"/>
      <c r="G794" s="2"/>
      <c r="H794" s="2"/>
      <c r="I794" s="148"/>
      <c r="J794" s="148"/>
      <c r="K794" s="148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148"/>
      <c r="G795" s="2"/>
      <c r="H795" s="2"/>
      <c r="I795" s="148"/>
      <c r="J795" s="148"/>
      <c r="K795" s="148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148"/>
      <c r="G796" s="2"/>
      <c r="H796" s="2"/>
      <c r="I796" s="148"/>
      <c r="J796" s="148"/>
      <c r="K796" s="148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148"/>
      <c r="G797" s="2"/>
      <c r="H797" s="2"/>
      <c r="I797" s="148"/>
      <c r="J797" s="148"/>
      <c r="K797" s="148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148"/>
      <c r="G798" s="2"/>
      <c r="H798" s="2"/>
      <c r="I798" s="148"/>
      <c r="J798" s="148"/>
      <c r="K798" s="148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148"/>
      <c r="G799" s="2"/>
      <c r="H799" s="2"/>
      <c r="I799" s="148"/>
      <c r="J799" s="148"/>
      <c r="K799" s="148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148"/>
      <c r="G800" s="2"/>
      <c r="H800" s="2"/>
      <c r="I800" s="148"/>
      <c r="J800" s="148"/>
      <c r="K800" s="148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148"/>
      <c r="G801" s="2"/>
      <c r="H801" s="2"/>
      <c r="I801" s="148"/>
      <c r="J801" s="148"/>
      <c r="K801" s="148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148"/>
      <c r="G802" s="2"/>
      <c r="H802" s="2"/>
      <c r="I802" s="148"/>
      <c r="J802" s="148"/>
      <c r="K802" s="148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148"/>
      <c r="G803" s="2"/>
      <c r="H803" s="2"/>
      <c r="I803" s="148"/>
      <c r="J803" s="148"/>
      <c r="K803" s="148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148"/>
      <c r="G804" s="2"/>
      <c r="H804" s="2"/>
      <c r="I804" s="148"/>
      <c r="J804" s="148"/>
      <c r="K804" s="148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148"/>
      <c r="G805" s="2"/>
      <c r="H805" s="2"/>
      <c r="I805" s="148"/>
      <c r="J805" s="148"/>
      <c r="K805" s="148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148"/>
      <c r="G806" s="2"/>
      <c r="H806" s="2"/>
      <c r="I806" s="148"/>
      <c r="J806" s="148"/>
      <c r="K806" s="148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148"/>
      <c r="G807" s="2"/>
      <c r="H807" s="2"/>
      <c r="I807" s="148"/>
      <c r="J807" s="148"/>
      <c r="K807" s="148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148"/>
      <c r="G808" s="2"/>
      <c r="H808" s="2"/>
      <c r="I808" s="148"/>
      <c r="J808" s="148"/>
      <c r="K808" s="148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148"/>
      <c r="G809" s="2"/>
      <c r="H809" s="2"/>
      <c r="I809" s="148"/>
      <c r="J809" s="148"/>
      <c r="K809" s="148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148"/>
      <c r="G810" s="2"/>
      <c r="H810" s="2"/>
      <c r="I810" s="148"/>
      <c r="J810" s="148"/>
      <c r="K810" s="148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148"/>
      <c r="G811" s="2"/>
      <c r="H811" s="2"/>
      <c r="I811" s="148"/>
      <c r="J811" s="148"/>
      <c r="K811" s="148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148"/>
      <c r="G812" s="2"/>
      <c r="H812" s="2"/>
      <c r="I812" s="148"/>
      <c r="J812" s="148"/>
      <c r="K812" s="148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148"/>
      <c r="G813" s="2"/>
      <c r="H813" s="2"/>
      <c r="I813" s="148"/>
      <c r="J813" s="148"/>
      <c r="K813" s="148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148"/>
      <c r="G814" s="2"/>
      <c r="H814" s="2"/>
      <c r="I814" s="148"/>
      <c r="J814" s="148"/>
      <c r="K814" s="148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148"/>
      <c r="G815" s="2"/>
      <c r="H815" s="2"/>
      <c r="I815" s="148"/>
      <c r="J815" s="148"/>
      <c r="K815" s="148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148"/>
      <c r="G816" s="2"/>
      <c r="H816" s="2"/>
      <c r="I816" s="148"/>
      <c r="J816" s="148"/>
      <c r="K816" s="148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148"/>
      <c r="G817" s="2"/>
      <c r="H817" s="2"/>
      <c r="I817" s="148"/>
      <c r="J817" s="148"/>
      <c r="K817" s="148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148"/>
      <c r="G818" s="2"/>
      <c r="H818" s="2"/>
      <c r="I818" s="148"/>
      <c r="J818" s="148"/>
      <c r="K818" s="148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148"/>
      <c r="G819" s="2"/>
      <c r="H819" s="2"/>
      <c r="I819" s="148"/>
      <c r="J819" s="148"/>
      <c r="K819" s="148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148"/>
      <c r="G820" s="2"/>
      <c r="H820" s="2"/>
      <c r="I820" s="148"/>
      <c r="J820" s="148"/>
      <c r="K820" s="148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148"/>
      <c r="G821" s="2"/>
      <c r="H821" s="2"/>
      <c r="I821" s="148"/>
      <c r="J821" s="148"/>
      <c r="K821" s="148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148"/>
      <c r="G822" s="2"/>
      <c r="H822" s="2"/>
      <c r="I822" s="148"/>
      <c r="J822" s="148"/>
      <c r="K822" s="148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148"/>
      <c r="G823" s="2"/>
      <c r="H823" s="2"/>
      <c r="I823" s="148"/>
      <c r="J823" s="148"/>
      <c r="K823" s="148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148"/>
      <c r="G824" s="2"/>
      <c r="H824" s="2"/>
      <c r="I824" s="148"/>
      <c r="J824" s="148"/>
      <c r="K824" s="148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148"/>
      <c r="G825" s="2"/>
      <c r="H825" s="2"/>
      <c r="I825" s="148"/>
      <c r="J825" s="148"/>
      <c r="K825" s="148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148"/>
      <c r="G826" s="2"/>
      <c r="H826" s="2"/>
      <c r="I826" s="148"/>
      <c r="J826" s="148"/>
      <c r="K826" s="148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148"/>
      <c r="G827" s="2"/>
      <c r="H827" s="2"/>
      <c r="I827" s="148"/>
      <c r="J827" s="148"/>
      <c r="K827" s="148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148"/>
      <c r="G828" s="2"/>
      <c r="H828" s="2"/>
      <c r="I828" s="148"/>
      <c r="J828" s="148"/>
      <c r="K828" s="148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148"/>
      <c r="G829" s="2"/>
      <c r="H829" s="2"/>
      <c r="I829" s="148"/>
      <c r="J829" s="148"/>
      <c r="K829" s="148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148"/>
      <c r="G830" s="2"/>
      <c r="H830" s="2"/>
      <c r="I830" s="148"/>
      <c r="J830" s="148"/>
      <c r="K830" s="148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148"/>
      <c r="G831" s="2"/>
      <c r="H831" s="2"/>
      <c r="I831" s="148"/>
      <c r="J831" s="148"/>
      <c r="K831" s="148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148"/>
      <c r="G832" s="2"/>
      <c r="H832" s="2"/>
      <c r="I832" s="148"/>
      <c r="J832" s="148"/>
      <c r="K832" s="148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148"/>
      <c r="G833" s="2"/>
      <c r="H833" s="2"/>
      <c r="I833" s="148"/>
      <c r="J833" s="148"/>
      <c r="K833" s="148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148"/>
      <c r="G834" s="2"/>
      <c r="H834" s="2"/>
      <c r="I834" s="148"/>
      <c r="J834" s="148"/>
      <c r="K834" s="148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148"/>
      <c r="G835" s="2"/>
      <c r="H835" s="2"/>
      <c r="I835" s="148"/>
      <c r="J835" s="148"/>
      <c r="K835" s="148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148"/>
      <c r="G836" s="2"/>
      <c r="H836" s="2"/>
      <c r="I836" s="148"/>
      <c r="J836" s="148"/>
      <c r="K836" s="148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148"/>
      <c r="G837" s="2"/>
      <c r="H837" s="2"/>
      <c r="I837" s="148"/>
      <c r="J837" s="148"/>
      <c r="K837" s="148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148"/>
      <c r="G838" s="2"/>
      <c r="H838" s="2"/>
      <c r="I838" s="148"/>
      <c r="J838" s="148"/>
      <c r="K838" s="148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148"/>
      <c r="G839" s="2"/>
      <c r="H839" s="2"/>
      <c r="I839" s="148"/>
      <c r="J839" s="148"/>
      <c r="K839" s="148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148"/>
      <c r="G840" s="2"/>
      <c r="H840" s="2"/>
      <c r="I840" s="148"/>
      <c r="J840" s="148"/>
      <c r="K840" s="148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148"/>
      <c r="G841" s="2"/>
      <c r="H841" s="2"/>
      <c r="I841" s="148"/>
      <c r="J841" s="148"/>
      <c r="K841" s="148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148"/>
      <c r="G842" s="2"/>
      <c r="H842" s="2"/>
      <c r="I842" s="148"/>
      <c r="J842" s="148"/>
      <c r="K842" s="148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148"/>
      <c r="G843" s="2"/>
      <c r="H843" s="2"/>
      <c r="I843" s="148"/>
      <c r="J843" s="148"/>
      <c r="K843" s="148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148"/>
      <c r="G844" s="2"/>
      <c r="H844" s="2"/>
      <c r="I844" s="148"/>
      <c r="J844" s="148"/>
      <c r="K844" s="148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148"/>
      <c r="G845" s="2"/>
      <c r="H845" s="2"/>
      <c r="I845" s="148"/>
      <c r="J845" s="148"/>
      <c r="K845" s="148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148"/>
      <c r="G846" s="2"/>
      <c r="H846" s="2"/>
      <c r="I846" s="148"/>
      <c r="J846" s="148"/>
      <c r="K846" s="148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148"/>
      <c r="G847" s="2"/>
      <c r="H847" s="2"/>
      <c r="I847" s="148"/>
      <c r="J847" s="148"/>
      <c r="K847" s="148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148"/>
      <c r="G848" s="2"/>
      <c r="H848" s="2"/>
      <c r="I848" s="148"/>
      <c r="J848" s="148"/>
      <c r="K848" s="148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148"/>
      <c r="G849" s="2"/>
      <c r="H849" s="2"/>
      <c r="I849" s="148"/>
      <c r="J849" s="148"/>
      <c r="K849" s="148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148"/>
      <c r="G850" s="2"/>
      <c r="H850" s="2"/>
      <c r="I850" s="148"/>
      <c r="J850" s="148"/>
      <c r="K850" s="148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148"/>
      <c r="G851" s="2"/>
      <c r="H851" s="2"/>
      <c r="I851" s="148"/>
      <c r="J851" s="148"/>
      <c r="K851" s="148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148"/>
      <c r="G852" s="2"/>
      <c r="H852" s="2"/>
      <c r="I852" s="148"/>
      <c r="J852" s="148"/>
      <c r="K852" s="148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148"/>
      <c r="G853" s="2"/>
      <c r="H853" s="2"/>
      <c r="I853" s="148"/>
      <c r="J853" s="148"/>
      <c r="K853" s="148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148"/>
      <c r="G854" s="2"/>
      <c r="H854" s="2"/>
      <c r="I854" s="148"/>
      <c r="J854" s="148"/>
      <c r="K854" s="148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148"/>
      <c r="G855" s="2"/>
      <c r="H855" s="2"/>
      <c r="I855" s="148"/>
      <c r="J855" s="148"/>
      <c r="K855" s="148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148"/>
      <c r="G856" s="2"/>
      <c r="H856" s="2"/>
      <c r="I856" s="148"/>
      <c r="J856" s="148"/>
      <c r="K856" s="148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148"/>
      <c r="G857" s="2"/>
      <c r="H857" s="2"/>
      <c r="I857" s="148"/>
      <c r="J857" s="148"/>
      <c r="K857" s="148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148"/>
      <c r="G858" s="2"/>
      <c r="H858" s="2"/>
      <c r="I858" s="148"/>
      <c r="J858" s="148"/>
      <c r="K858" s="148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148"/>
      <c r="G859" s="2"/>
      <c r="H859" s="2"/>
      <c r="I859" s="148"/>
      <c r="J859" s="148"/>
      <c r="K859" s="148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148"/>
      <c r="G860" s="2"/>
      <c r="H860" s="2"/>
      <c r="I860" s="148"/>
      <c r="J860" s="148"/>
      <c r="K860" s="148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148"/>
      <c r="G861" s="2"/>
      <c r="H861" s="2"/>
      <c r="I861" s="148"/>
      <c r="J861" s="148"/>
      <c r="K861" s="148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148"/>
      <c r="G862" s="2"/>
      <c r="H862" s="2"/>
      <c r="I862" s="148"/>
      <c r="J862" s="148"/>
      <c r="K862" s="148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148"/>
      <c r="G863" s="2"/>
      <c r="H863" s="2"/>
      <c r="I863" s="148"/>
      <c r="J863" s="148"/>
      <c r="K863" s="148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148"/>
      <c r="G864" s="2"/>
      <c r="H864" s="2"/>
      <c r="I864" s="148"/>
      <c r="J864" s="148"/>
      <c r="K864" s="148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148"/>
      <c r="G865" s="2"/>
      <c r="H865" s="2"/>
      <c r="I865" s="148"/>
      <c r="J865" s="148"/>
      <c r="K865" s="148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148"/>
      <c r="G866" s="2"/>
      <c r="H866" s="2"/>
      <c r="I866" s="148"/>
      <c r="J866" s="148"/>
      <c r="K866" s="148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148"/>
      <c r="G867" s="2"/>
      <c r="H867" s="2"/>
      <c r="I867" s="148"/>
      <c r="J867" s="148"/>
      <c r="K867" s="148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148"/>
      <c r="G868" s="2"/>
      <c r="H868" s="2"/>
      <c r="I868" s="148"/>
      <c r="J868" s="148"/>
      <c r="K868" s="148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148"/>
      <c r="G869" s="2"/>
      <c r="H869" s="2"/>
      <c r="I869" s="148"/>
      <c r="J869" s="148"/>
      <c r="K869" s="148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148"/>
      <c r="G870" s="2"/>
      <c r="H870" s="2"/>
      <c r="I870" s="148"/>
      <c r="J870" s="148"/>
      <c r="K870" s="148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148"/>
      <c r="G871" s="2"/>
      <c r="H871" s="2"/>
      <c r="I871" s="148"/>
      <c r="J871" s="148"/>
      <c r="K871" s="148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148"/>
      <c r="G872" s="2"/>
      <c r="H872" s="2"/>
      <c r="I872" s="148"/>
      <c r="J872" s="148"/>
      <c r="K872" s="148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148"/>
      <c r="G873" s="2"/>
      <c r="H873" s="2"/>
      <c r="I873" s="148"/>
      <c r="J873" s="148"/>
      <c r="K873" s="148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148"/>
      <c r="G874" s="2"/>
      <c r="H874" s="2"/>
      <c r="I874" s="148"/>
      <c r="J874" s="148"/>
      <c r="K874" s="148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148"/>
      <c r="G875" s="2"/>
      <c r="H875" s="2"/>
      <c r="I875" s="148"/>
      <c r="J875" s="148"/>
      <c r="K875" s="148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148"/>
      <c r="G876" s="2"/>
      <c r="H876" s="2"/>
      <c r="I876" s="148"/>
      <c r="J876" s="148"/>
      <c r="K876" s="148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148"/>
      <c r="G877" s="2"/>
      <c r="H877" s="2"/>
      <c r="I877" s="148"/>
      <c r="J877" s="148"/>
      <c r="K877" s="148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148"/>
      <c r="G878" s="2"/>
      <c r="H878" s="2"/>
      <c r="I878" s="148"/>
      <c r="J878" s="148"/>
      <c r="K878" s="148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148"/>
      <c r="G879" s="2"/>
      <c r="H879" s="2"/>
      <c r="I879" s="148"/>
      <c r="J879" s="148"/>
      <c r="K879" s="148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148"/>
      <c r="G880" s="2"/>
      <c r="H880" s="2"/>
      <c r="I880" s="148"/>
      <c r="J880" s="148"/>
      <c r="K880" s="148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148"/>
      <c r="G881" s="2"/>
      <c r="H881" s="2"/>
      <c r="I881" s="148"/>
      <c r="J881" s="148"/>
      <c r="K881" s="148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148"/>
      <c r="G882" s="2"/>
      <c r="H882" s="2"/>
      <c r="I882" s="148"/>
      <c r="J882" s="148"/>
      <c r="K882" s="148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148"/>
      <c r="G883" s="2"/>
      <c r="H883" s="2"/>
      <c r="I883" s="148"/>
      <c r="J883" s="148"/>
      <c r="K883" s="148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148"/>
      <c r="G884" s="2"/>
      <c r="H884" s="2"/>
      <c r="I884" s="148"/>
      <c r="J884" s="148"/>
      <c r="K884" s="148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148"/>
      <c r="G885" s="2"/>
      <c r="H885" s="2"/>
      <c r="I885" s="148"/>
      <c r="J885" s="148"/>
      <c r="K885" s="148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148"/>
      <c r="G886" s="2"/>
      <c r="H886" s="2"/>
      <c r="I886" s="148"/>
      <c r="J886" s="148"/>
      <c r="K886" s="148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148"/>
      <c r="G887" s="2"/>
      <c r="H887" s="2"/>
      <c r="I887" s="148"/>
      <c r="J887" s="148"/>
      <c r="K887" s="148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148"/>
      <c r="G888" s="2"/>
      <c r="H888" s="2"/>
      <c r="I888" s="148"/>
      <c r="J888" s="148"/>
      <c r="K888" s="148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148"/>
      <c r="G889" s="2"/>
      <c r="H889" s="2"/>
      <c r="I889" s="148"/>
      <c r="J889" s="148"/>
      <c r="K889" s="148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148"/>
      <c r="G890" s="2"/>
      <c r="H890" s="2"/>
      <c r="I890" s="148"/>
      <c r="J890" s="148"/>
      <c r="K890" s="148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148"/>
      <c r="G891" s="2"/>
      <c r="H891" s="2"/>
      <c r="I891" s="148"/>
      <c r="J891" s="148"/>
      <c r="K891" s="148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148"/>
      <c r="G892" s="2"/>
      <c r="H892" s="2"/>
      <c r="I892" s="148"/>
      <c r="J892" s="148"/>
      <c r="K892" s="148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148"/>
      <c r="G893" s="2"/>
      <c r="H893" s="2"/>
      <c r="I893" s="148"/>
      <c r="J893" s="148"/>
      <c r="K893" s="148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148"/>
      <c r="G894" s="2"/>
      <c r="H894" s="2"/>
      <c r="I894" s="148"/>
      <c r="J894" s="148"/>
      <c r="K894" s="148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148"/>
      <c r="G895" s="2"/>
      <c r="H895" s="2"/>
      <c r="I895" s="148"/>
      <c r="J895" s="148"/>
      <c r="K895" s="148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148"/>
      <c r="G896" s="2"/>
      <c r="H896" s="2"/>
      <c r="I896" s="148"/>
      <c r="J896" s="148"/>
      <c r="K896" s="148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148"/>
      <c r="G897" s="2"/>
      <c r="H897" s="2"/>
      <c r="I897" s="148"/>
      <c r="J897" s="148"/>
      <c r="K897" s="148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148"/>
      <c r="G898" s="2"/>
      <c r="H898" s="2"/>
      <c r="I898" s="148"/>
      <c r="J898" s="148"/>
      <c r="K898" s="148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148"/>
      <c r="G899" s="2"/>
      <c r="H899" s="2"/>
      <c r="I899" s="148"/>
      <c r="J899" s="148"/>
      <c r="K899" s="148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148"/>
      <c r="G900" s="2"/>
      <c r="H900" s="2"/>
      <c r="I900" s="148"/>
      <c r="J900" s="148"/>
      <c r="K900" s="148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148"/>
      <c r="G901" s="2"/>
      <c r="H901" s="2"/>
      <c r="I901" s="148"/>
      <c r="J901" s="148"/>
      <c r="K901" s="148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148"/>
      <c r="G902" s="2"/>
      <c r="H902" s="2"/>
      <c r="I902" s="148"/>
      <c r="J902" s="148"/>
      <c r="K902" s="148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148"/>
      <c r="G903" s="2"/>
      <c r="H903" s="2"/>
      <c r="I903" s="148"/>
      <c r="J903" s="148"/>
      <c r="K903" s="148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148"/>
      <c r="G904" s="2"/>
      <c r="H904" s="2"/>
      <c r="I904" s="148"/>
      <c r="J904" s="148"/>
      <c r="K904" s="148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148"/>
      <c r="G905" s="2"/>
      <c r="H905" s="2"/>
      <c r="I905" s="148"/>
      <c r="J905" s="148"/>
      <c r="K905" s="148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148"/>
      <c r="G906" s="2"/>
      <c r="H906" s="2"/>
      <c r="I906" s="148"/>
      <c r="J906" s="148"/>
      <c r="K906" s="148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148"/>
      <c r="G907" s="2"/>
      <c r="H907" s="2"/>
      <c r="I907" s="148"/>
      <c r="J907" s="148"/>
      <c r="K907" s="148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148"/>
      <c r="G908" s="2"/>
      <c r="H908" s="2"/>
      <c r="I908" s="148"/>
      <c r="J908" s="148"/>
      <c r="K908" s="148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148"/>
      <c r="G909" s="2"/>
      <c r="H909" s="2"/>
      <c r="I909" s="148"/>
      <c r="J909" s="148"/>
      <c r="K909" s="148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148"/>
      <c r="G910" s="2"/>
      <c r="H910" s="2"/>
      <c r="I910" s="148"/>
      <c r="J910" s="148"/>
      <c r="K910" s="148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148"/>
      <c r="G911" s="2"/>
      <c r="H911" s="2"/>
      <c r="I911" s="148"/>
      <c r="J911" s="148"/>
      <c r="K911" s="148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148"/>
      <c r="G912" s="2"/>
      <c r="H912" s="2"/>
      <c r="I912" s="148"/>
      <c r="J912" s="148"/>
      <c r="K912" s="148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148"/>
      <c r="G913" s="2"/>
      <c r="H913" s="2"/>
      <c r="I913" s="148"/>
      <c r="J913" s="148"/>
      <c r="K913" s="148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148"/>
      <c r="G914" s="2"/>
      <c r="H914" s="2"/>
      <c r="I914" s="148"/>
      <c r="J914" s="148"/>
      <c r="K914" s="148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148"/>
      <c r="G915" s="2"/>
      <c r="H915" s="2"/>
      <c r="I915" s="148"/>
      <c r="J915" s="148"/>
      <c r="K915" s="148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148"/>
      <c r="G916" s="2"/>
      <c r="H916" s="2"/>
      <c r="I916" s="148"/>
      <c r="J916" s="148"/>
      <c r="K916" s="148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148"/>
      <c r="G917" s="2"/>
      <c r="H917" s="2"/>
      <c r="I917" s="148"/>
      <c r="J917" s="148"/>
      <c r="K917" s="148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148"/>
      <c r="G918" s="2"/>
      <c r="H918" s="2"/>
      <c r="I918" s="148"/>
      <c r="J918" s="148"/>
      <c r="K918" s="148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148"/>
      <c r="G919" s="2"/>
      <c r="H919" s="2"/>
      <c r="I919" s="148"/>
      <c r="J919" s="148"/>
      <c r="K919" s="148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148"/>
      <c r="G920" s="2"/>
      <c r="H920" s="2"/>
      <c r="I920" s="148"/>
      <c r="J920" s="148"/>
      <c r="K920" s="148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148"/>
      <c r="G921" s="2"/>
      <c r="H921" s="2"/>
      <c r="I921" s="148"/>
      <c r="J921" s="148"/>
      <c r="K921" s="148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148"/>
      <c r="G922" s="2"/>
      <c r="H922" s="2"/>
      <c r="I922" s="148"/>
      <c r="J922" s="148"/>
      <c r="K922" s="148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148"/>
      <c r="G923" s="2"/>
      <c r="H923" s="2"/>
      <c r="I923" s="148"/>
      <c r="J923" s="148"/>
      <c r="K923" s="148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148"/>
      <c r="G924" s="2"/>
      <c r="H924" s="2"/>
      <c r="I924" s="148"/>
      <c r="J924" s="148"/>
      <c r="K924" s="148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148"/>
      <c r="G925" s="2"/>
      <c r="H925" s="2"/>
      <c r="I925" s="148"/>
      <c r="J925" s="148"/>
      <c r="K925" s="148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148"/>
      <c r="G926" s="2"/>
      <c r="H926" s="2"/>
      <c r="I926" s="148"/>
      <c r="J926" s="148"/>
      <c r="K926" s="148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148"/>
      <c r="G927" s="2"/>
      <c r="H927" s="2"/>
      <c r="I927" s="148"/>
      <c r="J927" s="148"/>
      <c r="K927" s="148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148"/>
      <c r="G928" s="2"/>
      <c r="H928" s="2"/>
      <c r="I928" s="148"/>
      <c r="J928" s="148"/>
      <c r="K928" s="148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148"/>
      <c r="G929" s="2"/>
      <c r="H929" s="2"/>
      <c r="I929" s="148"/>
      <c r="J929" s="148"/>
      <c r="K929" s="148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148"/>
      <c r="G930" s="2"/>
      <c r="H930" s="2"/>
      <c r="I930" s="148"/>
      <c r="J930" s="148"/>
      <c r="K930" s="148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148"/>
      <c r="G931" s="2"/>
      <c r="H931" s="2"/>
      <c r="I931" s="148"/>
      <c r="J931" s="148"/>
      <c r="K931" s="148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148"/>
      <c r="G932" s="2"/>
      <c r="H932" s="2"/>
      <c r="I932" s="148"/>
      <c r="J932" s="148"/>
      <c r="K932" s="148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148"/>
      <c r="G933" s="2"/>
      <c r="H933" s="2"/>
      <c r="I933" s="148"/>
      <c r="J933" s="148"/>
      <c r="K933" s="148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148"/>
      <c r="G934" s="2"/>
      <c r="H934" s="2"/>
      <c r="I934" s="148"/>
      <c r="J934" s="148"/>
      <c r="K934" s="148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148"/>
      <c r="G935" s="2"/>
      <c r="H935" s="2"/>
      <c r="I935" s="148"/>
      <c r="J935" s="148"/>
      <c r="K935" s="148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148"/>
      <c r="G936" s="2"/>
      <c r="H936" s="2"/>
      <c r="I936" s="148"/>
      <c r="J936" s="148"/>
      <c r="K936" s="148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148"/>
      <c r="G937" s="2"/>
      <c r="H937" s="2"/>
      <c r="I937" s="148"/>
      <c r="J937" s="148"/>
      <c r="K937" s="148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148"/>
      <c r="G938" s="2"/>
      <c r="H938" s="2"/>
      <c r="I938" s="148"/>
      <c r="J938" s="148"/>
      <c r="K938" s="148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148"/>
      <c r="G939" s="2"/>
      <c r="H939" s="2"/>
      <c r="I939" s="148"/>
      <c r="J939" s="148"/>
      <c r="K939" s="148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148"/>
      <c r="G940" s="2"/>
      <c r="H940" s="2"/>
      <c r="I940" s="148"/>
      <c r="J940" s="148"/>
      <c r="K940" s="148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148"/>
      <c r="G941" s="2"/>
      <c r="H941" s="2"/>
      <c r="I941" s="148"/>
      <c r="J941" s="148"/>
      <c r="K941" s="148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148"/>
      <c r="G942" s="2"/>
      <c r="H942" s="2"/>
      <c r="I942" s="148"/>
      <c r="J942" s="148"/>
      <c r="K942" s="148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148"/>
      <c r="G943" s="2"/>
      <c r="H943" s="2"/>
      <c r="I943" s="148"/>
      <c r="J943" s="148"/>
      <c r="K943" s="148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148"/>
      <c r="G944" s="2"/>
      <c r="H944" s="2"/>
      <c r="I944" s="148"/>
      <c r="J944" s="148"/>
      <c r="K944" s="148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148"/>
      <c r="G945" s="2"/>
      <c r="H945" s="2"/>
      <c r="I945" s="148"/>
      <c r="J945" s="148"/>
      <c r="K945" s="148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148"/>
      <c r="G946" s="2"/>
      <c r="H946" s="2"/>
      <c r="I946" s="148"/>
      <c r="J946" s="148"/>
      <c r="K946" s="148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148"/>
      <c r="G947" s="2"/>
      <c r="H947" s="2"/>
      <c r="I947" s="148"/>
      <c r="J947" s="148"/>
      <c r="K947" s="148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148"/>
      <c r="G948" s="2"/>
      <c r="H948" s="2"/>
      <c r="I948" s="148"/>
      <c r="J948" s="148"/>
      <c r="K948" s="148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148"/>
      <c r="G949" s="2"/>
      <c r="H949" s="2"/>
      <c r="I949" s="148"/>
      <c r="J949" s="148"/>
      <c r="K949" s="148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148"/>
      <c r="G950" s="2"/>
      <c r="H950" s="2"/>
      <c r="I950" s="148"/>
      <c r="J950" s="148"/>
      <c r="K950" s="148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148"/>
      <c r="G951" s="2"/>
      <c r="H951" s="2"/>
      <c r="I951" s="148"/>
      <c r="J951" s="148"/>
      <c r="K951" s="148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148"/>
      <c r="G952" s="2"/>
      <c r="H952" s="2"/>
      <c r="I952" s="148"/>
      <c r="J952" s="148"/>
      <c r="K952" s="148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148"/>
      <c r="G953" s="2"/>
      <c r="H953" s="2"/>
      <c r="I953" s="148"/>
      <c r="J953" s="148"/>
      <c r="K953" s="148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148"/>
      <c r="G954" s="2"/>
      <c r="H954" s="2"/>
      <c r="I954" s="148"/>
      <c r="J954" s="148"/>
      <c r="K954" s="148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148"/>
      <c r="G955" s="2"/>
      <c r="H955" s="2"/>
      <c r="I955" s="148"/>
      <c r="J955" s="148"/>
      <c r="K955" s="148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148"/>
      <c r="G956" s="2"/>
      <c r="H956" s="2"/>
      <c r="I956" s="148"/>
      <c r="J956" s="148"/>
      <c r="K956" s="148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148"/>
      <c r="G957" s="2"/>
      <c r="H957" s="2"/>
      <c r="I957" s="148"/>
      <c r="J957" s="148"/>
      <c r="K957" s="148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148"/>
      <c r="G958" s="2"/>
      <c r="H958" s="2"/>
      <c r="I958" s="148"/>
      <c r="J958" s="148"/>
      <c r="K958" s="148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148"/>
      <c r="G959" s="2"/>
      <c r="H959" s="2"/>
      <c r="I959" s="148"/>
      <c r="J959" s="148"/>
      <c r="K959" s="148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148"/>
      <c r="G960" s="2"/>
      <c r="H960" s="2"/>
      <c r="I960" s="148"/>
      <c r="J960" s="148"/>
      <c r="K960" s="148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148"/>
      <c r="G961" s="2"/>
      <c r="H961" s="2"/>
      <c r="I961" s="148"/>
      <c r="J961" s="148"/>
      <c r="K961" s="148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148"/>
      <c r="G962" s="2"/>
      <c r="H962" s="2"/>
      <c r="I962" s="148"/>
      <c r="J962" s="148"/>
      <c r="K962" s="148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148"/>
      <c r="G963" s="2"/>
      <c r="H963" s="2"/>
      <c r="I963" s="148"/>
      <c r="J963" s="148"/>
      <c r="K963" s="148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148"/>
      <c r="G964" s="2"/>
      <c r="H964" s="2"/>
      <c r="I964" s="148"/>
      <c r="J964" s="148"/>
      <c r="K964" s="148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148"/>
      <c r="G965" s="2"/>
      <c r="H965" s="2"/>
      <c r="I965" s="148"/>
      <c r="J965" s="148"/>
      <c r="K965" s="148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148"/>
      <c r="G966" s="2"/>
      <c r="H966" s="2"/>
      <c r="I966" s="148"/>
      <c r="J966" s="148"/>
      <c r="K966" s="148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148"/>
      <c r="G967" s="2"/>
      <c r="H967" s="2"/>
      <c r="I967" s="148"/>
      <c r="J967" s="148"/>
      <c r="K967" s="148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148"/>
      <c r="G968" s="2"/>
      <c r="H968" s="2"/>
      <c r="I968" s="148"/>
      <c r="J968" s="148"/>
      <c r="K968" s="148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148"/>
      <c r="G969" s="2"/>
      <c r="H969" s="2"/>
      <c r="I969" s="148"/>
      <c r="J969" s="148"/>
      <c r="K969" s="148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148"/>
      <c r="G970" s="2"/>
      <c r="H970" s="2"/>
      <c r="I970" s="148"/>
      <c r="J970" s="148"/>
      <c r="K970" s="148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148"/>
      <c r="G971" s="2"/>
      <c r="H971" s="2"/>
      <c r="I971" s="148"/>
      <c r="J971" s="148"/>
      <c r="K971" s="148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148"/>
      <c r="G972" s="2"/>
      <c r="H972" s="2"/>
      <c r="I972" s="148"/>
      <c r="J972" s="148"/>
      <c r="K972" s="148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148"/>
      <c r="G973" s="2"/>
      <c r="H973" s="2"/>
      <c r="I973" s="148"/>
      <c r="J973" s="148"/>
      <c r="K973" s="148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148"/>
      <c r="G974" s="2"/>
      <c r="H974" s="2"/>
      <c r="I974" s="148"/>
      <c r="J974" s="148"/>
      <c r="K974" s="148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148"/>
      <c r="G975" s="2"/>
      <c r="H975" s="2"/>
      <c r="I975" s="148"/>
      <c r="J975" s="148"/>
      <c r="K975" s="148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148"/>
      <c r="G976" s="2"/>
      <c r="H976" s="2"/>
      <c r="I976" s="148"/>
      <c r="J976" s="148"/>
      <c r="K976" s="148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148"/>
      <c r="G977" s="2"/>
      <c r="H977" s="2"/>
      <c r="I977" s="148"/>
      <c r="J977" s="148"/>
      <c r="K977" s="148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148"/>
      <c r="G978" s="2"/>
      <c r="H978" s="2"/>
      <c r="I978" s="148"/>
      <c r="J978" s="148"/>
      <c r="K978" s="148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148"/>
      <c r="G979" s="2"/>
      <c r="H979" s="2"/>
      <c r="I979" s="148"/>
      <c r="J979" s="148"/>
      <c r="K979" s="148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148"/>
      <c r="G980" s="2"/>
      <c r="H980" s="2"/>
      <c r="I980" s="148"/>
      <c r="J980" s="148"/>
      <c r="K980" s="148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148"/>
      <c r="G981" s="2"/>
      <c r="H981" s="2"/>
      <c r="I981" s="148"/>
      <c r="J981" s="148"/>
      <c r="K981" s="148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148"/>
      <c r="G982" s="2"/>
      <c r="H982" s="2"/>
      <c r="I982" s="148"/>
      <c r="J982" s="148"/>
      <c r="K982" s="148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148"/>
      <c r="G983" s="2"/>
      <c r="H983" s="2"/>
      <c r="I983" s="148"/>
      <c r="J983" s="148"/>
      <c r="K983" s="148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148"/>
      <c r="G984" s="2"/>
      <c r="H984" s="2"/>
      <c r="I984" s="148"/>
      <c r="J984" s="148"/>
      <c r="K984" s="148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148"/>
      <c r="G985" s="2"/>
      <c r="H985" s="2"/>
      <c r="I985" s="148"/>
      <c r="J985" s="148"/>
      <c r="K985" s="148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148"/>
      <c r="G986" s="2"/>
      <c r="H986" s="2"/>
      <c r="I986" s="148"/>
      <c r="J986" s="148"/>
      <c r="K986" s="148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148"/>
      <c r="G987" s="2"/>
      <c r="H987" s="2"/>
      <c r="I987" s="148"/>
      <c r="J987" s="148"/>
      <c r="K987" s="148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148"/>
      <c r="G988" s="2"/>
      <c r="H988" s="2"/>
      <c r="I988" s="148"/>
      <c r="J988" s="148"/>
      <c r="K988" s="148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148"/>
      <c r="G989" s="2"/>
      <c r="H989" s="2"/>
      <c r="I989" s="148"/>
      <c r="J989" s="148"/>
      <c r="K989" s="148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148"/>
      <c r="G990" s="2"/>
      <c r="H990" s="2"/>
      <c r="I990" s="148"/>
      <c r="J990" s="148"/>
      <c r="K990" s="148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148"/>
      <c r="G991" s="2"/>
      <c r="H991" s="2"/>
      <c r="I991" s="148"/>
      <c r="J991" s="148"/>
      <c r="K991" s="148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148"/>
      <c r="G992" s="2"/>
      <c r="H992" s="2"/>
      <c r="I992" s="148"/>
      <c r="J992" s="148"/>
      <c r="K992" s="148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148"/>
      <c r="G993" s="2"/>
      <c r="H993" s="2"/>
      <c r="I993" s="148"/>
      <c r="J993" s="148"/>
      <c r="K993" s="148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148"/>
      <c r="G994" s="2"/>
      <c r="H994" s="2"/>
      <c r="I994" s="148"/>
      <c r="J994" s="148"/>
      <c r="K994" s="148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148"/>
      <c r="G995" s="2"/>
      <c r="H995" s="2"/>
      <c r="I995" s="148"/>
      <c r="J995" s="148"/>
      <c r="K995" s="148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148"/>
      <c r="G996" s="2"/>
      <c r="H996" s="2"/>
      <c r="I996" s="148"/>
      <c r="J996" s="148"/>
      <c r="K996" s="148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148"/>
      <c r="G997" s="2"/>
      <c r="H997" s="2"/>
      <c r="I997" s="148"/>
      <c r="J997" s="148"/>
      <c r="K997" s="148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148"/>
      <c r="G998" s="2"/>
      <c r="H998" s="2"/>
      <c r="I998" s="148"/>
      <c r="J998" s="148"/>
      <c r="K998" s="148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148"/>
      <c r="G999" s="2"/>
      <c r="H999" s="2"/>
      <c r="I999" s="148"/>
      <c r="J999" s="148"/>
      <c r="K999" s="148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148"/>
      <c r="G1000" s="2"/>
      <c r="H1000" s="2"/>
      <c r="I1000" s="148"/>
      <c r="J1000" s="148"/>
      <c r="K1000" s="148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A1:K1"/>
    <mergeCell ref="B2:C2"/>
    <mergeCell ref="F2:G2"/>
  </mergeCells>
  <dataValidations count="5">
    <dataValidation type="list" allowBlank="1" showErrorMessage="1" sqref="E4:E100" xr:uid="{00000000-0002-0000-0A00-000000000000}">
      <formula1>Status</formula1>
    </dataValidation>
    <dataValidation type="list" allowBlank="1" showErrorMessage="1" sqref="A4:A100" xr:uid="{00000000-0002-0000-0A00-000001000000}">
      <formula1>'iPro-master'!Employee_Name</formula1>
    </dataValidation>
    <dataValidation type="list" allowBlank="1" showErrorMessage="1" sqref="G4:G100" xr:uid="{00000000-0002-0000-0A00-000002000000}">
      <formula1>'iPro-master'!Unit</formula1>
    </dataValidation>
    <dataValidation type="list" allowBlank="1" showErrorMessage="1" sqref="H4:H100" xr:uid="{00000000-0002-0000-0A00-000003000000}">
      <formula1>'iPro-master'!Activity</formula1>
    </dataValidation>
    <dataValidation type="list" allowBlank="1" showErrorMessage="1" sqref="D4:D100" xr:uid="{00000000-0002-0000-0A00-000004000000}">
      <formula1>'iPro-master'!Artefact</formula1>
    </dataValidation>
  </dataValidations>
  <pageMargins left="0.75" right="0.75" top="1" bottom="1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6640625" defaultRowHeight="15" customHeight="1" x14ac:dyDescent="0.15"/>
  <cols>
    <col min="1" max="1" width="18" customWidth="1"/>
    <col min="2" max="3" width="10.6640625" customWidth="1"/>
    <col min="4" max="4" width="27.6640625" customWidth="1"/>
    <col min="5" max="5" width="14.83203125" customWidth="1"/>
    <col min="6" max="6" width="9.1640625" customWidth="1"/>
    <col min="7" max="7" width="8.6640625" customWidth="1"/>
    <col min="8" max="8" width="18.6640625" customWidth="1"/>
    <col min="9" max="9" width="10.33203125" customWidth="1"/>
    <col min="10" max="10" width="9.33203125" customWidth="1"/>
    <col min="11" max="26" width="9" customWidth="1"/>
  </cols>
  <sheetData>
    <row r="1" spans="1:26" ht="40.5" customHeight="1" x14ac:dyDescent="0.15">
      <c r="A1" s="348" t="s">
        <v>205</v>
      </c>
      <c r="B1" s="333"/>
      <c r="C1" s="333"/>
      <c r="D1" s="333"/>
      <c r="E1" s="333"/>
      <c r="F1" s="333"/>
      <c r="G1" s="333"/>
      <c r="H1" s="333"/>
      <c r="I1" s="333"/>
      <c r="J1" s="333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</row>
    <row r="2" spans="1:26" ht="19.5" customHeight="1" x14ac:dyDescent="0.15">
      <c r="A2" s="22" t="s">
        <v>180</v>
      </c>
      <c r="B2" s="22" t="s">
        <v>129</v>
      </c>
      <c r="C2" s="22" t="s">
        <v>37</v>
      </c>
      <c r="D2" s="22" t="s">
        <v>181</v>
      </c>
      <c r="E2" s="22" t="s">
        <v>182</v>
      </c>
      <c r="F2" s="144" t="s">
        <v>183</v>
      </c>
      <c r="G2" s="22" t="s">
        <v>184</v>
      </c>
      <c r="H2" s="144" t="s">
        <v>186</v>
      </c>
      <c r="I2" s="144" t="s">
        <v>187</v>
      </c>
      <c r="J2" s="144" t="s">
        <v>188</v>
      </c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</row>
    <row r="3" spans="1:26" ht="12" customHeight="1" x14ac:dyDescent="0.15">
      <c r="A3" s="149" t="s">
        <v>206</v>
      </c>
      <c r="B3" s="150"/>
      <c r="C3" s="150"/>
      <c r="D3" s="151" t="s">
        <v>190</v>
      </c>
      <c r="E3" s="151" t="s">
        <v>191</v>
      </c>
      <c r="F3" s="152">
        <v>5</v>
      </c>
      <c r="G3" s="151" t="s">
        <v>192</v>
      </c>
      <c r="H3" s="152">
        <v>12</v>
      </c>
      <c r="I3" s="152"/>
      <c r="J3" s="152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ht="12" customHeight="1" x14ac:dyDescent="0.15">
      <c r="A4" s="149" t="s">
        <v>207</v>
      </c>
      <c r="B4" s="150"/>
      <c r="C4" s="150"/>
      <c r="D4" s="151" t="s">
        <v>81</v>
      </c>
      <c r="E4" s="151" t="s">
        <v>191</v>
      </c>
      <c r="F4" s="152">
        <v>6</v>
      </c>
      <c r="G4" s="151" t="s">
        <v>192</v>
      </c>
      <c r="H4" s="152">
        <v>5</v>
      </c>
      <c r="I4" s="152"/>
      <c r="J4" s="152">
        <v>6</v>
      </c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2" customHeight="1" x14ac:dyDescent="0.15">
      <c r="A5" s="149"/>
      <c r="B5" s="150"/>
      <c r="C5" s="150"/>
      <c r="D5" s="151"/>
      <c r="E5" s="151"/>
      <c r="F5" s="152"/>
      <c r="G5" s="151"/>
      <c r="H5" s="152"/>
      <c r="I5" s="152"/>
      <c r="J5" s="152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ht="12" customHeight="1" x14ac:dyDescent="0.15">
      <c r="A6" s="149"/>
      <c r="B6" s="150"/>
      <c r="C6" s="150"/>
      <c r="D6" s="151"/>
      <c r="E6" s="151"/>
      <c r="F6" s="152"/>
      <c r="G6" s="151"/>
      <c r="H6" s="152"/>
      <c r="I6" s="152"/>
      <c r="J6" s="152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ht="12" customHeight="1" x14ac:dyDescent="0.15">
      <c r="A7" s="149"/>
      <c r="B7" s="150"/>
      <c r="C7" s="150"/>
      <c r="D7" s="151"/>
      <c r="E7" s="151"/>
      <c r="F7" s="152"/>
      <c r="G7" s="151"/>
      <c r="H7" s="152"/>
      <c r="I7" s="152"/>
      <c r="J7" s="152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ht="12" customHeight="1" x14ac:dyDescent="0.15">
      <c r="A8" s="149"/>
      <c r="B8" s="150"/>
      <c r="C8" s="150"/>
      <c r="D8" s="151"/>
      <c r="E8" s="151"/>
      <c r="F8" s="152"/>
      <c r="G8" s="151"/>
      <c r="H8" s="152"/>
      <c r="I8" s="152"/>
      <c r="J8" s="152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ht="12" customHeight="1" x14ac:dyDescent="0.15">
      <c r="A9" s="149"/>
      <c r="B9" s="150"/>
      <c r="C9" s="150"/>
      <c r="D9" s="151"/>
      <c r="E9" s="151"/>
      <c r="F9" s="152"/>
      <c r="G9" s="151"/>
      <c r="H9" s="152"/>
      <c r="I9" s="152"/>
      <c r="J9" s="152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ht="12" customHeight="1" x14ac:dyDescent="0.15">
      <c r="A10" s="149"/>
      <c r="B10" s="150"/>
      <c r="C10" s="150"/>
      <c r="D10" s="151"/>
      <c r="E10" s="151"/>
      <c r="F10" s="152"/>
      <c r="G10" s="151"/>
      <c r="H10" s="152"/>
      <c r="I10" s="152"/>
      <c r="J10" s="152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ht="12" customHeight="1" x14ac:dyDescent="0.15">
      <c r="A11" s="149"/>
      <c r="B11" s="150"/>
      <c r="C11" s="150"/>
      <c r="D11" s="151"/>
      <c r="E11" s="151"/>
      <c r="F11" s="152"/>
      <c r="G11" s="151"/>
      <c r="H11" s="152"/>
      <c r="I11" s="152"/>
      <c r="J11" s="152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2" customHeight="1" x14ac:dyDescent="0.15">
      <c r="A12" s="149"/>
      <c r="B12" s="150"/>
      <c r="C12" s="150"/>
      <c r="D12" s="151"/>
      <c r="E12" s="151"/>
      <c r="F12" s="152"/>
      <c r="G12" s="151"/>
      <c r="H12" s="152"/>
      <c r="I12" s="152"/>
      <c r="J12" s="152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12" customHeight="1" x14ac:dyDescent="0.15">
      <c r="A13" s="149"/>
      <c r="B13" s="150"/>
      <c r="C13" s="150"/>
      <c r="D13" s="151"/>
      <c r="E13" s="151"/>
      <c r="F13" s="152"/>
      <c r="G13" s="151"/>
      <c r="H13" s="152"/>
      <c r="I13" s="152"/>
      <c r="J13" s="152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12" customHeight="1" x14ac:dyDescent="0.15">
      <c r="A14" s="149"/>
      <c r="B14" s="150"/>
      <c r="C14" s="150"/>
      <c r="D14" s="151"/>
      <c r="E14" s="151"/>
      <c r="F14" s="152"/>
      <c r="G14" s="151"/>
      <c r="H14" s="152"/>
      <c r="I14" s="152"/>
      <c r="J14" s="152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2" customHeight="1" x14ac:dyDescent="0.15">
      <c r="A15" s="149"/>
      <c r="B15" s="150"/>
      <c r="C15" s="150"/>
      <c r="D15" s="151"/>
      <c r="E15" s="151"/>
      <c r="F15" s="152"/>
      <c r="G15" s="151"/>
      <c r="H15" s="152"/>
      <c r="I15" s="152"/>
      <c r="J15" s="152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12" customHeight="1" x14ac:dyDescent="0.15">
      <c r="A16" s="149"/>
      <c r="B16" s="150"/>
      <c r="C16" s="150"/>
      <c r="D16" s="151"/>
      <c r="E16" s="151"/>
      <c r="F16" s="152"/>
      <c r="G16" s="151"/>
      <c r="H16" s="152"/>
      <c r="I16" s="152"/>
      <c r="J16" s="152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2" customHeight="1" x14ac:dyDescent="0.15">
      <c r="A17" s="149"/>
      <c r="B17" s="150"/>
      <c r="C17" s="150"/>
      <c r="D17" s="151"/>
      <c r="E17" s="151"/>
      <c r="F17" s="152"/>
      <c r="G17" s="151"/>
      <c r="H17" s="152"/>
      <c r="I17" s="152"/>
      <c r="J17" s="152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2" customHeight="1" x14ac:dyDescent="0.15">
      <c r="A18" s="149"/>
      <c r="B18" s="150"/>
      <c r="C18" s="150"/>
      <c r="D18" s="151"/>
      <c r="E18" s="151"/>
      <c r="F18" s="152"/>
      <c r="G18" s="151"/>
      <c r="H18" s="152"/>
      <c r="I18" s="152"/>
      <c r="J18" s="152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2" customHeight="1" x14ac:dyDescent="0.15">
      <c r="A19" s="149"/>
      <c r="B19" s="150"/>
      <c r="C19" s="150"/>
      <c r="D19" s="151"/>
      <c r="E19" s="151"/>
      <c r="F19" s="152"/>
      <c r="G19" s="151"/>
      <c r="H19" s="152"/>
      <c r="I19" s="152"/>
      <c r="J19" s="152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2" customHeight="1" x14ac:dyDescent="0.15">
      <c r="A20" s="149"/>
      <c r="B20" s="150"/>
      <c r="C20" s="150"/>
      <c r="D20" s="151"/>
      <c r="E20" s="151"/>
      <c r="F20" s="152"/>
      <c r="G20" s="151"/>
      <c r="H20" s="152"/>
      <c r="I20" s="152"/>
      <c r="J20" s="152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2" customHeight="1" x14ac:dyDescent="0.15">
      <c r="A21" s="149"/>
      <c r="B21" s="150"/>
      <c r="C21" s="150"/>
      <c r="D21" s="151"/>
      <c r="E21" s="151"/>
      <c r="F21" s="152"/>
      <c r="G21" s="151"/>
      <c r="H21" s="152"/>
      <c r="I21" s="152"/>
      <c r="J21" s="152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2" customHeight="1" x14ac:dyDescent="0.15">
      <c r="A22" s="149"/>
      <c r="B22" s="150"/>
      <c r="C22" s="150"/>
      <c r="D22" s="151"/>
      <c r="E22" s="151"/>
      <c r="F22" s="152"/>
      <c r="G22" s="151"/>
      <c r="H22" s="152"/>
      <c r="I22" s="152"/>
      <c r="J22" s="152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2" customHeight="1" x14ac:dyDescent="0.15">
      <c r="A23" s="149"/>
      <c r="B23" s="150"/>
      <c r="C23" s="150"/>
      <c r="D23" s="151"/>
      <c r="E23" s="151"/>
      <c r="F23" s="152"/>
      <c r="G23" s="151"/>
      <c r="H23" s="152"/>
      <c r="I23" s="152"/>
      <c r="J23" s="152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2" customHeight="1" x14ac:dyDescent="0.15">
      <c r="A24" s="149"/>
      <c r="B24" s="150"/>
      <c r="C24" s="150"/>
      <c r="D24" s="151"/>
      <c r="E24" s="151"/>
      <c r="F24" s="152"/>
      <c r="G24" s="151"/>
      <c r="H24" s="152"/>
      <c r="I24" s="152"/>
      <c r="J24" s="152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2" customHeight="1" x14ac:dyDescent="0.15">
      <c r="A25" s="149"/>
      <c r="B25" s="150"/>
      <c r="C25" s="150"/>
      <c r="D25" s="151"/>
      <c r="E25" s="151"/>
      <c r="F25" s="152"/>
      <c r="G25" s="151"/>
      <c r="H25" s="152"/>
      <c r="I25" s="152"/>
      <c r="J25" s="152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2" customHeight="1" x14ac:dyDescent="0.15">
      <c r="A26" s="149"/>
      <c r="B26" s="150"/>
      <c r="C26" s="150"/>
      <c r="D26" s="151"/>
      <c r="E26" s="151"/>
      <c r="F26" s="152"/>
      <c r="G26" s="151"/>
      <c r="H26" s="152"/>
      <c r="I26" s="152"/>
      <c r="J26" s="152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2" customHeight="1" x14ac:dyDescent="0.15">
      <c r="A27" s="149"/>
      <c r="B27" s="150"/>
      <c r="C27" s="150"/>
      <c r="D27" s="151"/>
      <c r="E27" s="151"/>
      <c r="F27" s="152"/>
      <c r="G27" s="151"/>
      <c r="H27" s="152"/>
      <c r="I27" s="152"/>
      <c r="J27" s="152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2" customHeight="1" x14ac:dyDescent="0.15">
      <c r="A28" s="149"/>
      <c r="B28" s="150"/>
      <c r="C28" s="150"/>
      <c r="D28" s="151"/>
      <c r="E28" s="151"/>
      <c r="F28" s="152"/>
      <c r="G28" s="151"/>
      <c r="H28" s="152"/>
      <c r="I28" s="152"/>
      <c r="J28" s="152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2" customHeight="1" x14ac:dyDescent="0.15">
      <c r="A29" s="149"/>
      <c r="B29" s="150"/>
      <c r="C29" s="150"/>
      <c r="D29" s="151"/>
      <c r="E29" s="151"/>
      <c r="F29" s="152"/>
      <c r="G29" s="151"/>
      <c r="H29" s="152"/>
      <c r="I29" s="152"/>
      <c r="J29" s="152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2" customHeight="1" x14ac:dyDescent="0.15">
      <c r="A30" s="149"/>
      <c r="B30" s="150"/>
      <c r="C30" s="150"/>
      <c r="D30" s="151"/>
      <c r="E30" s="151"/>
      <c r="F30" s="152"/>
      <c r="G30" s="151"/>
      <c r="H30" s="152"/>
      <c r="I30" s="152"/>
      <c r="J30" s="152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2" customHeight="1" x14ac:dyDescent="0.15">
      <c r="A31" s="149"/>
      <c r="B31" s="150"/>
      <c r="C31" s="150"/>
      <c r="D31" s="151"/>
      <c r="E31" s="151"/>
      <c r="F31" s="152"/>
      <c r="G31" s="151"/>
      <c r="H31" s="152"/>
      <c r="I31" s="152"/>
      <c r="J31" s="152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2" customHeight="1" x14ac:dyDescent="0.15">
      <c r="A32" s="149"/>
      <c r="B32" s="150"/>
      <c r="C32" s="150"/>
      <c r="D32" s="151"/>
      <c r="E32" s="151"/>
      <c r="F32" s="152"/>
      <c r="G32" s="151"/>
      <c r="H32" s="152"/>
      <c r="I32" s="152"/>
      <c r="J32" s="152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2" customHeight="1" x14ac:dyDescent="0.15">
      <c r="A33" s="149"/>
      <c r="B33" s="150"/>
      <c r="C33" s="150"/>
      <c r="D33" s="151"/>
      <c r="E33" s="151"/>
      <c r="F33" s="152"/>
      <c r="G33" s="151"/>
      <c r="H33" s="152"/>
      <c r="I33" s="152"/>
      <c r="J33" s="152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2" customHeight="1" x14ac:dyDescent="0.15">
      <c r="A34" s="149"/>
      <c r="B34" s="150"/>
      <c r="C34" s="150"/>
      <c r="D34" s="151"/>
      <c r="E34" s="151"/>
      <c r="F34" s="152"/>
      <c r="G34" s="151"/>
      <c r="H34" s="152"/>
      <c r="I34" s="152"/>
      <c r="J34" s="152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2" customHeight="1" x14ac:dyDescent="0.15">
      <c r="A35" s="149"/>
      <c r="B35" s="150"/>
      <c r="C35" s="150"/>
      <c r="D35" s="151"/>
      <c r="E35" s="151"/>
      <c r="F35" s="152"/>
      <c r="G35" s="151"/>
      <c r="H35" s="152"/>
      <c r="I35" s="152"/>
      <c r="J35" s="152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2" customHeight="1" x14ac:dyDescent="0.15">
      <c r="A36" s="149"/>
      <c r="B36" s="150"/>
      <c r="C36" s="150"/>
      <c r="D36" s="151"/>
      <c r="E36" s="151"/>
      <c r="F36" s="152"/>
      <c r="G36" s="151"/>
      <c r="H36" s="152"/>
      <c r="I36" s="152"/>
      <c r="J36" s="152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2" customHeight="1" x14ac:dyDescent="0.15">
      <c r="A37" s="149"/>
      <c r="B37" s="150"/>
      <c r="C37" s="150"/>
      <c r="D37" s="151"/>
      <c r="E37" s="151"/>
      <c r="F37" s="152"/>
      <c r="G37" s="151"/>
      <c r="H37" s="152"/>
      <c r="I37" s="152"/>
      <c r="J37" s="152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2" customHeight="1" x14ac:dyDescent="0.15">
      <c r="A38" s="149"/>
      <c r="B38" s="150"/>
      <c r="C38" s="150"/>
      <c r="D38" s="151"/>
      <c r="E38" s="151"/>
      <c r="F38" s="152"/>
      <c r="G38" s="151"/>
      <c r="H38" s="152"/>
      <c r="I38" s="152"/>
      <c r="J38" s="152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2" customHeight="1" x14ac:dyDescent="0.15">
      <c r="A39" s="149"/>
      <c r="B39" s="150"/>
      <c r="C39" s="150"/>
      <c r="D39" s="151"/>
      <c r="E39" s="151"/>
      <c r="F39" s="152"/>
      <c r="G39" s="151"/>
      <c r="H39" s="152"/>
      <c r="I39" s="152"/>
      <c r="J39" s="152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2" customHeight="1" x14ac:dyDescent="0.15">
      <c r="A40" s="149"/>
      <c r="B40" s="150"/>
      <c r="C40" s="150"/>
      <c r="D40" s="151"/>
      <c r="E40" s="151"/>
      <c r="F40" s="152"/>
      <c r="G40" s="151"/>
      <c r="H40" s="152"/>
      <c r="I40" s="152"/>
      <c r="J40" s="152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2" customHeight="1" x14ac:dyDescent="0.15">
      <c r="A41" s="149"/>
      <c r="B41" s="150"/>
      <c r="C41" s="150"/>
      <c r="D41" s="151"/>
      <c r="E41" s="151"/>
      <c r="F41" s="152"/>
      <c r="G41" s="151"/>
      <c r="H41" s="152"/>
      <c r="I41" s="152"/>
      <c r="J41" s="152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2" customHeight="1" x14ac:dyDescent="0.15">
      <c r="A42" s="149"/>
      <c r="B42" s="150"/>
      <c r="C42" s="150"/>
      <c r="D42" s="151"/>
      <c r="E42" s="151"/>
      <c r="F42" s="152"/>
      <c r="G42" s="151"/>
      <c r="H42" s="152"/>
      <c r="I42" s="152"/>
      <c r="J42" s="152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2" customHeight="1" x14ac:dyDescent="0.15">
      <c r="A43" s="149"/>
      <c r="B43" s="150"/>
      <c r="C43" s="150"/>
      <c r="D43" s="151"/>
      <c r="E43" s="151"/>
      <c r="F43" s="152"/>
      <c r="G43" s="151"/>
      <c r="H43" s="152"/>
      <c r="I43" s="152"/>
      <c r="J43" s="152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2" customHeight="1" x14ac:dyDescent="0.15">
      <c r="A44" s="149"/>
      <c r="B44" s="150"/>
      <c r="C44" s="150"/>
      <c r="D44" s="151"/>
      <c r="E44" s="151"/>
      <c r="F44" s="152"/>
      <c r="G44" s="151"/>
      <c r="H44" s="152"/>
      <c r="I44" s="152"/>
      <c r="J44" s="152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2" customHeight="1" x14ac:dyDescent="0.15">
      <c r="A45" s="149"/>
      <c r="B45" s="150"/>
      <c r="C45" s="150"/>
      <c r="D45" s="151"/>
      <c r="E45" s="151"/>
      <c r="F45" s="152"/>
      <c r="G45" s="151"/>
      <c r="H45" s="152"/>
      <c r="I45" s="152"/>
      <c r="J45" s="152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2" customHeight="1" x14ac:dyDescent="0.15">
      <c r="A46" s="149"/>
      <c r="B46" s="150"/>
      <c r="C46" s="150"/>
      <c r="D46" s="151"/>
      <c r="E46" s="151"/>
      <c r="F46" s="152"/>
      <c r="G46" s="151"/>
      <c r="H46" s="152"/>
      <c r="I46" s="152"/>
      <c r="J46" s="152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2" customHeight="1" x14ac:dyDescent="0.15">
      <c r="A47" s="149"/>
      <c r="B47" s="150"/>
      <c r="C47" s="150"/>
      <c r="D47" s="151"/>
      <c r="E47" s="151"/>
      <c r="F47" s="152"/>
      <c r="G47" s="151"/>
      <c r="H47" s="152"/>
      <c r="I47" s="152"/>
      <c r="J47" s="152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2" customHeight="1" x14ac:dyDescent="0.15">
      <c r="A48" s="149"/>
      <c r="B48" s="150"/>
      <c r="C48" s="150"/>
      <c r="D48" s="151"/>
      <c r="E48" s="151"/>
      <c r="F48" s="152"/>
      <c r="G48" s="151"/>
      <c r="H48" s="152"/>
      <c r="I48" s="152"/>
      <c r="J48" s="152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2" customHeight="1" x14ac:dyDescent="0.15">
      <c r="A49" s="149"/>
      <c r="B49" s="150"/>
      <c r="C49" s="150"/>
      <c r="D49" s="151"/>
      <c r="E49" s="151"/>
      <c r="F49" s="152"/>
      <c r="G49" s="151"/>
      <c r="H49" s="152"/>
      <c r="I49" s="152"/>
      <c r="J49" s="152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2" customHeight="1" x14ac:dyDescent="0.15">
      <c r="A50" s="149"/>
      <c r="B50" s="150"/>
      <c r="C50" s="150"/>
      <c r="D50" s="151"/>
      <c r="E50" s="151"/>
      <c r="F50" s="152"/>
      <c r="G50" s="151"/>
      <c r="H50" s="152"/>
      <c r="I50" s="152"/>
      <c r="J50" s="152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2" customHeight="1" x14ac:dyDescent="0.15">
      <c r="A51" s="149"/>
      <c r="B51" s="150"/>
      <c r="C51" s="150"/>
      <c r="D51" s="151"/>
      <c r="E51" s="151"/>
      <c r="F51" s="152"/>
      <c r="G51" s="151"/>
      <c r="H51" s="152"/>
      <c r="I51" s="152"/>
      <c r="J51" s="152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2" customHeight="1" x14ac:dyDescent="0.15">
      <c r="A52" s="149"/>
      <c r="B52" s="150"/>
      <c r="C52" s="150"/>
      <c r="D52" s="151"/>
      <c r="E52" s="151"/>
      <c r="F52" s="152"/>
      <c r="G52" s="151"/>
      <c r="H52" s="152"/>
      <c r="I52" s="152"/>
      <c r="J52" s="152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2" customHeight="1" x14ac:dyDescent="0.15">
      <c r="A53" s="149"/>
      <c r="B53" s="150"/>
      <c r="C53" s="150"/>
      <c r="D53" s="151"/>
      <c r="E53" s="151"/>
      <c r="F53" s="152"/>
      <c r="G53" s="151"/>
      <c r="H53" s="152"/>
      <c r="I53" s="152"/>
      <c r="J53" s="152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2" customHeight="1" x14ac:dyDescent="0.15">
      <c r="A54" s="149"/>
      <c r="B54" s="150"/>
      <c r="C54" s="150"/>
      <c r="D54" s="151"/>
      <c r="E54" s="151"/>
      <c r="F54" s="152"/>
      <c r="G54" s="151"/>
      <c r="H54" s="152"/>
      <c r="I54" s="152"/>
      <c r="J54" s="152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2" customHeight="1" x14ac:dyDescent="0.15">
      <c r="A55" s="149"/>
      <c r="B55" s="150"/>
      <c r="C55" s="150"/>
      <c r="D55" s="151"/>
      <c r="E55" s="151"/>
      <c r="F55" s="152"/>
      <c r="G55" s="151"/>
      <c r="H55" s="152"/>
      <c r="I55" s="152"/>
      <c r="J55" s="152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2" customHeight="1" x14ac:dyDescent="0.15">
      <c r="A56" s="149"/>
      <c r="B56" s="150"/>
      <c r="C56" s="150"/>
      <c r="D56" s="151"/>
      <c r="E56" s="151"/>
      <c r="F56" s="152"/>
      <c r="G56" s="151"/>
      <c r="H56" s="152"/>
      <c r="I56" s="152"/>
      <c r="J56" s="152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2" customHeight="1" x14ac:dyDescent="0.15">
      <c r="A57" s="149"/>
      <c r="B57" s="150"/>
      <c r="C57" s="150"/>
      <c r="D57" s="151"/>
      <c r="E57" s="151"/>
      <c r="F57" s="152"/>
      <c r="G57" s="151"/>
      <c r="H57" s="152"/>
      <c r="I57" s="152"/>
      <c r="J57" s="152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2" customHeight="1" x14ac:dyDescent="0.15">
      <c r="A58" s="149"/>
      <c r="B58" s="150"/>
      <c r="C58" s="150"/>
      <c r="D58" s="151"/>
      <c r="E58" s="151"/>
      <c r="F58" s="152"/>
      <c r="G58" s="151"/>
      <c r="H58" s="152"/>
      <c r="I58" s="152"/>
      <c r="J58" s="152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2" customHeight="1" x14ac:dyDescent="0.15">
      <c r="A59" s="149"/>
      <c r="B59" s="150"/>
      <c r="C59" s="150"/>
      <c r="D59" s="151"/>
      <c r="E59" s="151"/>
      <c r="F59" s="152"/>
      <c r="G59" s="151"/>
      <c r="H59" s="152"/>
      <c r="I59" s="152"/>
      <c r="J59" s="152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2" customHeight="1" x14ac:dyDescent="0.15">
      <c r="A60" s="149"/>
      <c r="B60" s="150"/>
      <c r="C60" s="150"/>
      <c r="D60" s="151"/>
      <c r="E60" s="151"/>
      <c r="F60" s="152"/>
      <c r="G60" s="151"/>
      <c r="H60" s="152"/>
      <c r="I60" s="152"/>
      <c r="J60" s="152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2" customHeight="1" x14ac:dyDescent="0.15">
      <c r="A61" s="149"/>
      <c r="B61" s="150"/>
      <c r="C61" s="150"/>
      <c r="D61" s="151"/>
      <c r="E61" s="151"/>
      <c r="F61" s="152"/>
      <c r="G61" s="151"/>
      <c r="H61" s="152"/>
      <c r="I61" s="152"/>
      <c r="J61" s="152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2" customHeight="1" x14ac:dyDescent="0.15">
      <c r="A62" s="149"/>
      <c r="B62" s="150"/>
      <c r="C62" s="150"/>
      <c r="D62" s="151"/>
      <c r="E62" s="151"/>
      <c r="F62" s="152"/>
      <c r="G62" s="151"/>
      <c r="H62" s="152"/>
      <c r="I62" s="152"/>
      <c r="J62" s="152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2" customHeight="1" x14ac:dyDescent="0.15">
      <c r="A63" s="149"/>
      <c r="B63" s="150"/>
      <c r="C63" s="150"/>
      <c r="D63" s="151"/>
      <c r="E63" s="151"/>
      <c r="F63" s="152"/>
      <c r="G63" s="151"/>
      <c r="H63" s="152"/>
      <c r="I63" s="152"/>
      <c r="J63" s="152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2" customHeight="1" x14ac:dyDescent="0.15">
      <c r="A64" s="149"/>
      <c r="B64" s="150"/>
      <c r="C64" s="150"/>
      <c r="D64" s="151"/>
      <c r="E64" s="151"/>
      <c r="F64" s="152"/>
      <c r="G64" s="151"/>
      <c r="H64" s="152"/>
      <c r="I64" s="152"/>
      <c r="J64" s="152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2" customHeight="1" x14ac:dyDescent="0.15">
      <c r="A65" s="149"/>
      <c r="B65" s="150"/>
      <c r="C65" s="150"/>
      <c r="D65" s="151"/>
      <c r="E65" s="151"/>
      <c r="F65" s="152"/>
      <c r="G65" s="151"/>
      <c r="H65" s="152"/>
      <c r="I65" s="152"/>
      <c r="J65" s="152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2" customHeight="1" x14ac:dyDescent="0.15">
      <c r="A66" s="149"/>
      <c r="B66" s="150"/>
      <c r="C66" s="150"/>
      <c r="D66" s="151"/>
      <c r="E66" s="151"/>
      <c r="F66" s="152"/>
      <c r="G66" s="151"/>
      <c r="H66" s="152"/>
      <c r="I66" s="152"/>
      <c r="J66" s="152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2" customHeight="1" x14ac:dyDescent="0.15">
      <c r="A67" s="149"/>
      <c r="B67" s="150"/>
      <c r="C67" s="150"/>
      <c r="D67" s="151"/>
      <c r="E67" s="151"/>
      <c r="F67" s="152"/>
      <c r="G67" s="151"/>
      <c r="H67" s="152"/>
      <c r="I67" s="152"/>
      <c r="J67" s="152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2" customHeight="1" x14ac:dyDescent="0.15">
      <c r="A68" s="149"/>
      <c r="B68" s="150"/>
      <c r="C68" s="150"/>
      <c r="D68" s="151"/>
      <c r="E68" s="151"/>
      <c r="F68" s="152"/>
      <c r="G68" s="151"/>
      <c r="H68" s="152"/>
      <c r="I68" s="152"/>
      <c r="J68" s="152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2" customHeight="1" x14ac:dyDescent="0.15">
      <c r="A69" s="149"/>
      <c r="B69" s="150"/>
      <c r="C69" s="150"/>
      <c r="D69" s="151"/>
      <c r="E69" s="151"/>
      <c r="F69" s="152"/>
      <c r="G69" s="151"/>
      <c r="H69" s="152"/>
      <c r="I69" s="152"/>
      <c r="J69" s="152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2" customHeight="1" x14ac:dyDescent="0.15">
      <c r="A70" s="149"/>
      <c r="B70" s="150"/>
      <c r="C70" s="150"/>
      <c r="D70" s="151"/>
      <c r="E70" s="151"/>
      <c r="F70" s="152"/>
      <c r="G70" s="151"/>
      <c r="H70" s="152"/>
      <c r="I70" s="152"/>
      <c r="J70" s="152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2" customHeight="1" x14ac:dyDescent="0.15">
      <c r="A71" s="149"/>
      <c r="B71" s="150"/>
      <c r="C71" s="150"/>
      <c r="D71" s="151"/>
      <c r="E71" s="151"/>
      <c r="F71" s="152"/>
      <c r="G71" s="151"/>
      <c r="H71" s="152"/>
      <c r="I71" s="152"/>
      <c r="J71" s="152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2" customHeight="1" x14ac:dyDescent="0.15">
      <c r="A72" s="149"/>
      <c r="B72" s="150"/>
      <c r="C72" s="150"/>
      <c r="D72" s="151"/>
      <c r="E72" s="151"/>
      <c r="F72" s="152"/>
      <c r="G72" s="151"/>
      <c r="H72" s="152"/>
      <c r="I72" s="152"/>
      <c r="J72" s="152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2" customHeight="1" x14ac:dyDescent="0.15">
      <c r="A73" s="149"/>
      <c r="B73" s="150"/>
      <c r="C73" s="150"/>
      <c r="D73" s="151"/>
      <c r="E73" s="151"/>
      <c r="F73" s="152"/>
      <c r="G73" s="151"/>
      <c r="H73" s="152"/>
      <c r="I73" s="152"/>
      <c r="J73" s="152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2" customHeight="1" x14ac:dyDescent="0.15">
      <c r="A74" s="149"/>
      <c r="B74" s="150"/>
      <c r="C74" s="150"/>
      <c r="D74" s="151"/>
      <c r="E74" s="151"/>
      <c r="F74" s="152"/>
      <c r="G74" s="151"/>
      <c r="H74" s="152"/>
      <c r="I74" s="152"/>
      <c r="J74" s="152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2" customHeight="1" x14ac:dyDescent="0.15">
      <c r="A75" s="149"/>
      <c r="B75" s="150"/>
      <c r="C75" s="150"/>
      <c r="D75" s="151"/>
      <c r="E75" s="151"/>
      <c r="F75" s="152"/>
      <c r="G75" s="151"/>
      <c r="H75" s="152"/>
      <c r="I75" s="152"/>
      <c r="J75" s="152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2" customHeight="1" x14ac:dyDescent="0.15">
      <c r="A76" s="149"/>
      <c r="B76" s="150"/>
      <c r="C76" s="150"/>
      <c r="D76" s="151"/>
      <c r="E76" s="151"/>
      <c r="F76" s="152"/>
      <c r="G76" s="151"/>
      <c r="H76" s="152"/>
      <c r="I76" s="152"/>
      <c r="J76" s="152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2" customHeight="1" x14ac:dyDescent="0.15">
      <c r="A77" s="149"/>
      <c r="B77" s="150"/>
      <c r="C77" s="150"/>
      <c r="D77" s="151"/>
      <c r="E77" s="151"/>
      <c r="F77" s="152"/>
      <c r="G77" s="151"/>
      <c r="H77" s="152"/>
      <c r="I77" s="152"/>
      <c r="J77" s="152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2" customHeight="1" x14ac:dyDescent="0.15">
      <c r="A78" s="149"/>
      <c r="B78" s="150"/>
      <c r="C78" s="150"/>
      <c r="D78" s="151"/>
      <c r="E78" s="151"/>
      <c r="F78" s="152"/>
      <c r="G78" s="151"/>
      <c r="H78" s="152"/>
      <c r="I78" s="152"/>
      <c r="J78" s="152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2" customHeight="1" x14ac:dyDescent="0.15">
      <c r="A79" s="149"/>
      <c r="B79" s="150"/>
      <c r="C79" s="150"/>
      <c r="D79" s="151"/>
      <c r="E79" s="151"/>
      <c r="F79" s="152"/>
      <c r="G79" s="151"/>
      <c r="H79" s="152"/>
      <c r="I79" s="152"/>
      <c r="J79" s="152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2" customHeight="1" x14ac:dyDescent="0.15">
      <c r="A80" s="149"/>
      <c r="B80" s="150"/>
      <c r="C80" s="150"/>
      <c r="D80" s="151"/>
      <c r="E80" s="151"/>
      <c r="F80" s="152"/>
      <c r="G80" s="151"/>
      <c r="H80" s="152"/>
      <c r="I80" s="152"/>
      <c r="J80" s="152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2" customHeight="1" x14ac:dyDescent="0.15">
      <c r="A81" s="149"/>
      <c r="B81" s="150"/>
      <c r="C81" s="150"/>
      <c r="D81" s="151"/>
      <c r="E81" s="151"/>
      <c r="F81" s="152"/>
      <c r="G81" s="151"/>
      <c r="H81" s="152"/>
      <c r="I81" s="152"/>
      <c r="J81" s="152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2" customHeight="1" x14ac:dyDescent="0.15">
      <c r="A82" s="149"/>
      <c r="B82" s="150"/>
      <c r="C82" s="150"/>
      <c r="D82" s="151"/>
      <c r="E82" s="151"/>
      <c r="F82" s="152"/>
      <c r="G82" s="151"/>
      <c r="H82" s="152"/>
      <c r="I82" s="152"/>
      <c r="J82" s="152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2" customHeight="1" x14ac:dyDescent="0.15">
      <c r="A83" s="149"/>
      <c r="B83" s="150"/>
      <c r="C83" s="150"/>
      <c r="D83" s="151"/>
      <c r="E83" s="151"/>
      <c r="F83" s="152"/>
      <c r="G83" s="151"/>
      <c r="H83" s="152"/>
      <c r="I83" s="152"/>
      <c r="J83" s="152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2" customHeight="1" x14ac:dyDescent="0.15">
      <c r="A84" s="149"/>
      <c r="B84" s="150"/>
      <c r="C84" s="150"/>
      <c r="D84" s="151"/>
      <c r="E84" s="151"/>
      <c r="F84" s="152"/>
      <c r="G84" s="151"/>
      <c r="H84" s="152"/>
      <c r="I84" s="152"/>
      <c r="J84" s="152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2" customHeight="1" x14ac:dyDescent="0.15">
      <c r="A85" s="149"/>
      <c r="B85" s="150"/>
      <c r="C85" s="150"/>
      <c r="D85" s="151"/>
      <c r="E85" s="151"/>
      <c r="F85" s="152"/>
      <c r="G85" s="151"/>
      <c r="H85" s="152"/>
      <c r="I85" s="152"/>
      <c r="J85" s="152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2" customHeight="1" x14ac:dyDescent="0.15">
      <c r="A86" s="149"/>
      <c r="B86" s="150"/>
      <c r="C86" s="150"/>
      <c r="D86" s="151"/>
      <c r="E86" s="151"/>
      <c r="F86" s="152"/>
      <c r="G86" s="151"/>
      <c r="H86" s="152"/>
      <c r="I86" s="152"/>
      <c r="J86" s="152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2" customHeight="1" x14ac:dyDescent="0.15">
      <c r="A87" s="149"/>
      <c r="B87" s="150"/>
      <c r="C87" s="150"/>
      <c r="D87" s="151"/>
      <c r="E87" s="151"/>
      <c r="F87" s="152"/>
      <c r="G87" s="151"/>
      <c r="H87" s="152"/>
      <c r="I87" s="152"/>
      <c r="J87" s="152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2" customHeight="1" x14ac:dyDescent="0.15">
      <c r="A88" s="149"/>
      <c r="B88" s="150"/>
      <c r="C88" s="150"/>
      <c r="D88" s="151"/>
      <c r="E88" s="151"/>
      <c r="F88" s="152"/>
      <c r="G88" s="151"/>
      <c r="H88" s="152"/>
      <c r="I88" s="152"/>
      <c r="J88" s="152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2" customHeight="1" x14ac:dyDescent="0.15">
      <c r="A89" s="149"/>
      <c r="B89" s="150"/>
      <c r="C89" s="150"/>
      <c r="D89" s="151"/>
      <c r="E89" s="151"/>
      <c r="F89" s="152"/>
      <c r="G89" s="151"/>
      <c r="H89" s="152"/>
      <c r="I89" s="152"/>
      <c r="J89" s="152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2" customHeight="1" x14ac:dyDescent="0.15">
      <c r="A90" s="149"/>
      <c r="B90" s="150"/>
      <c r="C90" s="150"/>
      <c r="D90" s="151"/>
      <c r="E90" s="151"/>
      <c r="F90" s="152"/>
      <c r="G90" s="151"/>
      <c r="H90" s="152"/>
      <c r="I90" s="152"/>
      <c r="J90" s="152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2" customHeight="1" x14ac:dyDescent="0.15">
      <c r="A91" s="149"/>
      <c r="B91" s="150"/>
      <c r="C91" s="150"/>
      <c r="D91" s="151"/>
      <c r="E91" s="151"/>
      <c r="F91" s="152"/>
      <c r="G91" s="151"/>
      <c r="H91" s="152"/>
      <c r="I91" s="152"/>
      <c r="J91" s="152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2" customHeight="1" x14ac:dyDescent="0.15">
      <c r="A92" s="149"/>
      <c r="B92" s="150"/>
      <c r="C92" s="150"/>
      <c r="D92" s="151"/>
      <c r="E92" s="151"/>
      <c r="F92" s="152"/>
      <c r="G92" s="151"/>
      <c r="H92" s="152"/>
      <c r="I92" s="152"/>
      <c r="J92" s="152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2" customHeight="1" x14ac:dyDescent="0.15">
      <c r="A93" s="149"/>
      <c r="B93" s="150"/>
      <c r="C93" s="150"/>
      <c r="D93" s="151"/>
      <c r="E93" s="151"/>
      <c r="F93" s="152"/>
      <c r="G93" s="151"/>
      <c r="H93" s="152"/>
      <c r="I93" s="152"/>
      <c r="J93" s="152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2" customHeight="1" x14ac:dyDescent="0.15">
      <c r="A94" s="149"/>
      <c r="B94" s="150"/>
      <c r="C94" s="150"/>
      <c r="D94" s="151"/>
      <c r="E94" s="151"/>
      <c r="F94" s="152"/>
      <c r="G94" s="151"/>
      <c r="H94" s="152"/>
      <c r="I94" s="152"/>
      <c r="J94" s="152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2" customHeight="1" x14ac:dyDescent="0.15">
      <c r="A95" s="149"/>
      <c r="B95" s="150"/>
      <c r="C95" s="150"/>
      <c r="D95" s="151"/>
      <c r="E95" s="151"/>
      <c r="F95" s="152"/>
      <c r="G95" s="151"/>
      <c r="H95" s="152"/>
      <c r="I95" s="152"/>
      <c r="J95" s="152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2" customHeight="1" x14ac:dyDescent="0.15">
      <c r="A96" s="149"/>
      <c r="B96" s="150"/>
      <c r="C96" s="150"/>
      <c r="D96" s="151"/>
      <c r="E96" s="151"/>
      <c r="F96" s="152"/>
      <c r="G96" s="151"/>
      <c r="H96" s="152"/>
      <c r="I96" s="152"/>
      <c r="J96" s="152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2" customHeight="1" x14ac:dyDescent="0.15">
      <c r="A97" s="149"/>
      <c r="B97" s="150"/>
      <c r="C97" s="150"/>
      <c r="D97" s="151"/>
      <c r="E97" s="151"/>
      <c r="F97" s="152"/>
      <c r="G97" s="151"/>
      <c r="H97" s="152"/>
      <c r="I97" s="152"/>
      <c r="J97" s="152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2" customHeight="1" x14ac:dyDescent="0.15">
      <c r="A98" s="149"/>
      <c r="B98" s="150"/>
      <c r="C98" s="150"/>
      <c r="D98" s="151"/>
      <c r="E98" s="151"/>
      <c r="F98" s="152"/>
      <c r="G98" s="151"/>
      <c r="H98" s="152"/>
      <c r="I98" s="152"/>
      <c r="J98" s="152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2" customHeight="1" x14ac:dyDescent="0.15">
      <c r="A99" s="149"/>
      <c r="B99" s="150"/>
      <c r="C99" s="150"/>
      <c r="D99" s="151"/>
      <c r="E99" s="151"/>
      <c r="F99" s="152"/>
      <c r="G99" s="151"/>
      <c r="H99" s="152"/>
      <c r="I99" s="152"/>
      <c r="J99" s="152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2.75" customHeight="1" x14ac:dyDescent="0.15">
      <c r="A100" s="2"/>
      <c r="B100" s="2"/>
      <c r="C100" s="2"/>
      <c r="D100" s="2"/>
      <c r="E100" s="2"/>
      <c r="F100" s="148"/>
      <c r="G100" s="2"/>
      <c r="H100" s="148"/>
      <c r="I100" s="148"/>
      <c r="J100" s="148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148"/>
      <c r="G101" s="2"/>
      <c r="H101" s="148"/>
      <c r="I101" s="148"/>
      <c r="J101" s="148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148"/>
      <c r="G102" s="2"/>
      <c r="H102" s="148"/>
      <c r="I102" s="148"/>
      <c r="J102" s="148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148"/>
      <c r="G103" s="2"/>
      <c r="H103" s="148"/>
      <c r="I103" s="148"/>
      <c r="J103" s="148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148"/>
      <c r="G104" s="2"/>
      <c r="H104" s="148"/>
      <c r="I104" s="148"/>
      <c r="J104" s="148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148"/>
      <c r="G105" s="2"/>
      <c r="H105" s="148"/>
      <c r="I105" s="148"/>
      <c r="J105" s="148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148"/>
      <c r="G106" s="2"/>
      <c r="H106" s="148"/>
      <c r="I106" s="148"/>
      <c r="J106" s="148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148"/>
      <c r="G107" s="2"/>
      <c r="H107" s="148"/>
      <c r="I107" s="148"/>
      <c r="J107" s="148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148"/>
      <c r="G108" s="2"/>
      <c r="H108" s="148"/>
      <c r="I108" s="148"/>
      <c r="J108" s="148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148"/>
      <c r="G109" s="2"/>
      <c r="H109" s="148"/>
      <c r="I109" s="148"/>
      <c r="J109" s="148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148"/>
      <c r="G110" s="2"/>
      <c r="H110" s="148"/>
      <c r="I110" s="148"/>
      <c r="J110" s="148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148"/>
      <c r="G111" s="2"/>
      <c r="H111" s="148"/>
      <c r="I111" s="148"/>
      <c r="J111" s="148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148"/>
      <c r="G112" s="2"/>
      <c r="H112" s="148"/>
      <c r="I112" s="148"/>
      <c r="J112" s="148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148"/>
      <c r="G113" s="2"/>
      <c r="H113" s="148"/>
      <c r="I113" s="148"/>
      <c r="J113" s="148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148"/>
      <c r="G114" s="2"/>
      <c r="H114" s="148"/>
      <c r="I114" s="148"/>
      <c r="J114" s="148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148"/>
      <c r="G115" s="2"/>
      <c r="H115" s="148"/>
      <c r="I115" s="148"/>
      <c r="J115" s="148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148"/>
      <c r="G116" s="2"/>
      <c r="H116" s="148"/>
      <c r="I116" s="148"/>
      <c r="J116" s="148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148"/>
      <c r="G117" s="2"/>
      <c r="H117" s="148"/>
      <c r="I117" s="148"/>
      <c r="J117" s="148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148"/>
      <c r="G118" s="2"/>
      <c r="H118" s="148"/>
      <c r="I118" s="148"/>
      <c r="J118" s="148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148"/>
      <c r="G119" s="2"/>
      <c r="H119" s="148"/>
      <c r="I119" s="148"/>
      <c r="J119" s="148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148"/>
      <c r="G120" s="2"/>
      <c r="H120" s="148"/>
      <c r="I120" s="148"/>
      <c r="J120" s="148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148"/>
      <c r="G121" s="2"/>
      <c r="H121" s="148"/>
      <c r="I121" s="148"/>
      <c r="J121" s="148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148"/>
      <c r="G122" s="2"/>
      <c r="H122" s="148"/>
      <c r="I122" s="148"/>
      <c r="J122" s="148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148"/>
      <c r="G123" s="2"/>
      <c r="H123" s="148"/>
      <c r="I123" s="148"/>
      <c r="J123" s="148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148"/>
      <c r="G124" s="2"/>
      <c r="H124" s="148"/>
      <c r="I124" s="148"/>
      <c r="J124" s="148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148"/>
      <c r="G125" s="2"/>
      <c r="H125" s="148"/>
      <c r="I125" s="148"/>
      <c r="J125" s="148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148"/>
      <c r="G126" s="2"/>
      <c r="H126" s="148"/>
      <c r="I126" s="148"/>
      <c r="J126" s="148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148"/>
      <c r="G127" s="2"/>
      <c r="H127" s="148"/>
      <c r="I127" s="148"/>
      <c r="J127" s="148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148"/>
      <c r="G128" s="2"/>
      <c r="H128" s="148"/>
      <c r="I128" s="148"/>
      <c r="J128" s="148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148"/>
      <c r="G129" s="2"/>
      <c r="H129" s="148"/>
      <c r="I129" s="148"/>
      <c r="J129" s="148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148"/>
      <c r="G130" s="2"/>
      <c r="H130" s="148"/>
      <c r="I130" s="148"/>
      <c r="J130" s="148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148"/>
      <c r="G131" s="2"/>
      <c r="H131" s="148"/>
      <c r="I131" s="148"/>
      <c r="J131" s="148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148"/>
      <c r="G132" s="2"/>
      <c r="H132" s="148"/>
      <c r="I132" s="148"/>
      <c r="J132" s="148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148"/>
      <c r="G133" s="2"/>
      <c r="H133" s="148"/>
      <c r="I133" s="148"/>
      <c r="J133" s="148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148"/>
      <c r="G134" s="2"/>
      <c r="H134" s="148"/>
      <c r="I134" s="148"/>
      <c r="J134" s="148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148"/>
      <c r="G135" s="2"/>
      <c r="H135" s="148"/>
      <c r="I135" s="148"/>
      <c r="J135" s="148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148"/>
      <c r="G136" s="2"/>
      <c r="H136" s="148"/>
      <c r="I136" s="148"/>
      <c r="J136" s="148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148"/>
      <c r="G137" s="2"/>
      <c r="H137" s="148"/>
      <c r="I137" s="148"/>
      <c r="J137" s="148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148"/>
      <c r="G138" s="2"/>
      <c r="H138" s="148"/>
      <c r="I138" s="148"/>
      <c r="J138" s="148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148"/>
      <c r="G139" s="2"/>
      <c r="H139" s="148"/>
      <c r="I139" s="148"/>
      <c r="J139" s="148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148"/>
      <c r="G140" s="2"/>
      <c r="H140" s="148"/>
      <c r="I140" s="148"/>
      <c r="J140" s="148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148"/>
      <c r="G141" s="2"/>
      <c r="H141" s="148"/>
      <c r="I141" s="148"/>
      <c r="J141" s="148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148"/>
      <c r="G142" s="2"/>
      <c r="H142" s="148"/>
      <c r="I142" s="148"/>
      <c r="J142" s="148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148"/>
      <c r="G143" s="2"/>
      <c r="H143" s="148"/>
      <c r="I143" s="148"/>
      <c r="J143" s="148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148"/>
      <c r="G144" s="2"/>
      <c r="H144" s="148"/>
      <c r="I144" s="148"/>
      <c r="J144" s="148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148"/>
      <c r="G145" s="2"/>
      <c r="H145" s="148"/>
      <c r="I145" s="148"/>
      <c r="J145" s="148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148"/>
      <c r="G146" s="2"/>
      <c r="H146" s="148"/>
      <c r="I146" s="148"/>
      <c r="J146" s="148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148"/>
      <c r="G147" s="2"/>
      <c r="H147" s="148"/>
      <c r="I147" s="148"/>
      <c r="J147" s="148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148"/>
      <c r="G148" s="2"/>
      <c r="H148" s="148"/>
      <c r="I148" s="148"/>
      <c r="J148" s="148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148"/>
      <c r="G149" s="2"/>
      <c r="H149" s="148"/>
      <c r="I149" s="148"/>
      <c r="J149" s="148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148"/>
      <c r="G150" s="2"/>
      <c r="H150" s="148"/>
      <c r="I150" s="148"/>
      <c r="J150" s="148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148"/>
      <c r="G151" s="2"/>
      <c r="H151" s="148"/>
      <c r="I151" s="148"/>
      <c r="J151" s="148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148"/>
      <c r="G152" s="2"/>
      <c r="H152" s="148"/>
      <c r="I152" s="148"/>
      <c r="J152" s="148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148"/>
      <c r="G153" s="2"/>
      <c r="H153" s="148"/>
      <c r="I153" s="148"/>
      <c r="J153" s="148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148"/>
      <c r="G154" s="2"/>
      <c r="H154" s="148"/>
      <c r="I154" s="148"/>
      <c r="J154" s="148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148"/>
      <c r="G155" s="2"/>
      <c r="H155" s="148"/>
      <c r="I155" s="148"/>
      <c r="J155" s="148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148"/>
      <c r="G156" s="2"/>
      <c r="H156" s="148"/>
      <c r="I156" s="148"/>
      <c r="J156" s="148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148"/>
      <c r="G157" s="2"/>
      <c r="H157" s="148"/>
      <c r="I157" s="148"/>
      <c r="J157" s="148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148"/>
      <c r="G158" s="2"/>
      <c r="H158" s="148"/>
      <c r="I158" s="148"/>
      <c r="J158" s="148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148"/>
      <c r="G159" s="2"/>
      <c r="H159" s="148"/>
      <c r="I159" s="148"/>
      <c r="J159" s="148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148"/>
      <c r="G160" s="2"/>
      <c r="H160" s="148"/>
      <c r="I160" s="148"/>
      <c r="J160" s="148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148"/>
      <c r="G161" s="2"/>
      <c r="H161" s="148"/>
      <c r="I161" s="148"/>
      <c r="J161" s="148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148"/>
      <c r="G162" s="2"/>
      <c r="H162" s="148"/>
      <c r="I162" s="148"/>
      <c r="J162" s="148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148"/>
      <c r="G163" s="2"/>
      <c r="H163" s="148"/>
      <c r="I163" s="148"/>
      <c r="J163" s="148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148"/>
      <c r="G164" s="2"/>
      <c r="H164" s="148"/>
      <c r="I164" s="148"/>
      <c r="J164" s="148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148"/>
      <c r="G165" s="2"/>
      <c r="H165" s="148"/>
      <c r="I165" s="148"/>
      <c r="J165" s="148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148"/>
      <c r="G166" s="2"/>
      <c r="H166" s="148"/>
      <c r="I166" s="148"/>
      <c r="J166" s="148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148"/>
      <c r="G167" s="2"/>
      <c r="H167" s="148"/>
      <c r="I167" s="148"/>
      <c r="J167" s="148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148"/>
      <c r="G168" s="2"/>
      <c r="H168" s="148"/>
      <c r="I168" s="148"/>
      <c r="J168" s="148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148"/>
      <c r="G169" s="2"/>
      <c r="H169" s="148"/>
      <c r="I169" s="148"/>
      <c r="J169" s="148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148"/>
      <c r="G170" s="2"/>
      <c r="H170" s="148"/>
      <c r="I170" s="148"/>
      <c r="J170" s="148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148"/>
      <c r="G171" s="2"/>
      <c r="H171" s="148"/>
      <c r="I171" s="148"/>
      <c r="J171" s="148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148"/>
      <c r="G172" s="2"/>
      <c r="H172" s="148"/>
      <c r="I172" s="148"/>
      <c r="J172" s="148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148"/>
      <c r="G173" s="2"/>
      <c r="H173" s="148"/>
      <c r="I173" s="148"/>
      <c r="J173" s="148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148"/>
      <c r="G174" s="2"/>
      <c r="H174" s="148"/>
      <c r="I174" s="148"/>
      <c r="J174" s="148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148"/>
      <c r="G175" s="2"/>
      <c r="H175" s="148"/>
      <c r="I175" s="148"/>
      <c r="J175" s="148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148"/>
      <c r="G176" s="2"/>
      <c r="H176" s="148"/>
      <c r="I176" s="148"/>
      <c r="J176" s="148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148"/>
      <c r="G177" s="2"/>
      <c r="H177" s="148"/>
      <c r="I177" s="148"/>
      <c r="J177" s="148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148"/>
      <c r="G178" s="2"/>
      <c r="H178" s="148"/>
      <c r="I178" s="148"/>
      <c r="J178" s="148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148"/>
      <c r="G179" s="2"/>
      <c r="H179" s="148"/>
      <c r="I179" s="148"/>
      <c r="J179" s="148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148"/>
      <c r="G180" s="2"/>
      <c r="H180" s="148"/>
      <c r="I180" s="148"/>
      <c r="J180" s="148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148"/>
      <c r="G181" s="2"/>
      <c r="H181" s="148"/>
      <c r="I181" s="148"/>
      <c r="J181" s="148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148"/>
      <c r="G182" s="2"/>
      <c r="H182" s="148"/>
      <c r="I182" s="148"/>
      <c r="J182" s="148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148"/>
      <c r="G183" s="2"/>
      <c r="H183" s="148"/>
      <c r="I183" s="148"/>
      <c r="J183" s="148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148"/>
      <c r="G184" s="2"/>
      <c r="H184" s="148"/>
      <c r="I184" s="148"/>
      <c r="J184" s="148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148"/>
      <c r="G185" s="2"/>
      <c r="H185" s="148"/>
      <c r="I185" s="148"/>
      <c r="J185" s="148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148"/>
      <c r="G186" s="2"/>
      <c r="H186" s="148"/>
      <c r="I186" s="148"/>
      <c r="J186" s="148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148"/>
      <c r="G187" s="2"/>
      <c r="H187" s="148"/>
      <c r="I187" s="148"/>
      <c r="J187" s="148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148"/>
      <c r="G188" s="2"/>
      <c r="H188" s="148"/>
      <c r="I188" s="148"/>
      <c r="J188" s="148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148"/>
      <c r="G189" s="2"/>
      <c r="H189" s="148"/>
      <c r="I189" s="148"/>
      <c r="J189" s="148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148"/>
      <c r="G190" s="2"/>
      <c r="H190" s="148"/>
      <c r="I190" s="148"/>
      <c r="J190" s="148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148"/>
      <c r="G191" s="2"/>
      <c r="H191" s="148"/>
      <c r="I191" s="148"/>
      <c r="J191" s="148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148"/>
      <c r="G192" s="2"/>
      <c r="H192" s="148"/>
      <c r="I192" s="148"/>
      <c r="J192" s="148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148"/>
      <c r="G193" s="2"/>
      <c r="H193" s="148"/>
      <c r="I193" s="148"/>
      <c r="J193" s="148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148"/>
      <c r="G194" s="2"/>
      <c r="H194" s="148"/>
      <c r="I194" s="148"/>
      <c r="J194" s="148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148"/>
      <c r="G195" s="2"/>
      <c r="H195" s="148"/>
      <c r="I195" s="148"/>
      <c r="J195" s="148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148"/>
      <c r="G196" s="2"/>
      <c r="H196" s="148"/>
      <c r="I196" s="148"/>
      <c r="J196" s="148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148"/>
      <c r="G197" s="2"/>
      <c r="H197" s="148"/>
      <c r="I197" s="148"/>
      <c r="J197" s="148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148"/>
      <c r="G198" s="2"/>
      <c r="H198" s="148"/>
      <c r="I198" s="148"/>
      <c r="J198" s="148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148"/>
      <c r="G199" s="2"/>
      <c r="H199" s="148"/>
      <c r="I199" s="148"/>
      <c r="J199" s="148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148"/>
      <c r="G200" s="2"/>
      <c r="H200" s="148"/>
      <c r="I200" s="148"/>
      <c r="J200" s="148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148"/>
      <c r="G201" s="2"/>
      <c r="H201" s="148"/>
      <c r="I201" s="148"/>
      <c r="J201" s="148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148"/>
      <c r="G202" s="2"/>
      <c r="H202" s="148"/>
      <c r="I202" s="148"/>
      <c r="J202" s="148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148"/>
      <c r="G203" s="2"/>
      <c r="H203" s="148"/>
      <c r="I203" s="148"/>
      <c r="J203" s="148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148"/>
      <c r="G204" s="2"/>
      <c r="H204" s="148"/>
      <c r="I204" s="148"/>
      <c r="J204" s="148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148"/>
      <c r="G205" s="2"/>
      <c r="H205" s="148"/>
      <c r="I205" s="148"/>
      <c r="J205" s="148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148"/>
      <c r="G206" s="2"/>
      <c r="H206" s="148"/>
      <c r="I206" s="148"/>
      <c r="J206" s="148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148"/>
      <c r="G207" s="2"/>
      <c r="H207" s="148"/>
      <c r="I207" s="148"/>
      <c r="J207" s="148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148"/>
      <c r="G208" s="2"/>
      <c r="H208" s="148"/>
      <c r="I208" s="148"/>
      <c r="J208" s="148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148"/>
      <c r="G209" s="2"/>
      <c r="H209" s="148"/>
      <c r="I209" s="148"/>
      <c r="J209" s="148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148"/>
      <c r="G210" s="2"/>
      <c r="H210" s="148"/>
      <c r="I210" s="148"/>
      <c r="J210" s="148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148"/>
      <c r="G211" s="2"/>
      <c r="H211" s="148"/>
      <c r="I211" s="148"/>
      <c r="J211" s="148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148"/>
      <c r="G212" s="2"/>
      <c r="H212" s="148"/>
      <c r="I212" s="148"/>
      <c r="J212" s="148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148"/>
      <c r="G213" s="2"/>
      <c r="H213" s="148"/>
      <c r="I213" s="148"/>
      <c r="J213" s="148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148"/>
      <c r="G214" s="2"/>
      <c r="H214" s="148"/>
      <c r="I214" s="148"/>
      <c r="J214" s="148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148"/>
      <c r="G215" s="2"/>
      <c r="H215" s="148"/>
      <c r="I215" s="148"/>
      <c r="J215" s="148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148"/>
      <c r="G216" s="2"/>
      <c r="H216" s="148"/>
      <c r="I216" s="148"/>
      <c r="J216" s="148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148"/>
      <c r="G217" s="2"/>
      <c r="H217" s="148"/>
      <c r="I217" s="148"/>
      <c r="J217" s="148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148"/>
      <c r="G218" s="2"/>
      <c r="H218" s="148"/>
      <c r="I218" s="148"/>
      <c r="J218" s="148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148"/>
      <c r="G219" s="2"/>
      <c r="H219" s="148"/>
      <c r="I219" s="148"/>
      <c r="J219" s="148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148"/>
      <c r="G220" s="2"/>
      <c r="H220" s="148"/>
      <c r="I220" s="148"/>
      <c r="J220" s="148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148"/>
      <c r="G221" s="2"/>
      <c r="H221" s="148"/>
      <c r="I221" s="148"/>
      <c r="J221" s="148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148"/>
      <c r="G222" s="2"/>
      <c r="H222" s="148"/>
      <c r="I222" s="148"/>
      <c r="J222" s="148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148"/>
      <c r="G223" s="2"/>
      <c r="H223" s="148"/>
      <c r="I223" s="148"/>
      <c r="J223" s="148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148"/>
      <c r="G224" s="2"/>
      <c r="H224" s="148"/>
      <c r="I224" s="148"/>
      <c r="J224" s="148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148"/>
      <c r="G225" s="2"/>
      <c r="H225" s="148"/>
      <c r="I225" s="148"/>
      <c r="J225" s="148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148"/>
      <c r="G226" s="2"/>
      <c r="H226" s="148"/>
      <c r="I226" s="148"/>
      <c r="J226" s="148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148"/>
      <c r="G227" s="2"/>
      <c r="H227" s="148"/>
      <c r="I227" s="148"/>
      <c r="J227" s="148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148"/>
      <c r="G228" s="2"/>
      <c r="H228" s="148"/>
      <c r="I228" s="148"/>
      <c r="J228" s="148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148"/>
      <c r="G229" s="2"/>
      <c r="H229" s="148"/>
      <c r="I229" s="148"/>
      <c r="J229" s="148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148"/>
      <c r="G230" s="2"/>
      <c r="H230" s="148"/>
      <c r="I230" s="148"/>
      <c r="J230" s="148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148"/>
      <c r="G231" s="2"/>
      <c r="H231" s="148"/>
      <c r="I231" s="148"/>
      <c r="J231" s="148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148"/>
      <c r="G232" s="2"/>
      <c r="H232" s="148"/>
      <c r="I232" s="148"/>
      <c r="J232" s="148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148"/>
      <c r="G233" s="2"/>
      <c r="H233" s="148"/>
      <c r="I233" s="148"/>
      <c r="J233" s="148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148"/>
      <c r="G234" s="2"/>
      <c r="H234" s="148"/>
      <c r="I234" s="148"/>
      <c r="J234" s="148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148"/>
      <c r="G235" s="2"/>
      <c r="H235" s="148"/>
      <c r="I235" s="148"/>
      <c r="J235" s="148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148"/>
      <c r="G236" s="2"/>
      <c r="H236" s="148"/>
      <c r="I236" s="148"/>
      <c r="J236" s="148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148"/>
      <c r="G237" s="2"/>
      <c r="H237" s="148"/>
      <c r="I237" s="148"/>
      <c r="J237" s="148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148"/>
      <c r="G238" s="2"/>
      <c r="H238" s="148"/>
      <c r="I238" s="148"/>
      <c r="J238" s="148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148"/>
      <c r="G239" s="2"/>
      <c r="H239" s="148"/>
      <c r="I239" s="148"/>
      <c r="J239" s="148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148"/>
      <c r="G240" s="2"/>
      <c r="H240" s="148"/>
      <c r="I240" s="148"/>
      <c r="J240" s="148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148"/>
      <c r="G241" s="2"/>
      <c r="H241" s="148"/>
      <c r="I241" s="148"/>
      <c r="J241" s="148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148"/>
      <c r="G242" s="2"/>
      <c r="H242" s="148"/>
      <c r="I242" s="148"/>
      <c r="J242" s="148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148"/>
      <c r="G243" s="2"/>
      <c r="H243" s="148"/>
      <c r="I243" s="148"/>
      <c r="J243" s="148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148"/>
      <c r="G244" s="2"/>
      <c r="H244" s="148"/>
      <c r="I244" s="148"/>
      <c r="J244" s="148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148"/>
      <c r="G245" s="2"/>
      <c r="H245" s="148"/>
      <c r="I245" s="148"/>
      <c r="J245" s="148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148"/>
      <c r="G246" s="2"/>
      <c r="H246" s="148"/>
      <c r="I246" s="148"/>
      <c r="J246" s="148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148"/>
      <c r="G247" s="2"/>
      <c r="H247" s="148"/>
      <c r="I247" s="148"/>
      <c r="J247" s="148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148"/>
      <c r="G248" s="2"/>
      <c r="H248" s="148"/>
      <c r="I248" s="148"/>
      <c r="J248" s="148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148"/>
      <c r="G249" s="2"/>
      <c r="H249" s="148"/>
      <c r="I249" s="148"/>
      <c r="J249" s="148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148"/>
      <c r="G250" s="2"/>
      <c r="H250" s="148"/>
      <c r="I250" s="148"/>
      <c r="J250" s="148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148"/>
      <c r="G251" s="2"/>
      <c r="H251" s="148"/>
      <c r="I251" s="148"/>
      <c r="J251" s="148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148"/>
      <c r="G252" s="2"/>
      <c r="H252" s="148"/>
      <c r="I252" s="148"/>
      <c r="J252" s="148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148"/>
      <c r="G253" s="2"/>
      <c r="H253" s="148"/>
      <c r="I253" s="148"/>
      <c r="J253" s="148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148"/>
      <c r="G254" s="2"/>
      <c r="H254" s="148"/>
      <c r="I254" s="148"/>
      <c r="J254" s="148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148"/>
      <c r="G255" s="2"/>
      <c r="H255" s="148"/>
      <c r="I255" s="148"/>
      <c r="J255" s="148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148"/>
      <c r="G256" s="2"/>
      <c r="H256" s="148"/>
      <c r="I256" s="148"/>
      <c r="J256" s="148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148"/>
      <c r="G257" s="2"/>
      <c r="H257" s="148"/>
      <c r="I257" s="148"/>
      <c r="J257" s="148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148"/>
      <c r="G258" s="2"/>
      <c r="H258" s="148"/>
      <c r="I258" s="148"/>
      <c r="J258" s="148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148"/>
      <c r="G259" s="2"/>
      <c r="H259" s="148"/>
      <c r="I259" s="148"/>
      <c r="J259" s="148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148"/>
      <c r="G260" s="2"/>
      <c r="H260" s="148"/>
      <c r="I260" s="148"/>
      <c r="J260" s="148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148"/>
      <c r="G261" s="2"/>
      <c r="H261" s="148"/>
      <c r="I261" s="148"/>
      <c r="J261" s="148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148"/>
      <c r="G262" s="2"/>
      <c r="H262" s="148"/>
      <c r="I262" s="148"/>
      <c r="J262" s="148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148"/>
      <c r="G263" s="2"/>
      <c r="H263" s="148"/>
      <c r="I263" s="148"/>
      <c r="J263" s="148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148"/>
      <c r="G264" s="2"/>
      <c r="H264" s="148"/>
      <c r="I264" s="148"/>
      <c r="J264" s="148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148"/>
      <c r="G265" s="2"/>
      <c r="H265" s="148"/>
      <c r="I265" s="148"/>
      <c r="J265" s="148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148"/>
      <c r="G266" s="2"/>
      <c r="H266" s="148"/>
      <c r="I266" s="148"/>
      <c r="J266" s="148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148"/>
      <c r="G267" s="2"/>
      <c r="H267" s="148"/>
      <c r="I267" s="148"/>
      <c r="J267" s="148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148"/>
      <c r="G268" s="2"/>
      <c r="H268" s="148"/>
      <c r="I268" s="148"/>
      <c r="J268" s="148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148"/>
      <c r="G269" s="2"/>
      <c r="H269" s="148"/>
      <c r="I269" s="148"/>
      <c r="J269" s="148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148"/>
      <c r="G270" s="2"/>
      <c r="H270" s="148"/>
      <c r="I270" s="148"/>
      <c r="J270" s="148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148"/>
      <c r="G271" s="2"/>
      <c r="H271" s="148"/>
      <c r="I271" s="148"/>
      <c r="J271" s="148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148"/>
      <c r="G272" s="2"/>
      <c r="H272" s="148"/>
      <c r="I272" s="148"/>
      <c r="J272" s="148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148"/>
      <c r="G273" s="2"/>
      <c r="H273" s="148"/>
      <c r="I273" s="148"/>
      <c r="J273" s="148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148"/>
      <c r="G274" s="2"/>
      <c r="H274" s="148"/>
      <c r="I274" s="148"/>
      <c r="J274" s="148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148"/>
      <c r="G275" s="2"/>
      <c r="H275" s="148"/>
      <c r="I275" s="148"/>
      <c r="J275" s="148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148"/>
      <c r="G276" s="2"/>
      <c r="H276" s="148"/>
      <c r="I276" s="148"/>
      <c r="J276" s="148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148"/>
      <c r="G277" s="2"/>
      <c r="H277" s="148"/>
      <c r="I277" s="148"/>
      <c r="J277" s="148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148"/>
      <c r="G278" s="2"/>
      <c r="H278" s="148"/>
      <c r="I278" s="148"/>
      <c r="J278" s="148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148"/>
      <c r="G279" s="2"/>
      <c r="H279" s="148"/>
      <c r="I279" s="148"/>
      <c r="J279" s="148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148"/>
      <c r="G280" s="2"/>
      <c r="H280" s="148"/>
      <c r="I280" s="148"/>
      <c r="J280" s="148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148"/>
      <c r="G281" s="2"/>
      <c r="H281" s="148"/>
      <c r="I281" s="148"/>
      <c r="J281" s="148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148"/>
      <c r="G282" s="2"/>
      <c r="H282" s="148"/>
      <c r="I282" s="148"/>
      <c r="J282" s="148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148"/>
      <c r="G283" s="2"/>
      <c r="H283" s="148"/>
      <c r="I283" s="148"/>
      <c r="J283" s="148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148"/>
      <c r="G284" s="2"/>
      <c r="H284" s="148"/>
      <c r="I284" s="148"/>
      <c r="J284" s="148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148"/>
      <c r="G285" s="2"/>
      <c r="H285" s="148"/>
      <c r="I285" s="148"/>
      <c r="J285" s="148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148"/>
      <c r="G286" s="2"/>
      <c r="H286" s="148"/>
      <c r="I286" s="148"/>
      <c r="J286" s="148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148"/>
      <c r="G287" s="2"/>
      <c r="H287" s="148"/>
      <c r="I287" s="148"/>
      <c r="J287" s="148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148"/>
      <c r="G288" s="2"/>
      <c r="H288" s="148"/>
      <c r="I288" s="148"/>
      <c r="J288" s="148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148"/>
      <c r="G289" s="2"/>
      <c r="H289" s="148"/>
      <c r="I289" s="148"/>
      <c r="J289" s="148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148"/>
      <c r="G290" s="2"/>
      <c r="H290" s="148"/>
      <c r="I290" s="148"/>
      <c r="J290" s="148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148"/>
      <c r="G291" s="2"/>
      <c r="H291" s="148"/>
      <c r="I291" s="148"/>
      <c r="J291" s="148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148"/>
      <c r="G292" s="2"/>
      <c r="H292" s="148"/>
      <c r="I292" s="148"/>
      <c r="J292" s="148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148"/>
      <c r="G293" s="2"/>
      <c r="H293" s="148"/>
      <c r="I293" s="148"/>
      <c r="J293" s="148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148"/>
      <c r="G294" s="2"/>
      <c r="H294" s="148"/>
      <c r="I294" s="148"/>
      <c r="J294" s="148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148"/>
      <c r="G295" s="2"/>
      <c r="H295" s="148"/>
      <c r="I295" s="148"/>
      <c r="J295" s="148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148"/>
      <c r="G296" s="2"/>
      <c r="H296" s="148"/>
      <c r="I296" s="148"/>
      <c r="J296" s="148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148"/>
      <c r="G297" s="2"/>
      <c r="H297" s="148"/>
      <c r="I297" s="148"/>
      <c r="J297" s="148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148"/>
      <c r="G298" s="2"/>
      <c r="H298" s="148"/>
      <c r="I298" s="148"/>
      <c r="J298" s="148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148"/>
      <c r="G299" s="2"/>
      <c r="H299" s="148"/>
      <c r="I299" s="148"/>
      <c r="J299" s="148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148"/>
      <c r="G300" s="2"/>
      <c r="H300" s="148"/>
      <c r="I300" s="148"/>
      <c r="J300" s="148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148"/>
      <c r="G301" s="2"/>
      <c r="H301" s="148"/>
      <c r="I301" s="148"/>
      <c r="J301" s="148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148"/>
      <c r="G302" s="2"/>
      <c r="H302" s="148"/>
      <c r="I302" s="148"/>
      <c r="J302" s="148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148"/>
      <c r="G303" s="2"/>
      <c r="H303" s="148"/>
      <c r="I303" s="148"/>
      <c r="J303" s="148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148"/>
      <c r="G304" s="2"/>
      <c r="H304" s="148"/>
      <c r="I304" s="148"/>
      <c r="J304" s="148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148"/>
      <c r="G305" s="2"/>
      <c r="H305" s="148"/>
      <c r="I305" s="148"/>
      <c r="J305" s="148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148"/>
      <c r="G306" s="2"/>
      <c r="H306" s="148"/>
      <c r="I306" s="148"/>
      <c r="J306" s="148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148"/>
      <c r="G307" s="2"/>
      <c r="H307" s="148"/>
      <c r="I307" s="148"/>
      <c r="J307" s="148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148"/>
      <c r="G308" s="2"/>
      <c r="H308" s="148"/>
      <c r="I308" s="148"/>
      <c r="J308" s="148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148"/>
      <c r="G309" s="2"/>
      <c r="H309" s="148"/>
      <c r="I309" s="148"/>
      <c r="J309" s="148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148"/>
      <c r="G310" s="2"/>
      <c r="H310" s="148"/>
      <c r="I310" s="148"/>
      <c r="J310" s="148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148"/>
      <c r="G311" s="2"/>
      <c r="H311" s="148"/>
      <c r="I311" s="148"/>
      <c r="J311" s="148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148"/>
      <c r="G312" s="2"/>
      <c r="H312" s="148"/>
      <c r="I312" s="148"/>
      <c r="J312" s="148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148"/>
      <c r="G313" s="2"/>
      <c r="H313" s="148"/>
      <c r="I313" s="148"/>
      <c r="J313" s="148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148"/>
      <c r="G314" s="2"/>
      <c r="H314" s="148"/>
      <c r="I314" s="148"/>
      <c r="J314" s="148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148"/>
      <c r="G315" s="2"/>
      <c r="H315" s="148"/>
      <c r="I315" s="148"/>
      <c r="J315" s="148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148"/>
      <c r="G316" s="2"/>
      <c r="H316" s="148"/>
      <c r="I316" s="148"/>
      <c r="J316" s="148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148"/>
      <c r="G317" s="2"/>
      <c r="H317" s="148"/>
      <c r="I317" s="148"/>
      <c r="J317" s="148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148"/>
      <c r="G318" s="2"/>
      <c r="H318" s="148"/>
      <c r="I318" s="148"/>
      <c r="J318" s="148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148"/>
      <c r="G319" s="2"/>
      <c r="H319" s="148"/>
      <c r="I319" s="148"/>
      <c r="J319" s="148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148"/>
      <c r="G320" s="2"/>
      <c r="H320" s="148"/>
      <c r="I320" s="148"/>
      <c r="J320" s="148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148"/>
      <c r="G321" s="2"/>
      <c r="H321" s="148"/>
      <c r="I321" s="148"/>
      <c r="J321" s="148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148"/>
      <c r="G322" s="2"/>
      <c r="H322" s="148"/>
      <c r="I322" s="148"/>
      <c r="J322" s="148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148"/>
      <c r="G323" s="2"/>
      <c r="H323" s="148"/>
      <c r="I323" s="148"/>
      <c r="J323" s="148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148"/>
      <c r="G324" s="2"/>
      <c r="H324" s="148"/>
      <c r="I324" s="148"/>
      <c r="J324" s="148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148"/>
      <c r="G325" s="2"/>
      <c r="H325" s="148"/>
      <c r="I325" s="148"/>
      <c r="J325" s="148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148"/>
      <c r="G326" s="2"/>
      <c r="H326" s="148"/>
      <c r="I326" s="148"/>
      <c r="J326" s="148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148"/>
      <c r="G327" s="2"/>
      <c r="H327" s="148"/>
      <c r="I327" s="148"/>
      <c r="J327" s="148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148"/>
      <c r="G328" s="2"/>
      <c r="H328" s="148"/>
      <c r="I328" s="148"/>
      <c r="J328" s="148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148"/>
      <c r="G329" s="2"/>
      <c r="H329" s="148"/>
      <c r="I329" s="148"/>
      <c r="J329" s="148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148"/>
      <c r="G330" s="2"/>
      <c r="H330" s="148"/>
      <c r="I330" s="148"/>
      <c r="J330" s="148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148"/>
      <c r="G331" s="2"/>
      <c r="H331" s="148"/>
      <c r="I331" s="148"/>
      <c r="J331" s="148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148"/>
      <c r="G332" s="2"/>
      <c r="H332" s="148"/>
      <c r="I332" s="148"/>
      <c r="J332" s="148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148"/>
      <c r="G333" s="2"/>
      <c r="H333" s="148"/>
      <c r="I333" s="148"/>
      <c r="J333" s="148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148"/>
      <c r="G334" s="2"/>
      <c r="H334" s="148"/>
      <c r="I334" s="148"/>
      <c r="J334" s="148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148"/>
      <c r="G335" s="2"/>
      <c r="H335" s="148"/>
      <c r="I335" s="148"/>
      <c r="J335" s="148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148"/>
      <c r="G336" s="2"/>
      <c r="H336" s="148"/>
      <c r="I336" s="148"/>
      <c r="J336" s="148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148"/>
      <c r="G337" s="2"/>
      <c r="H337" s="148"/>
      <c r="I337" s="148"/>
      <c r="J337" s="148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148"/>
      <c r="G338" s="2"/>
      <c r="H338" s="148"/>
      <c r="I338" s="148"/>
      <c r="J338" s="148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148"/>
      <c r="G339" s="2"/>
      <c r="H339" s="148"/>
      <c r="I339" s="148"/>
      <c r="J339" s="148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148"/>
      <c r="G340" s="2"/>
      <c r="H340" s="148"/>
      <c r="I340" s="148"/>
      <c r="J340" s="148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148"/>
      <c r="G341" s="2"/>
      <c r="H341" s="148"/>
      <c r="I341" s="148"/>
      <c r="J341" s="148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148"/>
      <c r="G342" s="2"/>
      <c r="H342" s="148"/>
      <c r="I342" s="148"/>
      <c r="J342" s="148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148"/>
      <c r="G343" s="2"/>
      <c r="H343" s="148"/>
      <c r="I343" s="148"/>
      <c r="J343" s="148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148"/>
      <c r="G344" s="2"/>
      <c r="H344" s="148"/>
      <c r="I344" s="148"/>
      <c r="J344" s="148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148"/>
      <c r="G345" s="2"/>
      <c r="H345" s="148"/>
      <c r="I345" s="148"/>
      <c r="J345" s="148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148"/>
      <c r="G346" s="2"/>
      <c r="H346" s="148"/>
      <c r="I346" s="148"/>
      <c r="J346" s="148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148"/>
      <c r="G347" s="2"/>
      <c r="H347" s="148"/>
      <c r="I347" s="148"/>
      <c r="J347" s="148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148"/>
      <c r="G348" s="2"/>
      <c r="H348" s="148"/>
      <c r="I348" s="148"/>
      <c r="J348" s="148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148"/>
      <c r="G349" s="2"/>
      <c r="H349" s="148"/>
      <c r="I349" s="148"/>
      <c r="J349" s="148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148"/>
      <c r="G350" s="2"/>
      <c r="H350" s="148"/>
      <c r="I350" s="148"/>
      <c r="J350" s="148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148"/>
      <c r="G351" s="2"/>
      <c r="H351" s="148"/>
      <c r="I351" s="148"/>
      <c r="J351" s="148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148"/>
      <c r="G352" s="2"/>
      <c r="H352" s="148"/>
      <c r="I352" s="148"/>
      <c r="J352" s="148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148"/>
      <c r="G353" s="2"/>
      <c r="H353" s="148"/>
      <c r="I353" s="148"/>
      <c r="J353" s="148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148"/>
      <c r="G354" s="2"/>
      <c r="H354" s="148"/>
      <c r="I354" s="148"/>
      <c r="J354" s="148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148"/>
      <c r="G355" s="2"/>
      <c r="H355" s="148"/>
      <c r="I355" s="148"/>
      <c r="J355" s="148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148"/>
      <c r="G356" s="2"/>
      <c r="H356" s="148"/>
      <c r="I356" s="148"/>
      <c r="J356" s="148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148"/>
      <c r="G357" s="2"/>
      <c r="H357" s="148"/>
      <c r="I357" s="148"/>
      <c r="J357" s="148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148"/>
      <c r="G358" s="2"/>
      <c r="H358" s="148"/>
      <c r="I358" s="148"/>
      <c r="J358" s="148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148"/>
      <c r="G359" s="2"/>
      <c r="H359" s="148"/>
      <c r="I359" s="148"/>
      <c r="J359" s="148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148"/>
      <c r="G360" s="2"/>
      <c r="H360" s="148"/>
      <c r="I360" s="148"/>
      <c r="J360" s="148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148"/>
      <c r="G361" s="2"/>
      <c r="H361" s="148"/>
      <c r="I361" s="148"/>
      <c r="J361" s="148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148"/>
      <c r="G362" s="2"/>
      <c r="H362" s="148"/>
      <c r="I362" s="148"/>
      <c r="J362" s="148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148"/>
      <c r="G363" s="2"/>
      <c r="H363" s="148"/>
      <c r="I363" s="148"/>
      <c r="J363" s="148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148"/>
      <c r="G364" s="2"/>
      <c r="H364" s="148"/>
      <c r="I364" s="148"/>
      <c r="J364" s="148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148"/>
      <c r="G365" s="2"/>
      <c r="H365" s="148"/>
      <c r="I365" s="148"/>
      <c r="J365" s="148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148"/>
      <c r="G366" s="2"/>
      <c r="H366" s="148"/>
      <c r="I366" s="148"/>
      <c r="J366" s="148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148"/>
      <c r="G367" s="2"/>
      <c r="H367" s="148"/>
      <c r="I367" s="148"/>
      <c r="J367" s="148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148"/>
      <c r="G368" s="2"/>
      <c r="H368" s="148"/>
      <c r="I368" s="148"/>
      <c r="J368" s="148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148"/>
      <c r="G369" s="2"/>
      <c r="H369" s="148"/>
      <c r="I369" s="148"/>
      <c r="J369" s="148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148"/>
      <c r="G370" s="2"/>
      <c r="H370" s="148"/>
      <c r="I370" s="148"/>
      <c r="J370" s="148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148"/>
      <c r="G371" s="2"/>
      <c r="H371" s="148"/>
      <c r="I371" s="148"/>
      <c r="J371" s="148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148"/>
      <c r="G372" s="2"/>
      <c r="H372" s="148"/>
      <c r="I372" s="148"/>
      <c r="J372" s="148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148"/>
      <c r="G373" s="2"/>
      <c r="H373" s="148"/>
      <c r="I373" s="148"/>
      <c r="J373" s="148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148"/>
      <c r="G374" s="2"/>
      <c r="H374" s="148"/>
      <c r="I374" s="148"/>
      <c r="J374" s="148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148"/>
      <c r="G375" s="2"/>
      <c r="H375" s="148"/>
      <c r="I375" s="148"/>
      <c r="J375" s="148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148"/>
      <c r="G376" s="2"/>
      <c r="H376" s="148"/>
      <c r="I376" s="148"/>
      <c r="J376" s="148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148"/>
      <c r="G377" s="2"/>
      <c r="H377" s="148"/>
      <c r="I377" s="148"/>
      <c r="J377" s="148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148"/>
      <c r="G378" s="2"/>
      <c r="H378" s="148"/>
      <c r="I378" s="148"/>
      <c r="J378" s="148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148"/>
      <c r="G379" s="2"/>
      <c r="H379" s="148"/>
      <c r="I379" s="148"/>
      <c r="J379" s="148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148"/>
      <c r="G380" s="2"/>
      <c r="H380" s="148"/>
      <c r="I380" s="148"/>
      <c r="J380" s="148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148"/>
      <c r="G381" s="2"/>
      <c r="H381" s="148"/>
      <c r="I381" s="148"/>
      <c r="J381" s="148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148"/>
      <c r="G382" s="2"/>
      <c r="H382" s="148"/>
      <c r="I382" s="148"/>
      <c r="J382" s="148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148"/>
      <c r="G383" s="2"/>
      <c r="H383" s="148"/>
      <c r="I383" s="148"/>
      <c r="J383" s="148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148"/>
      <c r="G384" s="2"/>
      <c r="H384" s="148"/>
      <c r="I384" s="148"/>
      <c r="J384" s="148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148"/>
      <c r="G385" s="2"/>
      <c r="H385" s="148"/>
      <c r="I385" s="148"/>
      <c r="J385" s="148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148"/>
      <c r="G386" s="2"/>
      <c r="H386" s="148"/>
      <c r="I386" s="148"/>
      <c r="J386" s="148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148"/>
      <c r="G387" s="2"/>
      <c r="H387" s="148"/>
      <c r="I387" s="148"/>
      <c r="J387" s="148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148"/>
      <c r="G388" s="2"/>
      <c r="H388" s="148"/>
      <c r="I388" s="148"/>
      <c r="J388" s="148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148"/>
      <c r="G389" s="2"/>
      <c r="H389" s="148"/>
      <c r="I389" s="148"/>
      <c r="J389" s="148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148"/>
      <c r="G390" s="2"/>
      <c r="H390" s="148"/>
      <c r="I390" s="148"/>
      <c r="J390" s="148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148"/>
      <c r="G391" s="2"/>
      <c r="H391" s="148"/>
      <c r="I391" s="148"/>
      <c r="J391" s="148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148"/>
      <c r="G392" s="2"/>
      <c r="H392" s="148"/>
      <c r="I392" s="148"/>
      <c r="J392" s="148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148"/>
      <c r="G393" s="2"/>
      <c r="H393" s="148"/>
      <c r="I393" s="148"/>
      <c r="J393" s="148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148"/>
      <c r="G394" s="2"/>
      <c r="H394" s="148"/>
      <c r="I394" s="148"/>
      <c r="J394" s="148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148"/>
      <c r="G395" s="2"/>
      <c r="H395" s="148"/>
      <c r="I395" s="148"/>
      <c r="J395" s="148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148"/>
      <c r="G396" s="2"/>
      <c r="H396" s="148"/>
      <c r="I396" s="148"/>
      <c r="J396" s="148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148"/>
      <c r="G397" s="2"/>
      <c r="H397" s="148"/>
      <c r="I397" s="148"/>
      <c r="J397" s="148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148"/>
      <c r="G398" s="2"/>
      <c r="H398" s="148"/>
      <c r="I398" s="148"/>
      <c r="J398" s="148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148"/>
      <c r="G399" s="2"/>
      <c r="H399" s="148"/>
      <c r="I399" s="148"/>
      <c r="J399" s="148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148"/>
      <c r="G400" s="2"/>
      <c r="H400" s="148"/>
      <c r="I400" s="148"/>
      <c r="J400" s="148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148"/>
      <c r="G401" s="2"/>
      <c r="H401" s="148"/>
      <c r="I401" s="148"/>
      <c r="J401" s="148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148"/>
      <c r="G402" s="2"/>
      <c r="H402" s="148"/>
      <c r="I402" s="148"/>
      <c r="J402" s="148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148"/>
      <c r="G403" s="2"/>
      <c r="H403" s="148"/>
      <c r="I403" s="148"/>
      <c r="J403" s="148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148"/>
      <c r="G404" s="2"/>
      <c r="H404" s="148"/>
      <c r="I404" s="148"/>
      <c r="J404" s="148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148"/>
      <c r="G405" s="2"/>
      <c r="H405" s="148"/>
      <c r="I405" s="148"/>
      <c r="J405" s="148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148"/>
      <c r="G406" s="2"/>
      <c r="H406" s="148"/>
      <c r="I406" s="148"/>
      <c r="J406" s="148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148"/>
      <c r="G407" s="2"/>
      <c r="H407" s="148"/>
      <c r="I407" s="148"/>
      <c r="J407" s="148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148"/>
      <c r="G408" s="2"/>
      <c r="H408" s="148"/>
      <c r="I408" s="148"/>
      <c r="J408" s="148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148"/>
      <c r="G409" s="2"/>
      <c r="H409" s="148"/>
      <c r="I409" s="148"/>
      <c r="J409" s="148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148"/>
      <c r="G410" s="2"/>
      <c r="H410" s="148"/>
      <c r="I410" s="148"/>
      <c r="J410" s="148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148"/>
      <c r="G411" s="2"/>
      <c r="H411" s="148"/>
      <c r="I411" s="148"/>
      <c r="J411" s="148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148"/>
      <c r="G412" s="2"/>
      <c r="H412" s="148"/>
      <c r="I412" s="148"/>
      <c r="J412" s="148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148"/>
      <c r="G413" s="2"/>
      <c r="H413" s="148"/>
      <c r="I413" s="148"/>
      <c r="J413" s="148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148"/>
      <c r="G414" s="2"/>
      <c r="H414" s="148"/>
      <c r="I414" s="148"/>
      <c r="J414" s="148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148"/>
      <c r="G415" s="2"/>
      <c r="H415" s="148"/>
      <c r="I415" s="148"/>
      <c r="J415" s="148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148"/>
      <c r="G416" s="2"/>
      <c r="H416" s="148"/>
      <c r="I416" s="148"/>
      <c r="J416" s="148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148"/>
      <c r="G417" s="2"/>
      <c r="H417" s="148"/>
      <c r="I417" s="148"/>
      <c r="J417" s="148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148"/>
      <c r="G418" s="2"/>
      <c r="H418" s="148"/>
      <c r="I418" s="148"/>
      <c r="J418" s="148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148"/>
      <c r="G419" s="2"/>
      <c r="H419" s="148"/>
      <c r="I419" s="148"/>
      <c r="J419" s="148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148"/>
      <c r="G420" s="2"/>
      <c r="H420" s="148"/>
      <c r="I420" s="148"/>
      <c r="J420" s="148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148"/>
      <c r="G421" s="2"/>
      <c r="H421" s="148"/>
      <c r="I421" s="148"/>
      <c r="J421" s="148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148"/>
      <c r="G422" s="2"/>
      <c r="H422" s="148"/>
      <c r="I422" s="148"/>
      <c r="J422" s="148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148"/>
      <c r="G423" s="2"/>
      <c r="H423" s="148"/>
      <c r="I423" s="148"/>
      <c r="J423" s="148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148"/>
      <c r="G424" s="2"/>
      <c r="H424" s="148"/>
      <c r="I424" s="148"/>
      <c r="J424" s="148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148"/>
      <c r="G425" s="2"/>
      <c r="H425" s="148"/>
      <c r="I425" s="148"/>
      <c r="J425" s="148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148"/>
      <c r="G426" s="2"/>
      <c r="H426" s="148"/>
      <c r="I426" s="148"/>
      <c r="J426" s="148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148"/>
      <c r="G427" s="2"/>
      <c r="H427" s="148"/>
      <c r="I427" s="148"/>
      <c r="J427" s="148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148"/>
      <c r="G428" s="2"/>
      <c r="H428" s="148"/>
      <c r="I428" s="148"/>
      <c r="J428" s="148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148"/>
      <c r="G429" s="2"/>
      <c r="H429" s="148"/>
      <c r="I429" s="148"/>
      <c r="J429" s="148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148"/>
      <c r="G430" s="2"/>
      <c r="H430" s="148"/>
      <c r="I430" s="148"/>
      <c r="J430" s="148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148"/>
      <c r="G431" s="2"/>
      <c r="H431" s="148"/>
      <c r="I431" s="148"/>
      <c r="J431" s="148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148"/>
      <c r="G432" s="2"/>
      <c r="H432" s="148"/>
      <c r="I432" s="148"/>
      <c r="J432" s="148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148"/>
      <c r="G433" s="2"/>
      <c r="H433" s="148"/>
      <c r="I433" s="148"/>
      <c r="J433" s="148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148"/>
      <c r="G434" s="2"/>
      <c r="H434" s="148"/>
      <c r="I434" s="148"/>
      <c r="J434" s="148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148"/>
      <c r="G435" s="2"/>
      <c r="H435" s="148"/>
      <c r="I435" s="148"/>
      <c r="J435" s="148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148"/>
      <c r="G436" s="2"/>
      <c r="H436" s="148"/>
      <c r="I436" s="148"/>
      <c r="J436" s="148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148"/>
      <c r="G437" s="2"/>
      <c r="H437" s="148"/>
      <c r="I437" s="148"/>
      <c r="J437" s="148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148"/>
      <c r="G438" s="2"/>
      <c r="H438" s="148"/>
      <c r="I438" s="148"/>
      <c r="J438" s="148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148"/>
      <c r="G439" s="2"/>
      <c r="H439" s="148"/>
      <c r="I439" s="148"/>
      <c r="J439" s="148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148"/>
      <c r="G440" s="2"/>
      <c r="H440" s="148"/>
      <c r="I440" s="148"/>
      <c r="J440" s="148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148"/>
      <c r="G441" s="2"/>
      <c r="H441" s="148"/>
      <c r="I441" s="148"/>
      <c r="J441" s="148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148"/>
      <c r="G442" s="2"/>
      <c r="H442" s="148"/>
      <c r="I442" s="148"/>
      <c r="J442" s="148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148"/>
      <c r="G443" s="2"/>
      <c r="H443" s="148"/>
      <c r="I443" s="148"/>
      <c r="J443" s="148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148"/>
      <c r="G444" s="2"/>
      <c r="H444" s="148"/>
      <c r="I444" s="148"/>
      <c r="J444" s="148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148"/>
      <c r="G445" s="2"/>
      <c r="H445" s="148"/>
      <c r="I445" s="148"/>
      <c r="J445" s="148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148"/>
      <c r="G446" s="2"/>
      <c r="H446" s="148"/>
      <c r="I446" s="148"/>
      <c r="J446" s="148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148"/>
      <c r="G447" s="2"/>
      <c r="H447" s="148"/>
      <c r="I447" s="148"/>
      <c r="J447" s="148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148"/>
      <c r="G448" s="2"/>
      <c r="H448" s="148"/>
      <c r="I448" s="148"/>
      <c r="J448" s="148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148"/>
      <c r="G449" s="2"/>
      <c r="H449" s="148"/>
      <c r="I449" s="148"/>
      <c r="J449" s="148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148"/>
      <c r="G450" s="2"/>
      <c r="H450" s="148"/>
      <c r="I450" s="148"/>
      <c r="J450" s="148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148"/>
      <c r="G451" s="2"/>
      <c r="H451" s="148"/>
      <c r="I451" s="148"/>
      <c r="J451" s="148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148"/>
      <c r="G452" s="2"/>
      <c r="H452" s="148"/>
      <c r="I452" s="148"/>
      <c r="J452" s="148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148"/>
      <c r="G453" s="2"/>
      <c r="H453" s="148"/>
      <c r="I453" s="148"/>
      <c r="J453" s="148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148"/>
      <c r="G454" s="2"/>
      <c r="H454" s="148"/>
      <c r="I454" s="148"/>
      <c r="J454" s="148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148"/>
      <c r="G455" s="2"/>
      <c r="H455" s="148"/>
      <c r="I455" s="148"/>
      <c r="J455" s="148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148"/>
      <c r="G456" s="2"/>
      <c r="H456" s="148"/>
      <c r="I456" s="148"/>
      <c r="J456" s="148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148"/>
      <c r="G457" s="2"/>
      <c r="H457" s="148"/>
      <c r="I457" s="148"/>
      <c r="J457" s="148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148"/>
      <c r="G458" s="2"/>
      <c r="H458" s="148"/>
      <c r="I458" s="148"/>
      <c r="J458" s="148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148"/>
      <c r="G459" s="2"/>
      <c r="H459" s="148"/>
      <c r="I459" s="148"/>
      <c r="J459" s="148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148"/>
      <c r="G460" s="2"/>
      <c r="H460" s="148"/>
      <c r="I460" s="148"/>
      <c r="J460" s="148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148"/>
      <c r="G461" s="2"/>
      <c r="H461" s="148"/>
      <c r="I461" s="148"/>
      <c r="J461" s="148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148"/>
      <c r="G462" s="2"/>
      <c r="H462" s="148"/>
      <c r="I462" s="148"/>
      <c r="J462" s="148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148"/>
      <c r="G463" s="2"/>
      <c r="H463" s="148"/>
      <c r="I463" s="148"/>
      <c r="J463" s="148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148"/>
      <c r="G464" s="2"/>
      <c r="H464" s="148"/>
      <c r="I464" s="148"/>
      <c r="J464" s="148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148"/>
      <c r="G465" s="2"/>
      <c r="H465" s="148"/>
      <c r="I465" s="148"/>
      <c r="J465" s="148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148"/>
      <c r="G466" s="2"/>
      <c r="H466" s="148"/>
      <c r="I466" s="148"/>
      <c r="J466" s="148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148"/>
      <c r="G467" s="2"/>
      <c r="H467" s="148"/>
      <c r="I467" s="148"/>
      <c r="J467" s="148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148"/>
      <c r="G468" s="2"/>
      <c r="H468" s="148"/>
      <c r="I468" s="148"/>
      <c r="J468" s="148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148"/>
      <c r="G469" s="2"/>
      <c r="H469" s="148"/>
      <c r="I469" s="148"/>
      <c r="J469" s="148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148"/>
      <c r="G470" s="2"/>
      <c r="H470" s="148"/>
      <c r="I470" s="148"/>
      <c r="J470" s="148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148"/>
      <c r="G471" s="2"/>
      <c r="H471" s="148"/>
      <c r="I471" s="148"/>
      <c r="J471" s="148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148"/>
      <c r="G472" s="2"/>
      <c r="H472" s="148"/>
      <c r="I472" s="148"/>
      <c r="J472" s="148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148"/>
      <c r="G473" s="2"/>
      <c r="H473" s="148"/>
      <c r="I473" s="148"/>
      <c r="J473" s="148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148"/>
      <c r="G474" s="2"/>
      <c r="H474" s="148"/>
      <c r="I474" s="148"/>
      <c r="J474" s="148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148"/>
      <c r="G475" s="2"/>
      <c r="H475" s="148"/>
      <c r="I475" s="148"/>
      <c r="J475" s="148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148"/>
      <c r="G476" s="2"/>
      <c r="H476" s="148"/>
      <c r="I476" s="148"/>
      <c r="J476" s="148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148"/>
      <c r="G477" s="2"/>
      <c r="H477" s="148"/>
      <c r="I477" s="148"/>
      <c r="J477" s="148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148"/>
      <c r="G478" s="2"/>
      <c r="H478" s="148"/>
      <c r="I478" s="148"/>
      <c r="J478" s="148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148"/>
      <c r="G479" s="2"/>
      <c r="H479" s="148"/>
      <c r="I479" s="148"/>
      <c r="J479" s="148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148"/>
      <c r="G480" s="2"/>
      <c r="H480" s="148"/>
      <c r="I480" s="148"/>
      <c r="J480" s="148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148"/>
      <c r="G481" s="2"/>
      <c r="H481" s="148"/>
      <c r="I481" s="148"/>
      <c r="J481" s="148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148"/>
      <c r="G482" s="2"/>
      <c r="H482" s="148"/>
      <c r="I482" s="148"/>
      <c r="J482" s="148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148"/>
      <c r="G483" s="2"/>
      <c r="H483" s="148"/>
      <c r="I483" s="148"/>
      <c r="J483" s="148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148"/>
      <c r="G484" s="2"/>
      <c r="H484" s="148"/>
      <c r="I484" s="148"/>
      <c r="J484" s="148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148"/>
      <c r="G485" s="2"/>
      <c r="H485" s="148"/>
      <c r="I485" s="148"/>
      <c r="J485" s="148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148"/>
      <c r="G486" s="2"/>
      <c r="H486" s="148"/>
      <c r="I486" s="148"/>
      <c r="J486" s="148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148"/>
      <c r="G487" s="2"/>
      <c r="H487" s="148"/>
      <c r="I487" s="148"/>
      <c r="J487" s="148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148"/>
      <c r="G488" s="2"/>
      <c r="H488" s="148"/>
      <c r="I488" s="148"/>
      <c r="J488" s="148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148"/>
      <c r="G489" s="2"/>
      <c r="H489" s="148"/>
      <c r="I489" s="148"/>
      <c r="J489" s="148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148"/>
      <c r="G490" s="2"/>
      <c r="H490" s="148"/>
      <c r="I490" s="148"/>
      <c r="J490" s="148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148"/>
      <c r="G491" s="2"/>
      <c r="H491" s="148"/>
      <c r="I491" s="148"/>
      <c r="J491" s="148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148"/>
      <c r="G492" s="2"/>
      <c r="H492" s="148"/>
      <c r="I492" s="148"/>
      <c r="J492" s="148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148"/>
      <c r="G493" s="2"/>
      <c r="H493" s="148"/>
      <c r="I493" s="148"/>
      <c r="J493" s="148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148"/>
      <c r="G494" s="2"/>
      <c r="H494" s="148"/>
      <c r="I494" s="148"/>
      <c r="J494" s="148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148"/>
      <c r="G495" s="2"/>
      <c r="H495" s="148"/>
      <c r="I495" s="148"/>
      <c r="J495" s="148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148"/>
      <c r="G496" s="2"/>
      <c r="H496" s="148"/>
      <c r="I496" s="148"/>
      <c r="J496" s="148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148"/>
      <c r="G497" s="2"/>
      <c r="H497" s="148"/>
      <c r="I497" s="148"/>
      <c r="J497" s="148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148"/>
      <c r="G498" s="2"/>
      <c r="H498" s="148"/>
      <c r="I498" s="148"/>
      <c r="J498" s="148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148"/>
      <c r="G499" s="2"/>
      <c r="H499" s="148"/>
      <c r="I499" s="148"/>
      <c r="J499" s="148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148"/>
      <c r="G500" s="2"/>
      <c r="H500" s="148"/>
      <c r="I500" s="148"/>
      <c r="J500" s="148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148"/>
      <c r="G501" s="2"/>
      <c r="H501" s="148"/>
      <c r="I501" s="148"/>
      <c r="J501" s="148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148"/>
      <c r="G502" s="2"/>
      <c r="H502" s="148"/>
      <c r="I502" s="148"/>
      <c r="J502" s="148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148"/>
      <c r="G503" s="2"/>
      <c r="H503" s="148"/>
      <c r="I503" s="148"/>
      <c r="J503" s="148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148"/>
      <c r="G504" s="2"/>
      <c r="H504" s="148"/>
      <c r="I504" s="148"/>
      <c r="J504" s="148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148"/>
      <c r="G505" s="2"/>
      <c r="H505" s="148"/>
      <c r="I505" s="148"/>
      <c r="J505" s="148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148"/>
      <c r="G506" s="2"/>
      <c r="H506" s="148"/>
      <c r="I506" s="148"/>
      <c r="J506" s="148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148"/>
      <c r="G507" s="2"/>
      <c r="H507" s="148"/>
      <c r="I507" s="148"/>
      <c r="J507" s="148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148"/>
      <c r="G508" s="2"/>
      <c r="H508" s="148"/>
      <c r="I508" s="148"/>
      <c r="J508" s="148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148"/>
      <c r="G509" s="2"/>
      <c r="H509" s="148"/>
      <c r="I509" s="148"/>
      <c r="J509" s="148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148"/>
      <c r="G510" s="2"/>
      <c r="H510" s="148"/>
      <c r="I510" s="148"/>
      <c r="J510" s="148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148"/>
      <c r="G511" s="2"/>
      <c r="H511" s="148"/>
      <c r="I511" s="148"/>
      <c r="J511" s="148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148"/>
      <c r="G512" s="2"/>
      <c r="H512" s="148"/>
      <c r="I512" s="148"/>
      <c r="J512" s="148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148"/>
      <c r="G513" s="2"/>
      <c r="H513" s="148"/>
      <c r="I513" s="148"/>
      <c r="J513" s="148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148"/>
      <c r="G514" s="2"/>
      <c r="H514" s="148"/>
      <c r="I514" s="148"/>
      <c r="J514" s="148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148"/>
      <c r="G515" s="2"/>
      <c r="H515" s="148"/>
      <c r="I515" s="148"/>
      <c r="J515" s="148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148"/>
      <c r="G516" s="2"/>
      <c r="H516" s="148"/>
      <c r="I516" s="148"/>
      <c r="J516" s="148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148"/>
      <c r="G517" s="2"/>
      <c r="H517" s="148"/>
      <c r="I517" s="148"/>
      <c r="J517" s="148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148"/>
      <c r="G518" s="2"/>
      <c r="H518" s="148"/>
      <c r="I518" s="148"/>
      <c r="J518" s="148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148"/>
      <c r="G519" s="2"/>
      <c r="H519" s="148"/>
      <c r="I519" s="148"/>
      <c r="J519" s="148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148"/>
      <c r="G520" s="2"/>
      <c r="H520" s="148"/>
      <c r="I520" s="148"/>
      <c r="J520" s="148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148"/>
      <c r="G521" s="2"/>
      <c r="H521" s="148"/>
      <c r="I521" s="148"/>
      <c r="J521" s="148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148"/>
      <c r="G522" s="2"/>
      <c r="H522" s="148"/>
      <c r="I522" s="148"/>
      <c r="J522" s="148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148"/>
      <c r="G523" s="2"/>
      <c r="H523" s="148"/>
      <c r="I523" s="148"/>
      <c r="J523" s="148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148"/>
      <c r="G524" s="2"/>
      <c r="H524" s="148"/>
      <c r="I524" s="148"/>
      <c r="J524" s="148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148"/>
      <c r="G525" s="2"/>
      <c r="H525" s="148"/>
      <c r="I525" s="148"/>
      <c r="J525" s="148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148"/>
      <c r="G526" s="2"/>
      <c r="H526" s="148"/>
      <c r="I526" s="148"/>
      <c r="J526" s="148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148"/>
      <c r="G527" s="2"/>
      <c r="H527" s="148"/>
      <c r="I527" s="148"/>
      <c r="J527" s="148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148"/>
      <c r="G528" s="2"/>
      <c r="H528" s="148"/>
      <c r="I528" s="148"/>
      <c r="J528" s="148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148"/>
      <c r="G529" s="2"/>
      <c r="H529" s="148"/>
      <c r="I529" s="148"/>
      <c r="J529" s="148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148"/>
      <c r="G530" s="2"/>
      <c r="H530" s="148"/>
      <c r="I530" s="148"/>
      <c r="J530" s="148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148"/>
      <c r="G531" s="2"/>
      <c r="H531" s="148"/>
      <c r="I531" s="148"/>
      <c r="J531" s="148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148"/>
      <c r="G532" s="2"/>
      <c r="H532" s="148"/>
      <c r="I532" s="148"/>
      <c r="J532" s="148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148"/>
      <c r="G533" s="2"/>
      <c r="H533" s="148"/>
      <c r="I533" s="148"/>
      <c r="J533" s="148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148"/>
      <c r="G534" s="2"/>
      <c r="H534" s="148"/>
      <c r="I534" s="148"/>
      <c r="J534" s="148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148"/>
      <c r="G535" s="2"/>
      <c r="H535" s="148"/>
      <c r="I535" s="148"/>
      <c r="J535" s="148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148"/>
      <c r="G536" s="2"/>
      <c r="H536" s="148"/>
      <c r="I536" s="148"/>
      <c r="J536" s="148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148"/>
      <c r="G537" s="2"/>
      <c r="H537" s="148"/>
      <c r="I537" s="148"/>
      <c r="J537" s="148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148"/>
      <c r="G538" s="2"/>
      <c r="H538" s="148"/>
      <c r="I538" s="148"/>
      <c r="J538" s="148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148"/>
      <c r="G539" s="2"/>
      <c r="H539" s="148"/>
      <c r="I539" s="148"/>
      <c r="J539" s="148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148"/>
      <c r="G540" s="2"/>
      <c r="H540" s="148"/>
      <c r="I540" s="148"/>
      <c r="J540" s="148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148"/>
      <c r="G541" s="2"/>
      <c r="H541" s="148"/>
      <c r="I541" s="148"/>
      <c r="J541" s="148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148"/>
      <c r="G542" s="2"/>
      <c r="H542" s="148"/>
      <c r="I542" s="148"/>
      <c r="J542" s="148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148"/>
      <c r="G543" s="2"/>
      <c r="H543" s="148"/>
      <c r="I543" s="148"/>
      <c r="J543" s="148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148"/>
      <c r="G544" s="2"/>
      <c r="H544" s="148"/>
      <c r="I544" s="148"/>
      <c r="J544" s="148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148"/>
      <c r="G545" s="2"/>
      <c r="H545" s="148"/>
      <c r="I545" s="148"/>
      <c r="J545" s="148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148"/>
      <c r="G546" s="2"/>
      <c r="H546" s="148"/>
      <c r="I546" s="148"/>
      <c r="J546" s="148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148"/>
      <c r="G547" s="2"/>
      <c r="H547" s="148"/>
      <c r="I547" s="148"/>
      <c r="J547" s="148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148"/>
      <c r="G548" s="2"/>
      <c r="H548" s="148"/>
      <c r="I548" s="148"/>
      <c r="J548" s="148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148"/>
      <c r="G549" s="2"/>
      <c r="H549" s="148"/>
      <c r="I549" s="148"/>
      <c r="J549" s="148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148"/>
      <c r="G550" s="2"/>
      <c r="H550" s="148"/>
      <c r="I550" s="148"/>
      <c r="J550" s="148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148"/>
      <c r="G551" s="2"/>
      <c r="H551" s="148"/>
      <c r="I551" s="148"/>
      <c r="J551" s="148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148"/>
      <c r="G552" s="2"/>
      <c r="H552" s="148"/>
      <c r="I552" s="148"/>
      <c r="J552" s="148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148"/>
      <c r="G553" s="2"/>
      <c r="H553" s="148"/>
      <c r="I553" s="148"/>
      <c r="J553" s="148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148"/>
      <c r="G554" s="2"/>
      <c r="H554" s="148"/>
      <c r="I554" s="148"/>
      <c r="J554" s="148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148"/>
      <c r="G555" s="2"/>
      <c r="H555" s="148"/>
      <c r="I555" s="148"/>
      <c r="J555" s="148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148"/>
      <c r="G556" s="2"/>
      <c r="H556" s="148"/>
      <c r="I556" s="148"/>
      <c r="J556" s="148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148"/>
      <c r="G557" s="2"/>
      <c r="H557" s="148"/>
      <c r="I557" s="148"/>
      <c r="J557" s="148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148"/>
      <c r="G558" s="2"/>
      <c r="H558" s="148"/>
      <c r="I558" s="148"/>
      <c r="J558" s="148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148"/>
      <c r="G559" s="2"/>
      <c r="H559" s="148"/>
      <c r="I559" s="148"/>
      <c r="J559" s="148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148"/>
      <c r="G560" s="2"/>
      <c r="H560" s="148"/>
      <c r="I560" s="148"/>
      <c r="J560" s="148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148"/>
      <c r="G561" s="2"/>
      <c r="H561" s="148"/>
      <c r="I561" s="148"/>
      <c r="J561" s="148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148"/>
      <c r="G562" s="2"/>
      <c r="H562" s="148"/>
      <c r="I562" s="148"/>
      <c r="J562" s="148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148"/>
      <c r="G563" s="2"/>
      <c r="H563" s="148"/>
      <c r="I563" s="148"/>
      <c r="J563" s="148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148"/>
      <c r="G564" s="2"/>
      <c r="H564" s="148"/>
      <c r="I564" s="148"/>
      <c r="J564" s="148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148"/>
      <c r="G565" s="2"/>
      <c r="H565" s="148"/>
      <c r="I565" s="148"/>
      <c r="J565" s="148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148"/>
      <c r="G566" s="2"/>
      <c r="H566" s="148"/>
      <c r="I566" s="148"/>
      <c r="J566" s="148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148"/>
      <c r="G567" s="2"/>
      <c r="H567" s="148"/>
      <c r="I567" s="148"/>
      <c r="J567" s="148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148"/>
      <c r="G568" s="2"/>
      <c r="H568" s="148"/>
      <c r="I568" s="148"/>
      <c r="J568" s="148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148"/>
      <c r="G569" s="2"/>
      <c r="H569" s="148"/>
      <c r="I569" s="148"/>
      <c r="J569" s="148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148"/>
      <c r="G570" s="2"/>
      <c r="H570" s="148"/>
      <c r="I570" s="148"/>
      <c r="J570" s="148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148"/>
      <c r="G571" s="2"/>
      <c r="H571" s="148"/>
      <c r="I571" s="148"/>
      <c r="J571" s="148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148"/>
      <c r="G572" s="2"/>
      <c r="H572" s="148"/>
      <c r="I572" s="148"/>
      <c r="J572" s="148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148"/>
      <c r="G573" s="2"/>
      <c r="H573" s="148"/>
      <c r="I573" s="148"/>
      <c r="J573" s="148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148"/>
      <c r="G574" s="2"/>
      <c r="H574" s="148"/>
      <c r="I574" s="148"/>
      <c r="J574" s="148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148"/>
      <c r="G575" s="2"/>
      <c r="H575" s="148"/>
      <c r="I575" s="148"/>
      <c r="J575" s="148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148"/>
      <c r="G576" s="2"/>
      <c r="H576" s="148"/>
      <c r="I576" s="148"/>
      <c r="J576" s="148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148"/>
      <c r="G577" s="2"/>
      <c r="H577" s="148"/>
      <c r="I577" s="148"/>
      <c r="J577" s="148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148"/>
      <c r="G578" s="2"/>
      <c r="H578" s="148"/>
      <c r="I578" s="148"/>
      <c r="J578" s="148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148"/>
      <c r="G579" s="2"/>
      <c r="H579" s="148"/>
      <c r="I579" s="148"/>
      <c r="J579" s="148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148"/>
      <c r="G580" s="2"/>
      <c r="H580" s="148"/>
      <c r="I580" s="148"/>
      <c r="J580" s="148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148"/>
      <c r="G581" s="2"/>
      <c r="H581" s="148"/>
      <c r="I581" s="148"/>
      <c r="J581" s="148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148"/>
      <c r="G582" s="2"/>
      <c r="H582" s="148"/>
      <c r="I582" s="148"/>
      <c r="J582" s="148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148"/>
      <c r="G583" s="2"/>
      <c r="H583" s="148"/>
      <c r="I583" s="148"/>
      <c r="J583" s="148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148"/>
      <c r="G584" s="2"/>
      <c r="H584" s="148"/>
      <c r="I584" s="148"/>
      <c r="J584" s="148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148"/>
      <c r="G585" s="2"/>
      <c r="H585" s="148"/>
      <c r="I585" s="148"/>
      <c r="J585" s="148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148"/>
      <c r="G586" s="2"/>
      <c r="H586" s="148"/>
      <c r="I586" s="148"/>
      <c r="J586" s="148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148"/>
      <c r="G587" s="2"/>
      <c r="H587" s="148"/>
      <c r="I587" s="148"/>
      <c r="J587" s="148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148"/>
      <c r="G588" s="2"/>
      <c r="H588" s="148"/>
      <c r="I588" s="148"/>
      <c r="J588" s="148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148"/>
      <c r="G589" s="2"/>
      <c r="H589" s="148"/>
      <c r="I589" s="148"/>
      <c r="J589" s="148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148"/>
      <c r="G590" s="2"/>
      <c r="H590" s="148"/>
      <c r="I590" s="148"/>
      <c r="J590" s="148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148"/>
      <c r="G591" s="2"/>
      <c r="H591" s="148"/>
      <c r="I591" s="148"/>
      <c r="J591" s="148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148"/>
      <c r="G592" s="2"/>
      <c r="H592" s="148"/>
      <c r="I592" s="148"/>
      <c r="J592" s="148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148"/>
      <c r="G593" s="2"/>
      <c r="H593" s="148"/>
      <c r="I593" s="148"/>
      <c r="J593" s="148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148"/>
      <c r="G594" s="2"/>
      <c r="H594" s="148"/>
      <c r="I594" s="148"/>
      <c r="J594" s="148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148"/>
      <c r="G595" s="2"/>
      <c r="H595" s="148"/>
      <c r="I595" s="148"/>
      <c r="J595" s="148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148"/>
      <c r="G596" s="2"/>
      <c r="H596" s="148"/>
      <c r="I596" s="148"/>
      <c r="J596" s="148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148"/>
      <c r="G597" s="2"/>
      <c r="H597" s="148"/>
      <c r="I597" s="148"/>
      <c r="J597" s="148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148"/>
      <c r="G598" s="2"/>
      <c r="H598" s="148"/>
      <c r="I598" s="148"/>
      <c r="J598" s="148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148"/>
      <c r="G599" s="2"/>
      <c r="H599" s="148"/>
      <c r="I599" s="148"/>
      <c r="J599" s="148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148"/>
      <c r="G600" s="2"/>
      <c r="H600" s="148"/>
      <c r="I600" s="148"/>
      <c r="J600" s="148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148"/>
      <c r="G601" s="2"/>
      <c r="H601" s="148"/>
      <c r="I601" s="148"/>
      <c r="J601" s="148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148"/>
      <c r="G602" s="2"/>
      <c r="H602" s="148"/>
      <c r="I602" s="148"/>
      <c r="J602" s="148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148"/>
      <c r="G603" s="2"/>
      <c r="H603" s="148"/>
      <c r="I603" s="148"/>
      <c r="J603" s="148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148"/>
      <c r="G604" s="2"/>
      <c r="H604" s="148"/>
      <c r="I604" s="148"/>
      <c r="J604" s="148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148"/>
      <c r="G605" s="2"/>
      <c r="H605" s="148"/>
      <c r="I605" s="148"/>
      <c r="J605" s="148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148"/>
      <c r="G606" s="2"/>
      <c r="H606" s="148"/>
      <c r="I606" s="148"/>
      <c r="J606" s="148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148"/>
      <c r="G607" s="2"/>
      <c r="H607" s="148"/>
      <c r="I607" s="148"/>
      <c r="J607" s="148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148"/>
      <c r="G608" s="2"/>
      <c r="H608" s="148"/>
      <c r="I608" s="148"/>
      <c r="J608" s="148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148"/>
      <c r="G609" s="2"/>
      <c r="H609" s="148"/>
      <c r="I609" s="148"/>
      <c r="J609" s="148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148"/>
      <c r="G610" s="2"/>
      <c r="H610" s="148"/>
      <c r="I610" s="148"/>
      <c r="J610" s="148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148"/>
      <c r="G611" s="2"/>
      <c r="H611" s="148"/>
      <c r="I611" s="148"/>
      <c r="J611" s="148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148"/>
      <c r="G612" s="2"/>
      <c r="H612" s="148"/>
      <c r="I612" s="148"/>
      <c r="J612" s="148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148"/>
      <c r="G613" s="2"/>
      <c r="H613" s="148"/>
      <c r="I613" s="148"/>
      <c r="J613" s="148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148"/>
      <c r="G614" s="2"/>
      <c r="H614" s="148"/>
      <c r="I614" s="148"/>
      <c r="J614" s="148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148"/>
      <c r="G615" s="2"/>
      <c r="H615" s="148"/>
      <c r="I615" s="148"/>
      <c r="J615" s="148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148"/>
      <c r="G616" s="2"/>
      <c r="H616" s="148"/>
      <c r="I616" s="148"/>
      <c r="J616" s="148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148"/>
      <c r="G617" s="2"/>
      <c r="H617" s="148"/>
      <c r="I617" s="148"/>
      <c r="J617" s="148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148"/>
      <c r="G618" s="2"/>
      <c r="H618" s="148"/>
      <c r="I618" s="148"/>
      <c r="J618" s="148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148"/>
      <c r="G619" s="2"/>
      <c r="H619" s="148"/>
      <c r="I619" s="148"/>
      <c r="J619" s="148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148"/>
      <c r="G620" s="2"/>
      <c r="H620" s="148"/>
      <c r="I620" s="148"/>
      <c r="J620" s="148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148"/>
      <c r="G621" s="2"/>
      <c r="H621" s="148"/>
      <c r="I621" s="148"/>
      <c r="J621" s="148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148"/>
      <c r="G622" s="2"/>
      <c r="H622" s="148"/>
      <c r="I622" s="148"/>
      <c r="J622" s="148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148"/>
      <c r="G623" s="2"/>
      <c r="H623" s="148"/>
      <c r="I623" s="148"/>
      <c r="J623" s="148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148"/>
      <c r="G624" s="2"/>
      <c r="H624" s="148"/>
      <c r="I624" s="148"/>
      <c r="J624" s="148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148"/>
      <c r="G625" s="2"/>
      <c r="H625" s="148"/>
      <c r="I625" s="148"/>
      <c r="J625" s="148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148"/>
      <c r="G626" s="2"/>
      <c r="H626" s="148"/>
      <c r="I626" s="148"/>
      <c r="J626" s="148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148"/>
      <c r="G627" s="2"/>
      <c r="H627" s="148"/>
      <c r="I627" s="148"/>
      <c r="J627" s="148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148"/>
      <c r="G628" s="2"/>
      <c r="H628" s="148"/>
      <c r="I628" s="148"/>
      <c r="J628" s="148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148"/>
      <c r="G629" s="2"/>
      <c r="H629" s="148"/>
      <c r="I629" s="148"/>
      <c r="J629" s="148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148"/>
      <c r="G630" s="2"/>
      <c r="H630" s="148"/>
      <c r="I630" s="148"/>
      <c r="J630" s="148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148"/>
      <c r="G631" s="2"/>
      <c r="H631" s="148"/>
      <c r="I631" s="148"/>
      <c r="J631" s="148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148"/>
      <c r="G632" s="2"/>
      <c r="H632" s="148"/>
      <c r="I632" s="148"/>
      <c r="J632" s="148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148"/>
      <c r="G633" s="2"/>
      <c r="H633" s="148"/>
      <c r="I633" s="148"/>
      <c r="J633" s="148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148"/>
      <c r="G634" s="2"/>
      <c r="H634" s="148"/>
      <c r="I634" s="148"/>
      <c r="J634" s="148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148"/>
      <c r="G635" s="2"/>
      <c r="H635" s="148"/>
      <c r="I635" s="148"/>
      <c r="J635" s="148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148"/>
      <c r="G636" s="2"/>
      <c r="H636" s="148"/>
      <c r="I636" s="148"/>
      <c r="J636" s="148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148"/>
      <c r="G637" s="2"/>
      <c r="H637" s="148"/>
      <c r="I637" s="148"/>
      <c r="J637" s="148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148"/>
      <c r="G638" s="2"/>
      <c r="H638" s="148"/>
      <c r="I638" s="148"/>
      <c r="J638" s="148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148"/>
      <c r="G639" s="2"/>
      <c r="H639" s="148"/>
      <c r="I639" s="148"/>
      <c r="J639" s="148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148"/>
      <c r="G640" s="2"/>
      <c r="H640" s="148"/>
      <c r="I640" s="148"/>
      <c r="J640" s="148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148"/>
      <c r="G641" s="2"/>
      <c r="H641" s="148"/>
      <c r="I641" s="148"/>
      <c r="J641" s="148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148"/>
      <c r="G642" s="2"/>
      <c r="H642" s="148"/>
      <c r="I642" s="148"/>
      <c r="J642" s="148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148"/>
      <c r="G643" s="2"/>
      <c r="H643" s="148"/>
      <c r="I643" s="148"/>
      <c r="J643" s="148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148"/>
      <c r="G644" s="2"/>
      <c r="H644" s="148"/>
      <c r="I644" s="148"/>
      <c r="J644" s="148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148"/>
      <c r="G645" s="2"/>
      <c r="H645" s="148"/>
      <c r="I645" s="148"/>
      <c r="J645" s="148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148"/>
      <c r="G646" s="2"/>
      <c r="H646" s="148"/>
      <c r="I646" s="148"/>
      <c r="J646" s="148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148"/>
      <c r="G647" s="2"/>
      <c r="H647" s="148"/>
      <c r="I647" s="148"/>
      <c r="J647" s="148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148"/>
      <c r="G648" s="2"/>
      <c r="H648" s="148"/>
      <c r="I648" s="148"/>
      <c r="J648" s="148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148"/>
      <c r="G649" s="2"/>
      <c r="H649" s="148"/>
      <c r="I649" s="148"/>
      <c r="J649" s="148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148"/>
      <c r="G650" s="2"/>
      <c r="H650" s="148"/>
      <c r="I650" s="148"/>
      <c r="J650" s="148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148"/>
      <c r="G651" s="2"/>
      <c r="H651" s="148"/>
      <c r="I651" s="148"/>
      <c r="J651" s="148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148"/>
      <c r="G652" s="2"/>
      <c r="H652" s="148"/>
      <c r="I652" s="148"/>
      <c r="J652" s="148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148"/>
      <c r="G653" s="2"/>
      <c r="H653" s="148"/>
      <c r="I653" s="148"/>
      <c r="J653" s="148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148"/>
      <c r="G654" s="2"/>
      <c r="H654" s="148"/>
      <c r="I654" s="148"/>
      <c r="J654" s="148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148"/>
      <c r="G655" s="2"/>
      <c r="H655" s="148"/>
      <c r="I655" s="148"/>
      <c r="J655" s="148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148"/>
      <c r="G656" s="2"/>
      <c r="H656" s="148"/>
      <c r="I656" s="148"/>
      <c r="J656" s="148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148"/>
      <c r="G657" s="2"/>
      <c r="H657" s="148"/>
      <c r="I657" s="148"/>
      <c r="J657" s="148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148"/>
      <c r="G658" s="2"/>
      <c r="H658" s="148"/>
      <c r="I658" s="148"/>
      <c r="J658" s="148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148"/>
      <c r="G659" s="2"/>
      <c r="H659" s="148"/>
      <c r="I659" s="148"/>
      <c r="J659" s="148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148"/>
      <c r="G660" s="2"/>
      <c r="H660" s="148"/>
      <c r="I660" s="148"/>
      <c r="J660" s="148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148"/>
      <c r="G661" s="2"/>
      <c r="H661" s="148"/>
      <c r="I661" s="148"/>
      <c r="J661" s="148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148"/>
      <c r="G662" s="2"/>
      <c r="H662" s="148"/>
      <c r="I662" s="148"/>
      <c r="J662" s="148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148"/>
      <c r="G663" s="2"/>
      <c r="H663" s="148"/>
      <c r="I663" s="148"/>
      <c r="J663" s="148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148"/>
      <c r="G664" s="2"/>
      <c r="H664" s="148"/>
      <c r="I664" s="148"/>
      <c r="J664" s="148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148"/>
      <c r="G665" s="2"/>
      <c r="H665" s="148"/>
      <c r="I665" s="148"/>
      <c r="J665" s="148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148"/>
      <c r="G666" s="2"/>
      <c r="H666" s="148"/>
      <c r="I666" s="148"/>
      <c r="J666" s="148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148"/>
      <c r="G667" s="2"/>
      <c r="H667" s="148"/>
      <c r="I667" s="148"/>
      <c r="J667" s="148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148"/>
      <c r="G668" s="2"/>
      <c r="H668" s="148"/>
      <c r="I668" s="148"/>
      <c r="J668" s="148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148"/>
      <c r="G669" s="2"/>
      <c r="H669" s="148"/>
      <c r="I669" s="148"/>
      <c r="J669" s="148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148"/>
      <c r="G670" s="2"/>
      <c r="H670" s="148"/>
      <c r="I670" s="148"/>
      <c r="J670" s="148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148"/>
      <c r="G671" s="2"/>
      <c r="H671" s="148"/>
      <c r="I671" s="148"/>
      <c r="J671" s="148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148"/>
      <c r="G672" s="2"/>
      <c r="H672" s="148"/>
      <c r="I672" s="148"/>
      <c r="J672" s="148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148"/>
      <c r="G673" s="2"/>
      <c r="H673" s="148"/>
      <c r="I673" s="148"/>
      <c r="J673" s="148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148"/>
      <c r="G674" s="2"/>
      <c r="H674" s="148"/>
      <c r="I674" s="148"/>
      <c r="J674" s="148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148"/>
      <c r="G675" s="2"/>
      <c r="H675" s="148"/>
      <c r="I675" s="148"/>
      <c r="J675" s="148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148"/>
      <c r="G676" s="2"/>
      <c r="H676" s="148"/>
      <c r="I676" s="148"/>
      <c r="J676" s="148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148"/>
      <c r="G677" s="2"/>
      <c r="H677" s="148"/>
      <c r="I677" s="148"/>
      <c r="J677" s="148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148"/>
      <c r="G678" s="2"/>
      <c r="H678" s="148"/>
      <c r="I678" s="148"/>
      <c r="J678" s="148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148"/>
      <c r="G679" s="2"/>
      <c r="H679" s="148"/>
      <c r="I679" s="148"/>
      <c r="J679" s="148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148"/>
      <c r="G680" s="2"/>
      <c r="H680" s="148"/>
      <c r="I680" s="148"/>
      <c r="J680" s="148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148"/>
      <c r="G681" s="2"/>
      <c r="H681" s="148"/>
      <c r="I681" s="148"/>
      <c r="J681" s="148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148"/>
      <c r="G682" s="2"/>
      <c r="H682" s="148"/>
      <c r="I682" s="148"/>
      <c r="J682" s="148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148"/>
      <c r="G683" s="2"/>
      <c r="H683" s="148"/>
      <c r="I683" s="148"/>
      <c r="J683" s="148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148"/>
      <c r="G684" s="2"/>
      <c r="H684" s="148"/>
      <c r="I684" s="148"/>
      <c r="J684" s="148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148"/>
      <c r="G685" s="2"/>
      <c r="H685" s="148"/>
      <c r="I685" s="148"/>
      <c r="J685" s="148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148"/>
      <c r="G686" s="2"/>
      <c r="H686" s="148"/>
      <c r="I686" s="148"/>
      <c r="J686" s="148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148"/>
      <c r="G687" s="2"/>
      <c r="H687" s="148"/>
      <c r="I687" s="148"/>
      <c r="J687" s="148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148"/>
      <c r="G688" s="2"/>
      <c r="H688" s="148"/>
      <c r="I688" s="148"/>
      <c r="J688" s="148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148"/>
      <c r="G689" s="2"/>
      <c r="H689" s="148"/>
      <c r="I689" s="148"/>
      <c r="J689" s="148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148"/>
      <c r="G690" s="2"/>
      <c r="H690" s="148"/>
      <c r="I690" s="148"/>
      <c r="J690" s="148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148"/>
      <c r="G691" s="2"/>
      <c r="H691" s="148"/>
      <c r="I691" s="148"/>
      <c r="J691" s="148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148"/>
      <c r="G692" s="2"/>
      <c r="H692" s="148"/>
      <c r="I692" s="148"/>
      <c r="J692" s="148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148"/>
      <c r="G693" s="2"/>
      <c r="H693" s="148"/>
      <c r="I693" s="148"/>
      <c r="J693" s="148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148"/>
      <c r="G694" s="2"/>
      <c r="H694" s="148"/>
      <c r="I694" s="148"/>
      <c r="J694" s="148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148"/>
      <c r="G695" s="2"/>
      <c r="H695" s="148"/>
      <c r="I695" s="148"/>
      <c r="J695" s="148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148"/>
      <c r="G696" s="2"/>
      <c r="H696" s="148"/>
      <c r="I696" s="148"/>
      <c r="J696" s="148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148"/>
      <c r="G697" s="2"/>
      <c r="H697" s="148"/>
      <c r="I697" s="148"/>
      <c r="J697" s="148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148"/>
      <c r="G698" s="2"/>
      <c r="H698" s="148"/>
      <c r="I698" s="148"/>
      <c r="J698" s="148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148"/>
      <c r="G699" s="2"/>
      <c r="H699" s="148"/>
      <c r="I699" s="148"/>
      <c r="J699" s="148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148"/>
      <c r="G700" s="2"/>
      <c r="H700" s="148"/>
      <c r="I700" s="148"/>
      <c r="J700" s="148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148"/>
      <c r="G701" s="2"/>
      <c r="H701" s="148"/>
      <c r="I701" s="148"/>
      <c r="J701" s="148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148"/>
      <c r="G702" s="2"/>
      <c r="H702" s="148"/>
      <c r="I702" s="148"/>
      <c r="J702" s="148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148"/>
      <c r="G703" s="2"/>
      <c r="H703" s="148"/>
      <c r="I703" s="148"/>
      <c r="J703" s="148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148"/>
      <c r="G704" s="2"/>
      <c r="H704" s="148"/>
      <c r="I704" s="148"/>
      <c r="J704" s="148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148"/>
      <c r="G705" s="2"/>
      <c r="H705" s="148"/>
      <c r="I705" s="148"/>
      <c r="J705" s="148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148"/>
      <c r="G706" s="2"/>
      <c r="H706" s="148"/>
      <c r="I706" s="148"/>
      <c r="J706" s="148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148"/>
      <c r="G707" s="2"/>
      <c r="H707" s="148"/>
      <c r="I707" s="148"/>
      <c r="J707" s="148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148"/>
      <c r="G708" s="2"/>
      <c r="H708" s="148"/>
      <c r="I708" s="148"/>
      <c r="J708" s="148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148"/>
      <c r="G709" s="2"/>
      <c r="H709" s="148"/>
      <c r="I709" s="148"/>
      <c r="J709" s="148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148"/>
      <c r="G710" s="2"/>
      <c r="H710" s="148"/>
      <c r="I710" s="148"/>
      <c r="J710" s="148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148"/>
      <c r="G711" s="2"/>
      <c r="H711" s="148"/>
      <c r="I711" s="148"/>
      <c r="J711" s="148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148"/>
      <c r="G712" s="2"/>
      <c r="H712" s="148"/>
      <c r="I712" s="148"/>
      <c r="J712" s="148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148"/>
      <c r="G713" s="2"/>
      <c r="H713" s="148"/>
      <c r="I713" s="148"/>
      <c r="J713" s="148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148"/>
      <c r="G714" s="2"/>
      <c r="H714" s="148"/>
      <c r="I714" s="148"/>
      <c r="J714" s="148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148"/>
      <c r="G715" s="2"/>
      <c r="H715" s="148"/>
      <c r="I715" s="148"/>
      <c r="J715" s="148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148"/>
      <c r="G716" s="2"/>
      <c r="H716" s="148"/>
      <c r="I716" s="148"/>
      <c r="J716" s="148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148"/>
      <c r="G717" s="2"/>
      <c r="H717" s="148"/>
      <c r="I717" s="148"/>
      <c r="J717" s="148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148"/>
      <c r="G718" s="2"/>
      <c r="H718" s="148"/>
      <c r="I718" s="148"/>
      <c r="J718" s="148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148"/>
      <c r="G719" s="2"/>
      <c r="H719" s="148"/>
      <c r="I719" s="148"/>
      <c r="J719" s="148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148"/>
      <c r="G720" s="2"/>
      <c r="H720" s="148"/>
      <c r="I720" s="148"/>
      <c r="J720" s="148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148"/>
      <c r="G721" s="2"/>
      <c r="H721" s="148"/>
      <c r="I721" s="148"/>
      <c r="J721" s="148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148"/>
      <c r="G722" s="2"/>
      <c r="H722" s="148"/>
      <c r="I722" s="148"/>
      <c r="J722" s="148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148"/>
      <c r="G723" s="2"/>
      <c r="H723" s="148"/>
      <c r="I723" s="148"/>
      <c r="J723" s="148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148"/>
      <c r="G724" s="2"/>
      <c r="H724" s="148"/>
      <c r="I724" s="148"/>
      <c r="J724" s="148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148"/>
      <c r="G725" s="2"/>
      <c r="H725" s="148"/>
      <c r="I725" s="148"/>
      <c r="J725" s="148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148"/>
      <c r="G726" s="2"/>
      <c r="H726" s="148"/>
      <c r="I726" s="148"/>
      <c r="J726" s="148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148"/>
      <c r="G727" s="2"/>
      <c r="H727" s="148"/>
      <c r="I727" s="148"/>
      <c r="J727" s="148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148"/>
      <c r="G728" s="2"/>
      <c r="H728" s="148"/>
      <c r="I728" s="148"/>
      <c r="J728" s="148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148"/>
      <c r="G729" s="2"/>
      <c r="H729" s="148"/>
      <c r="I729" s="148"/>
      <c r="J729" s="148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148"/>
      <c r="G730" s="2"/>
      <c r="H730" s="148"/>
      <c r="I730" s="148"/>
      <c r="J730" s="148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148"/>
      <c r="G731" s="2"/>
      <c r="H731" s="148"/>
      <c r="I731" s="148"/>
      <c r="J731" s="148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148"/>
      <c r="G732" s="2"/>
      <c r="H732" s="148"/>
      <c r="I732" s="148"/>
      <c r="J732" s="148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148"/>
      <c r="G733" s="2"/>
      <c r="H733" s="148"/>
      <c r="I733" s="148"/>
      <c r="J733" s="148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148"/>
      <c r="G734" s="2"/>
      <c r="H734" s="148"/>
      <c r="I734" s="148"/>
      <c r="J734" s="148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148"/>
      <c r="G735" s="2"/>
      <c r="H735" s="148"/>
      <c r="I735" s="148"/>
      <c r="J735" s="148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148"/>
      <c r="G736" s="2"/>
      <c r="H736" s="148"/>
      <c r="I736" s="148"/>
      <c r="J736" s="148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148"/>
      <c r="G737" s="2"/>
      <c r="H737" s="148"/>
      <c r="I737" s="148"/>
      <c r="J737" s="148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148"/>
      <c r="G738" s="2"/>
      <c r="H738" s="148"/>
      <c r="I738" s="148"/>
      <c r="J738" s="148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148"/>
      <c r="G739" s="2"/>
      <c r="H739" s="148"/>
      <c r="I739" s="148"/>
      <c r="J739" s="148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148"/>
      <c r="G740" s="2"/>
      <c r="H740" s="148"/>
      <c r="I740" s="148"/>
      <c r="J740" s="148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148"/>
      <c r="G741" s="2"/>
      <c r="H741" s="148"/>
      <c r="I741" s="148"/>
      <c r="J741" s="148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148"/>
      <c r="G742" s="2"/>
      <c r="H742" s="148"/>
      <c r="I742" s="148"/>
      <c r="J742" s="148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148"/>
      <c r="G743" s="2"/>
      <c r="H743" s="148"/>
      <c r="I743" s="148"/>
      <c r="J743" s="148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148"/>
      <c r="G744" s="2"/>
      <c r="H744" s="148"/>
      <c r="I744" s="148"/>
      <c r="J744" s="148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148"/>
      <c r="G745" s="2"/>
      <c r="H745" s="148"/>
      <c r="I745" s="148"/>
      <c r="J745" s="148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148"/>
      <c r="G746" s="2"/>
      <c r="H746" s="148"/>
      <c r="I746" s="148"/>
      <c r="J746" s="148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148"/>
      <c r="G747" s="2"/>
      <c r="H747" s="148"/>
      <c r="I747" s="148"/>
      <c r="J747" s="148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148"/>
      <c r="G748" s="2"/>
      <c r="H748" s="148"/>
      <c r="I748" s="148"/>
      <c r="J748" s="148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148"/>
      <c r="G749" s="2"/>
      <c r="H749" s="148"/>
      <c r="I749" s="148"/>
      <c r="J749" s="148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148"/>
      <c r="G750" s="2"/>
      <c r="H750" s="148"/>
      <c r="I750" s="148"/>
      <c r="J750" s="148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148"/>
      <c r="G751" s="2"/>
      <c r="H751" s="148"/>
      <c r="I751" s="148"/>
      <c r="J751" s="148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148"/>
      <c r="G752" s="2"/>
      <c r="H752" s="148"/>
      <c r="I752" s="148"/>
      <c r="J752" s="148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148"/>
      <c r="G753" s="2"/>
      <c r="H753" s="148"/>
      <c r="I753" s="148"/>
      <c r="J753" s="148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148"/>
      <c r="G754" s="2"/>
      <c r="H754" s="148"/>
      <c r="I754" s="148"/>
      <c r="J754" s="148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148"/>
      <c r="G755" s="2"/>
      <c r="H755" s="148"/>
      <c r="I755" s="148"/>
      <c r="J755" s="148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148"/>
      <c r="G756" s="2"/>
      <c r="H756" s="148"/>
      <c r="I756" s="148"/>
      <c r="J756" s="148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148"/>
      <c r="G757" s="2"/>
      <c r="H757" s="148"/>
      <c r="I757" s="148"/>
      <c r="J757" s="148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148"/>
      <c r="G758" s="2"/>
      <c r="H758" s="148"/>
      <c r="I758" s="148"/>
      <c r="J758" s="148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148"/>
      <c r="G759" s="2"/>
      <c r="H759" s="148"/>
      <c r="I759" s="148"/>
      <c r="J759" s="148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148"/>
      <c r="G760" s="2"/>
      <c r="H760" s="148"/>
      <c r="I760" s="148"/>
      <c r="J760" s="148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148"/>
      <c r="G761" s="2"/>
      <c r="H761" s="148"/>
      <c r="I761" s="148"/>
      <c r="J761" s="148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148"/>
      <c r="G762" s="2"/>
      <c r="H762" s="148"/>
      <c r="I762" s="148"/>
      <c r="J762" s="148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148"/>
      <c r="G763" s="2"/>
      <c r="H763" s="148"/>
      <c r="I763" s="148"/>
      <c r="J763" s="148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148"/>
      <c r="G764" s="2"/>
      <c r="H764" s="148"/>
      <c r="I764" s="148"/>
      <c r="J764" s="148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148"/>
      <c r="G765" s="2"/>
      <c r="H765" s="148"/>
      <c r="I765" s="148"/>
      <c r="J765" s="148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148"/>
      <c r="G766" s="2"/>
      <c r="H766" s="148"/>
      <c r="I766" s="148"/>
      <c r="J766" s="148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148"/>
      <c r="G767" s="2"/>
      <c r="H767" s="148"/>
      <c r="I767" s="148"/>
      <c r="J767" s="148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148"/>
      <c r="G768" s="2"/>
      <c r="H768" s="148"/>
      <c r="I768" s="148"/>
      <c r="J768" s="148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148"/>
      <c r="G769" s="2"/>
      <c r="H769" s="148"/>
      <c r="I769" s="148"/>
      <c r="J769" s="148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148"/>
      <c r="G770" s="2"/>
      <c r="H770" s="148"/>
      <c r="I770" s="148"/>
      <c r="J770" s="148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148"/>
      <c r="G771" s="2"/>
      <c r="H771" s="148"/>
      <c r="I771" s="148"/>
      <c r="J771" s="148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148"/>
      <c r="G772" s="2"/>
      <c r="H772" s="148"/>
      <c r="I772" s="148"/>
      <c r="J772" s="148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148"/>
      <c r="G773" s="2"/>
      <c r="H773" s="148"/>
      <c r="I773" s="148"/>
      <c r="J773" s="148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148"/>
      <c r="G774" s="2"/>
      <c r="H774" s="148"/>
      <c r="I774" s="148"/>
      <c r="J774" s="148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148"/>
      <c r="G775" s="2"/>
      <c r="H775" s="148"/>
      <c r="I775" s="148"/>
      <c r="J775" s="148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148"/>
      <c r="G776" s="2"/>
      <c r="H776" s="148"/>
      <c r="I776" s="148"/>
      <c r="J776" s="148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148"/>
      <c r="G777" s="2"/>
      <c r="H777" s="148"/>
      <c r="I777" s="148"/>
      <c r="J777" s="148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148"/>
      <c r="G778" s="2"/>
      <c r="H778" s="148"/>
      <c r="I778" s="148"/>
      <c r="J778" s="148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148"/>
      <c r="G779" s="2"/>
      <c r="H779" s="148"/>
      <c r="I779" s="148"/>
      <c r="J779" s="148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148"/>
      <c r="G780" s="2"/>
      <c r="H780" s="148"/>
      <c r="I780" s="148"/>
      <c r="J780" s="148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148"/>
      <c r="G781" s="2"/>
      <c r="H781" s="148"/>
      <c r="I781" s="148"/>
      <c r="J781" s="148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148"/>
      <c r="G782" s="2"/>
      <c r="H782" s="148"/>
      <c r="I782" s="148"/>
      <c r="J782" s="148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148"/>
      <c r="G783" s="2"/>
      <c r="H783" s="148"/>
      <c r="I783" s="148"/>
      <c r="J783" s="148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148"/>
      <c r="G784" s="2"/>
      <c r="H784" s="148"/>
      <c r="I784" s="148"/>
      <c r="J784" s="148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148"/>
      <c r="G785" s="2"/>
      <c r="H785" s="148"/>
      <c r="I785" s="148"/>
      <c r="J785" s="148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148"/>
      <c r="G786" s="2"/>
      <c r="H786" s="148"/>
      <c r="I786" s="148"/>
      <c r="J786" s="148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148"/>
      <c r="G787" s="2"/>
      <c r="H787" s="148"/>
      <c r="I787" s="148"/>
      <c r="J787" s="148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148"/>
      <c r="G788" s="2"/>
      <c r="H788" s="148"/>
      <c r="I788" s="148"/>
      <c r="J788" s="148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148"/>
      <c r="G789" s="2"/>
      <c r="H789" s="148"/>
      <c r="I789" s="148"/>
      <c r="J789" s="148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148"/>
      <c r="G790" s="2"/>
      <c r="H790" s="148"/>
      <c r="I790" s="148"/>
      <c r="J790" s="148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148"/>
      <c r="G791" s="2"/>
      <c r="H791" s="148"/>
      <c r="I791" s="148"/>
      <c r="J791" s="148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148"/>
      <c r="G792" s="2"/>
      <c r="H792" s="148"/>
      <c r="I792" s="148"/>
      <c r="J792" s="148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148"/>
      <c r="G793" s="2"/>
      <c r="H793" s="148"/>
      <c r="I793" s="148"/>
      <c r="J793" s="148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148"/>
      <c r="G794" s="2"/>
      <c r="H794" s="148"/>
      <c r="I794" s="148"/>
      <c r="J794" s="148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148"/>
      <c r="G795" s="2"/>
      <c r="H795" s="148"/>
      <c r="I795" s="148"/>
      <c r="J795" s="148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148"/>
      <c r="G796" s="2"/>
      <c r="H796" s="148"/>
      <c r="I796" s="148"/>
      <c r="J796" s="148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148"/>
      <c r="G797" s="2"/>
      <c r="H797" s="148"/>
      <c r="I797" s="148"/>
      <c r="J797" s="148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148"/>
      <c r="G798" s="2"/>
      <c r="H798" s="148"/>
      <c r="I798" s="148"/>
      <c r="J798" s="148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148"/>
      <c r="G799" s="2"/>
      <c r="H799" s="148"/>
      <c r="I799" s="148"/>
      <c r="J799" s="148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148"/>
      <c r="G800" s="2"/>
      <c r="H800" s="148"/>
      <c r="I800" s="148"/>
      <c r="J800" s="148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148"/>
      <c r="G801" s="2"/>
      <c r="H801" s="148"/>
      <c r="I801" s="148"/>
      <c r="J801" s="148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148"/>
      <c r="G802" s="2"/>
      <c r="H802" s="148"/>
      <c r="I802" s="148"/>
      <c r="J802" s="148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148"/>
      <c r="G803" s="2"/>
      <c r="H803" s="148"/>
      <c r="I803" s="148"/>
      <c r="J803" s="148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148"/>
      <c r="G804" s="2"/>
      <c r="H804" s="148"/>
      <c r="I804" s="148"/>
      <c r="J804" s="148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148"/>
      <c r="G805" s="2"/>
      <c r="H805" s="148"/>
      <c r="I805" s="148"/>
      <c r="J805" s="148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148"/>
      <c r="G806" s="2"/>
      <c r="H806" s="148"/>
      <c r="I806" s="148"/>
      <c r="J806" s="148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148"/>
      <c r="G807" s="2"/>
      <c r="H807" s="148"/>
      <c r="I807" s="148"/>
      <c r="J807" s="148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148"/>
      <c r="G808" s="2"/>
      <c r="H808" s="148"/>
      <c r="I808" s="148"/>
      <c r="J808" s="148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148"/>
      <c r="G809" s="2"/>
      <c r="H809" s="148"/>
      <c r="I809" s="148"/>
      <c r="J809" s="148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148"/>
      <c r="G810" s="2"/>
      <c r="H810" s="148"/>
      <c r="I810" s="148"/>
      <c r="J810" s="148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148"/>
      <c r="G811" s="2"/>
      <c r="H811" s="148"/>
      <c r="I811" s="148"/>
      <c r="J811" s="148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148"/>
      <c r="G812" s="2"/>
      <c r="H812" s="148"/>
      <c r="I812" s="148"/>
      <c r="J812" s="148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148"/>
      <c r="G813" s="2"/>
      <c r="H813" s="148"/>
      <c r="I813" s="148"/>
      <c r="J813" s="148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148"/>
      <c r="G814" s="2"/>
      <c r="H814" s="148"/>
      <c r="I814" s="148"/>
      <c r="J814" s="148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148"/>
      <c r="G815" s="2"/>
      <c r="H815" s="148"/>
      <c r="I815" s="148"/>
      <c r="J815" s="148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148"/>
      <c r="G816" s="2"/>
      <c r="H816" s="148"/>
      <c r="I816" s="148"/>
      <c r="J816" s="148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148"/>
      <c r="G817" s="2"/>
      <c r="H817" s="148"/>
      <c r="I817" s="148"/>
      <c r="J817" s="148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148"/>
      <c r="G818" s="2"/>
      <c r="H818" s="148"/>
      <c r="I818" s="148"/>
      <c r="J818" s="148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148"/>
      <c r="G819" s="2"/>
      <c r="H819" s="148"/>
      <c r="I819" s="148"/>
      <c r="J819" s="148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148"/>
      <c r="G820" s="2"/>
      <c r="H820" s="148"/>
      <c r="I820" s="148"/>
      <c r="J820" s="148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148"/>
      <c r="G821" s="2"/>
      <c r="H821" s="148"/>
      <c r="I821" s="148"/>
      <c r="J821" s="148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148"/>
      <c r="G822" s="2"/>
      <c r="H822" s="148"/>
      <c r="I822" s="148"/>
      <c r="J822" s="148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148"/>
      <c r="G823" s="2"/>
      <c r="H823" s="148"/>
      <c r="I823" s="148"/>
      <c r="J823" s="148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148"/>
      <c r="G824" s="2"/>
      <c r="H824" s="148"/>
      <c r="I824" s="148"/>
      <c r="J824" s="148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148"/>
      <c r="G825" s="2"/>
      <c r="H825" s="148"/>
      <c r="I825" s="148"/>
      <c r="J825" s="148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148"/>
      <c r="G826" s="2"/>
      <c r="H826" s="148"/>
      <c r="I826" s="148"/>
      <c r="J826" s="148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148"/>
      <c r="G827" s="2"/>
      <c r="H827" s="148"/>
      <c r="I827" s="148"/>
      <c r="J827" s="148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148"/>
      <c r="G828" s="2"/>
      <c r="H828" s="148"/>
      <c r="I828" s="148"/>
      <c r="J828" s="148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148"/>
      <c r="G829" s="2"/>
      <c r="H829" s="148"/>
      <c r="I829" s="148"/>
      <c r="J829" s="148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148"/>
      <c r="G830" s="2"/>
      <c r="H830" s="148"/>
      <c r="I830" s="148"/>
      <c r="J830" s="148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148"/>
      <c r="G831" s="2"/>
      <c r="H831" s="148"/>
      <c r="I831" s="148"/>
      <c r="J831" s="148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148"/>
      <c r="G832" s="2"/>
      <c r="H832" s="148"/>
      <c r="I832" s="148"/>
      <c r="J832" s="148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148"/>
      <c r="G833" s="2"/>
      <c r="H833" s="148"/>
      <c r="I833" s="148"/>
      <c r="J833" s="148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148"/>
      <c r="G834" s="2"/>
      <c r="H834" s="148"/>
      <c r="I834" s="148"/>
      <c r="J834" s="148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148"/>
      <c r="G835" s="2"/>
      <c r="H835" s="148"/>
      <c r="I835" s="148"/>
      <c r="J835" s="148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148"/>
      <c r="G836" s="2"/>
      <c r="H836" s="148"/>
      <c r="I836" s="148"/>
      <c r="J836" s="148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148"/>
      <c r="G837" s="2"/>
      <c r="H837" s="148"/>
      <c r="I837" s="148"/>
      <c r="J837" s="148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148"/>
      <c r="G838" s="2"/>
      <c r="H838" s="148"/>
      <c r="I838" s="148"/>
      <c r="J838" s="148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148"/>
      <c r="G839" s="2"/>
      <c r="H839" s="148"/>
      <c r="I839" s="148"/>
      <c r="J839" s="148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148"/>
      <c r="G840" s="2"/>
      <c r="H840" s="148"/>
      <c r="I840" s="148"/>
      <c r="J840" s="148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148"/>
      <c r="G841" s="2"/>
      <c r="H841" s="148"/>
      <c r="I841" s="148"/>
      <c r="J841" s="148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148"/>
      <c r="G842" s="2"/>
      <c r="H842" s="148"/>
      <c r="I842" s="148"/>
      <c r="J842" s="148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148"/>
      <c r="G843" s="2"/>
      <c r="H843" s="148"/>
      <c r="I843" s="148"/>
      <c r="J843" s="148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148"/>
      <c r="G844" s="2"/>
      <c r="H844" s="148"/>
      <c r="I844" s="148"/>
      <c r="J844" s="148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148"/>
      <c r="G845" s="2"/>
      <c r="H845" s="148"/>
      <c r="I845" s="148"/>
      <c r="J845" s="148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148"/>
      <c r="G846" s="2"/>
      <c r="H846" s="148"/>
      <c r="I846" s="148"/>
      <c r="J846" s="148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148"/>
      <c r="G847" s="2"/>
      <c r="H847" s="148"/>
      <c r="I847" s="148"/>
      <c r="J847" s="148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148"/>
      <c r="G848" s="2"/>
      <c r="H848" s="148"/>
      <c r="I848" s="148"/>
      <c r="J848" s="148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148"/>
      <c r="G849" s="2"/>
      <c r="H849" s="148"/>
      <c r="I849" s="148"/>
      <c r="J849" s="148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148"/>
      <c r="G850" s="2"/>
      <c r="H850" s="148"/>
      <c r="I850" s="148"/>
      <c r="J850" s="148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148"/>
      <c r="G851" s="2"/>
      <c r="H851" s="148"/>
      <c r="I851" s="148"/>
      <c r="J851" s="148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148"/>
      <c r="G852" s="2"/>
      <c r="H852" s="148"/>
      <c r="I852" s="148"/>
      <c r="J852" s="148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148"/>
      <c r="G853" s="2"/>
      <c r="H853" s="148"/>
      <c r="I853" s="148"/>
      <c r="J853" s="148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148"/>
      <c r="G854" s="2"/>
      <c r="H854" s="148"/>
      <c r="I854" s="148"/>
      <c r="J854" s="148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148"/>
      <c r="G855" s="2"/>
      <c r="H855" s="148"/>
      <c r="I855" s="148"/>
      <c r="J855" s="148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148"/>
      <c r="G856" s="2"/>
      <c r="H856" s="148"/>
      <c r="I856" s="148"/>
      <c r="J856" s="148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148"/>
      <c r="G857" s="2"/>
      <c r="H857" s="148"/>
      <c r="I857" s="148"/>
      <c r="J857" s="148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148"/>
      <c r="G858" s="2"/>
      <c r="H858" s="148"/>
      <c r="I858" s="148"/>
      <c r="J858" s="148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148"/>
      <c r="G859" s="2"/>
      <c r="H859" s="148"/>
      <c r="I859" s="148"/>
      <c r="J859" s="148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148"/>
      <c r="G860" s="2"/>
      <c r="H860" s="148"/>
      <c r="I860" s="148"/>
      <c r="J860" s="148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148"/>
      <c r="G861" s="2"/>
      <c r="H861" s="148"/>
      <c r="I861" s="148"/>
      <c r="J861" s="148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148"/>
      <c r="G862" s="2"/>
      <c r="H862" s="148"/>
      <c r="I862" s="148"/>
      <c r="J862" s="148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148"/>
      <c r="G863" s="2"/>
      <c r="H863" s="148"/>
      <c r="I863" s="148"/>
      <c r="J863" s="148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148"/>
      <c r="G864" s="2"/>
      <c r="H864" s="148"/>
      <c r="I864" s="148"/>
      <c r="J864" s="148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148"/>
      <c r="G865" s="2"/>
      <c r="H865" s="148"/>
      <c r="I865" s="148"/>
      <c r="J865" s="148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148"/>
      <c r="G866" s="2"/>
      <c r="H866" s="148"/>
      <c r="I866" s="148"/>
      <c r="J866" s="148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148"/>
      <c r="G867" s="2"/>
      <c r="H867" s="148"/>
      <c r="I867" s="148"/>
      <c r="J867" s="148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148"/>
      <c r="G868" s="2"/>
      <c r="H868" s="148"/>
      <c r="I868" s="148"/>
      <c r="J868" s="148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148"/>
      <c r="G869" s="2"/>
      <c r="H869" s="148"/>
      <c r="I869" s="148"/>
      <c r="J869" s="148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148"/>
      <c r="G870" s="2"/>
      <c r="H870" s="148"/>
      <c r="I870" s="148"/>
      <c r="J870" s="148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148"/>
      <c r="G871" s="2"/>
      <c r="H871" s="148"/>
      <c r="I871" s="148"/>
      <c r="J871" s="148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148"/>
      <c r="G872" s="2"/>
      <c r="H872" s="148"/>
      <c r="I872" s="148"/>
      <c r="J872" s="148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148"/>
      <c r="G873" s="2"/>
      <c r="H873" s="148"/>
      <c r="I873" s="148"/>
      <c r="J873" s="148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148"/>
      <c r="G874" s="2"/>
      <c r="H874" s="148"/>
      <c r="I874" s="148"/>
      <c r="J874" s="148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148"/>
      <c r="G875" s="2"/>
      <c r="H875" s="148"/>
      <c r="I875" s="148"/>
      <c r="J875" s="148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148"/>
      <c r="G876" s="2"/>
      <c r="H876" s="148"/>
      <c r="I876" s="148"/>
      <c r="J876" s="148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148"/>
      <c r="G877" s="2"/>
      <c r="H877" s="148"/>
      <c r="I877" s="148"/>
      <c r="J877" s="148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148"/>
      <c r="G878" s="2"/>
      <c r="H878" s="148"/>
      <c r="I878" s="148"/>
      <c r="J878" s="148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148"/>
      <c r="G879" s="2"/>
      <c r="H879" s="148"/>
      <c r="I879" s="148"/>
      <c r="J879" s="148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148"/>
      <c r="G880" s="2"/>
      <c r="H880" s="148"/>
      <c r="I880" s="148"/>
      <c r="J880" s="148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148"/>
      <c r="G881" s="2"/>
      <c r="H881" s="148"/>
      <c r="I881" s="148"/>
      <c r="J881" s="148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148"/>
      <c r="G882" s="2"/>
      <c r="H882" s="148"/>
      <c r="I882" s="148"/>
      <c r="J882" s="148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148"/>
      <c r="G883" s="2"/>
      <c r="H883" s="148"/>
      <c r="I883" s="148"/>
      <c r="J883" s="148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148"/>
      <c r="G884" s="2"/>
      <c r="H884" s="148"/>
      <c r="I884" s="148"/>
      <c r="J884" s="148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148"/>
      <c r="G885" s="2"/>
      <c r="H885" s="148"/>
      <c r="I885" s="148"/>
      <c r="J885" s="148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148"/>
      <c r="G886" s="2"/>
      <c r="H886" s="148"/>
      <c r="I886" s="148"/>
      <c r="J886" s="148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148"/>
      <c r="G887" s="2"/>
      <c r="H887" s="148"/>
      <c r="I887" s="148"/>
      <c r="J887" s="148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148"/>
      <c r="G888" s="2"/>
      <c r="H888" s="148"/>
      <c r="I888" s="148"/>
      <c r="J888" s="148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148"/>
      <c r="G889" s="2"/>
      <c r="H889" s="148"/>
      <c r="I889" s="148"/>
      <c r="J889" s="148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148"/>
      <c r="G890" s="2"/>
      <c r="H890" s="148"/>
      <c r="I890" s="148"/>
      <c r="J890" s="148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148"/>
      <c r="G891" s="2"/>
      <c r="H891" s="148"/>
      <c r="I891" s="148"/>
      <c r="J891" s="148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148"/>
      <c r="G892" s="2"/>
      <c r="H892" s="148"/>
      <c r="I892" s="148"/>
      <c r="J892" s="148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148"/>
      <c r="G893" s="2"/>
      <c r="H893" s="148"/>
      <c r="I893" s="148"/>
      <c r="J893" s="148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148"/>
      <c r="G894" s="2"/>
      <c r="H894" s="148"/>
      <c r="I894" s="148"/>
      <c r="J894" s="148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148"/>
      <c r="G895" s="2"/>
      <c r="H895" s="148"/>
      <c r="I895" s="148"/>
      <c r="J895" s="148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148"/>
      <c r="G896" s="2"/>
      <c r="H896" s="148"/>
      <c r="I896" s="148"/>
      <c r="J896" s="148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148"/>
      <c r="G897" s="2"/>
      <c r="H897" s="148"/>
      <c r="I897" s="148"/>
      <c r="J897" s="148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148"/>
      <c r="G898" s="2"/>
      <c r="H898" s="148"/>
      <c r="I898" s="148"/>
      <c r="J898" s="148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148"/>
      <c r="G899" s="2"/>
      <c r="H899" s="148"/>
      <c r="I899" s="148"/>
      <c r="J899" s="148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148"/>
      <c r="G900" s="2"/>
      <c r="H900" s="148"/>
      <c r="I900" s="148"/>
      <c r="J900" s="148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148"/>
      <c r="G901" s="2"/>
      <c r="H901" s="148"/>
      <c r="I901" s="148"/>
      <c r="J901" s="148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148"/>
      <c r="G902" s="2"/>
      <c r="H902" s="148"/>
      <c r="I902" s="148"/>
      <c r="J902" s="148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148"/>
      <c r="G903" s="2"/>
      <c r="H903" s="148"/>
      <c r="I903" s="148"/>
      <c r="J903" s="148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148"/>
      <c r="G904" s="2"/>
      <c r="H904" s="148"/>
      <c r="I904" s="148"/>
      <c r="J904" s="148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148"/>
      <c r="G905" s="2"/>
      <c r="H905" s="148"/>
      <c r="I905" s="148"/>
      <c r="J905" s="148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148"/>
      <c r="G906" s="2"/>
      <c r="H906" s="148"/>
      <c r="I906" s="148"/>
      <c r="J906" s="148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148"/>
      <c r="G907" s="2"/>
      <c r="H907" s="148"/>
      <c r="I907" s="148"/>
      <c r="J907" s="148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148"/>
      <c r="G908" s="2"/>
      <c r="H908" s="148"/>
      <c r="I908" s="148"/>
      <c r="J908" s="148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148"/>
      <c r="G909" s="2"/>
      <c r="H909" s="148"/>
      <c r="I909" s="148"/>
      <c r="J909" s="148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148"/>
      <c r="G910" s="2"/>
      <c r="H910" s="148"/>
      <c r="I910" s="148"/>
      <c r="J910" s="148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148"/>
      <c r="G911" s="2"/>
      <c r="H911" s="148"/>
      <c r="I911" s="148"/>
      <c r="J911" s="148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148"/>
      <c r="G912" s="2"/>
      <c r="H912" s="148"/>
      <c r="I912" s="148"/>
      <c r="J912" s="148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148"/>
      <c r="G913" s="2"/>
      <c r="H913" s="148"/>
      <c r="I913" s="148"/>
      <c r="J913" s="148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148"/>
      <c r="G914" s="2"/>
      <c r="H914" s="148"/>
      <c r="I914" s="148"/>
      <c r="J914" s="148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148"/>
      <c r="G915" s="2"/>
      <c r="H915" s="148"/>
      <c r="I915" s="148"/>
      <c r="J915" s="148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148"/>
      <c r="G916" s="2"/>
      <c r="H916" s="148"/>
      <c r="I916" s="148"/>
      <c r="J916" s="148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148"/>
      <c r="G917" s="2"/>
      <c r="H917" s="148"/>
      <c r="I917" s="148"/>
      <c r="J917" s="148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148"/>
      <c r="G918" s="2"/>
      <c r="H918" s="148"/>
      <c r="I918" s="148"/>
      <c r="J918" s="148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148"/>
      <c r="G919" s="2"/>
      <c r="H919" s="148"/>
      <c r="I919" s="148"/>
      <c r="J919" s="148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148"/>
      <c r="G920" s="2"/>
      <c r="H920" s="148"/>
      <c r="I920" s="148"/>
      <c r="J920" s="148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148"/>
      <c r="G921" s="2"/>
      <c r="H921" s="148"/>
      <c r="I921" s="148"/>
      <c r="J921" s="148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148"/>
      <c r="G922" s="2"/>
      <c r="H922" s="148"/>
      <c r="I922" s="148"/>
      <c r="J922" s="148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148"/>
      <c r="G923" s="2"/>
      <c r="H923" s="148"/>
      <c r="I923" s="148"/>
      <c r="J923" s="148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148"/>
      <c r="G924" s="2"/>
      <c r="H924" s="148"/>
      <c r="I924" s="148"/>
      <c r="J924" s="148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148"/>
      <c r="G925" s="2"/>
      <c r="H925" s="148"/>
      <c r="I925" s="148"/>
      <c r="J925" s="148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148"/>
      <c r="G926" s="2"/>
      <c r="H926" s="148"/>
      <c r="I926" s="148"/>
      <c r="J926" s="148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148"/>
      <c r="G927" s="2"/>
      <c r="H927" s="148"/>
      <c r="I927" s="148"/>
      <c r="J927" s="148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148"/>
      <c r="G928" s="2"/>
      <c r="H928" s="148"/>
      <c r="I928" s="148"/>
      <c r="J928" s="148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148"/>
      <c r="G929" s="2"/>
      <c r="H929" s="148"/>
      <c r="I929" s="148"/>
      <c r="J929" s="148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148"/>
      <c r="G930" s="2"/>
      <c r="H930" s="148"/>
      <c r="I930" s="148"/>
      <c r="J930" s="148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148"/>
      <c r="G931" s="2"/>
      <c r="H931" s="148"/>
      <c r="I931" s="148"/>
      <c r="J931" s="148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148"/>
      <c r="G932" s="2"/>
      <c r="H932" s="148"/>
      <c r="I932" s="148"/>
      <c r="J932" s="148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148"/>
      <c r="G933" s="2"/>
      <c r="H933" s="148"/>
      <c r="I933" s="148"/>
      <c r="J933" s="148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148"/>
      <c r="G934" s="2"/>
      <c r="H934" s="148"/>
      <c r="I934" s="148"/>
      <c r="J934" s="148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148"/>
      <c r="G935" s="2"/>
      <c r="H935" s="148"/>
      <c r="I935" s="148"/>
      <c r="J935" s="148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148"/>
      <c r="G936" s="2"/>
      <c r="H936" s="148"/>
      <c r="I936" s="148"/>
      <c r="J936" s="148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148"/>
      <c r="G937" s="2"/>
      <c r="H937" s="148"/>
      <c r="I937" s="148"/>
      <c r="J937" s="148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148"/>
      <c r="G938" s="2"/>
      <c r="H938" s="148"/>
      <c r="I938" s="148"/>
      <c r="J938" s="148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148"/>
      <c r="G939" s="2"/>
      <c r="H939" s="148"/>
      <c r="I939" s="148"/>
      <c r="J939" s="148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148"/>
      <c r="G940" s="2"/>
      <c r="H940" s="148"/>
      <c r="I940" s="148"/>
      <c r="J940" s="148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148"/>
      <c r="G941" s="2"/>
      <c r="H941" s="148"/>
      <c r="I941" s="148"/>
      <c r="J941" s="148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148"/>
      <c r="G942" s="2"/>
      <c r="H942" s="148"/>
      <c r="I942" s="148"/>
      <c r="J942" s="148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148"/>
      <c r="G943" s="2"/>
      <c r="H943" s="148"/>
      <c r="I943" s="148"/>
      <c r="J943" s="148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148"/>
      <c r="G944" s="2"/>
      <c r="H944" s="148"/>
      <c r="I944" s="148"/>
      <c r="J944" s="148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148"/>
      <c r="G945" s="2"/>
      <c r="H945" s="148"/>
      <c r="I945" s="148"/>
      <c r="J945" s="148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148"/>
      <c r="G946" s="2"/>
      <c r="H946" s="148"/>
      <c r="I946" s="148"/>
      <c r="J946" s="148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148"/>
      <c r="G947" s="2"/>
      <c r="H947" s="148"/>
      <c r="I947" s="148"/>
      <c r="J947" s="148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148"/>
      <c r="G948" s="2"/>
      <c r="H948" s="148"/>
      <c r="I948" s="148"/>
      <c r="J948" s="148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148"/>
      <c r="G949" s="2"/>
      <c r="H949" s="148"/>
      <c r="I949" s="148"/>
      <c r="J949" s="148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148"/>
      <c r="G950" s="2"/>
      <c r="H950" s="148"/>
      <c r="I950" s="148"/>
      <c r="J950" s="148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148"/>
      <c r="G951" s="2"/>
      <c r="H951" s="148"/>
      <c r="I951" s="148"/>
      <c r="J951" s="148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148"/>
      <c r="G952" s="2"/>
      <c r="H952" s="148"/>
      <c r="I952" s="148"/>
      <c r="J952" s="148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148"/>
      <c r="G953" s="2"/>
      <c r="H953" s="148"/>
      <c r="I953" s="148"/>
      <c r="J953" s="148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148"/>
      <c r="G954" s="2"/>
      <c r="H954" s="148"/>
      <c r="I954" s="148"/>
      <c r="J954" s="148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148"/>
      <c r="G955" s="2"/>
      <c r="H955" s="148"/>
      <c r="I955" s="148"/>
      <c r="J955" s="148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148"/>
      <c r="G956" s="2"/>
      <c r="H956" s="148"/>
      <c r="I956" s="148"/>
      <c r="J956" s="148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148"/>
      <c r="G957" s="2"/>
      <c r="H957" s="148"/>
      <c r="I957" s="148"/>
      <c r="J957" s="148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148"/>
      <c r="G958" s="2"/>
      <c r="H958" s="148"/>
      <c r="I958" s="148"/>
      <c r="J958" s="148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148"/>
      <c r="G959" s="2"/>
      <c r="H959" s="148"/>
      <c r="I959" s="148"/>
      <c r="J959" s="148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148"/>
      <c r="G960" s="2"/>
      <c r="H960" s="148"/>
      <c r="I960" s="148"/>
      <c r="J960" s="148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148"/>
      <c r="G961" s="2"/>
      <c r="H961" s="148"/>
      <c r="I961" s="148"/>
      <c r="J961" s="148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148"/>
      <c r="G962" s="2"/>
      <c r="H962" s="148"/>
      <c r="I962" s="148"/>
      <c r="J962" s="148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148"/>
      <c r="G963" s="2"/>
      <c r="H963" s="148"/>
      <c r="I963" s="148"/>
      <c r="J963" s="148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148"/>
      <c r="G964" s="2"/>
      <c r="H964" s="148"/>
      <c r="I964" s="148"/>
      <c r="J964" s="148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148"/>
      <c r="G965" s="2"/>
      <c r="H965" s="148"/>
      <c r="I965" s="148"/>
      <c r="J965" s="148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148"/>
      <c r="G966" s="2"/>
      <c r="H966" s="148"/>
      <c r="I966" s="148"/>
      <c r="J966" s="148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148"/>
      <c r="G967" s="2"/>
      <c r="H967" s="148"/>
      <c r="I967" s="148"/>
      <c r="J967" s="148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148"/>
      <c r="G968" s="2"/>
      <c r="H968" s="148"/>
      <c r="I968" s="148"/>
      <c r="J968" s="148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148"/>
      <c r="G969" s="2"/>
      <c r="H969" s="148"/>
      <c r="I969" s="148"/>
      <c r="J969" s="148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148"/>
      <c r="G970" s="2"/>
      <c r="H970" s="148"/>
      <c r="I970" s="148"/>
      <c r="J970" s="148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148"/>
      <c r="G971" s="2"/>
      <c r="H971" s="148"/>
      <c r="I971" s="148"/>
      <c r="J971" s="148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148"/>
      <c r="G972" s="2"/>
      <c r="H972" s="148"/>
      <c r="I972" s="148"/>
      <c r="J972" s="148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148"/>
      <c r="G973" s="2"/>
      <c r="H973" s="148"/>
      <c r="I973" s="148"/>
      <c r="J973" s="148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148"/>
      <c r="G974" s="2"/>
      <c r="H974" s="148"/>
      <c r="I974" s="148"/>
      <c r="J974" s="148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148"/>
      <c r="G975" s="2"/>
      <c r="H975" s="148"/>
      <c r="I975" s="148"/>
      <c r="J975" s="148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148"/>
      <c r="G976" s="2"/>
      <c r="H976" s="148"/>
      <c r="I976" s="148"/>
      <c r="J976" s="148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148"/>
      <c r="G977" s="2"/>
      <c r="H977" s="148"/>
      <c r="I977" s="148"/>
      <c r="J977" s="148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148"/>
      <c r="G978" s="2"/>
      <c r="H978" s="148"/>
      <c r="I978" s="148"/>
      <c r="J978" s="148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148"/>
      <c r="G979" s="2"/>
      <c r="H979" s="148"/>
      <c r="I979" s="148"/>
      <c r="J979" s="148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148"/>
      <c r="G980" s="2"/>
      <c r="H980" s="148"/>
      <c r="I980" s="148"/>
      <c r="J980" s="148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148"/>
      <c r="G981" s="2"/>
      <c r="H981" s="148"/>
      <c r="I981" s="148"/>
      <c r="J981" s="148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148"/>
      <c r="G982" s="2"/>
      <c r="H982" s="148"/>
      <c r="I982" s="148"/>
      <c r="J982" s="148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148"/>
      <c r="G983" s="2"/>
      <c r="H983" s="148"/>
      <c r="I983" s="148"/>
      <c r="J983" s="148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148"/>
      <c r="G984" s="2"/>
      <c r="H984" s="148"/>
      <c r="I984" s="148"/>
      <c r="J984" s="148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148"/>
      <c r="G985" s="2"/>
      <c r="H985" s="148"/>
      <c r="I985" s="148"/>
      <c r="J985" s="148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148"/>
      <c r="G986" s="2"/>
      <c r="H986" s="148"/>
      <c r="I986" s="148"/>
      <c r="J986" s="148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148"/>
      <c r="G987" s="2"/>
      <c r="H987" s="148"/>
      <c r="I987" s="148"/>
      <c r="J987" s="148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148"/>
      <c r="G988" s="2"/>
      <c r="H988" s="148"/>
      <c r="I988" s="148"/>
      <c r="J988" s="148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148"/>
      <c r="G989" s="2"/>
      <c r="H989" s="148"/>
      <c r="I989" s="148"/>
      <c r="J989" s="148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148"/>
      <c r="G990" s="2"/>
      <c r="H990" s="148"/>
      <c r="I990" s="148"/>
      <c r="J990" s="148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148"/>
      <c r="G991" s="2"/>
      <c r="H991" s="148"/>
      <c r="I991" s="148"/>
      <c r="J991" s="148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148"/>
      <c r="G992" s="2"/>
      <c r="H992" s="148"/>
      <c r="I992" s="148"/>
      <c r="J992" s="148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148"/>
      <c r="G993" s="2"/>
      <c r="H993" s="148"/>
      <c r="I993" s="148"/>
      <c r="J993" s="148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148"/>
      <c r="G994" s="2"/>
      <c r="H994" s="148"/>
      <c r="I994" s="148"/>
      <c r="J994" s="148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148"/>
      <c r="G995" s="2"/>
      <c r="H995" s="148"/>
      <c r="I995" s="148"/>
      <c r="J995" s="148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148"/>
      <c r="G996" s="2"/>
      <c r="H996" s="148"/>
      <c r="I996" s="148"/>
      <c r="J996" s="148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148"/>
      <c r="G997" s="2"/>
      <c r="H997" s="148"/>
      <c r="I997" s="148"/>
      <c r="J997" s="148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148"/>
      <c r="G998" s="2"/>
      <c r="H998" s="148"/>
      <c r="I998" s="148"/>
      <c r="J998" s="148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148"/>
      <c r="G999" s="2"/>
      <c r="H999" s="148"/>
      <c r="I999" s="148"/>
      <c r="J999" s="148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148"/>
      <c r="G1000" s="2"/>
      <c r="H1000" s="148"/>
      <c r="I1000" s="148"/>
      <c r="J1000" s="148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dataValidations count="4">
    <dataValidation type="list" allowBlank="1" showErrorMessage="1" sqref="A3:A99" xr:uid="{00000000-0002-0000-0B00-000000000000}">
      <formula1>iProweind!Employee_Name</formula1>
    </dataValidation>
    <dataValidation type="list" allowBlank="1" showErrorMessage="1" sqref="E3:E99" xr:uid="{00000000-0002-0000-0B00-000001000000}">
      <formula1>Status</formula1>
    </dataValidation>
    <dataValidation type="list" allowBlank="1" showErrorMessage="1" sqref="D3:D99" xr:uid="{00000000-0002-0000-0B00-000002000000}">
      <formula1>iProweind!Artefact</formula1>
    </dataValidation>
    <dataValidation type="list" allowBlank="1" showErrorMessage="1" sqref="G3:G99" xr:uid="{00000000-0002-0000-0B00-000003000000}">
      <formula1>iProweind!Unit</formula1>
    </dataValidation>
  </dataValidations>
  <pageMargins left="0.75" right="0.75" top="1" bottom="1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6640625" defaultRowHeight="15" customHeight="1" x14ac:dyDescent="0.15"/>
  <cols>
    <col min="1" max="1" width="29.33203125" customWidth="1"/>
    <col min="2" max="3" width="10.6640625" customWidth="1"/>
    <col min="4" max="4" width="16.1640625" customWidth="1"/>
    <col min="5" max="5" width="9.1640625" customWidth="1"/>
    <col min="6" max="6" width="8.6640625" customWidth="1"/>
    <col min="7" max="7" width="18.6640625" customWidth="1"/>
    <col min="8" max="8" width="12.1640625" customWidth="1"/>
    <col min="9" max="9" width="11.6640625" customWidth="1"/>
    <col min="10" max="26" width="9" customWidth="1"/>
  </cols>
  <sheetData>
    <row r="1" spans="1:26" ht="20.25" customHeight="1" x14ac:dyDescent="0.15">
      <c r="A1" s="153"/>
      <c r="B1" s="153"/>
      <c r="C1" s="153"/>
      <c r="D1" s="153" t="s">
        <v>208</v>
      </c>
      <c r="E1" s="153"/>
      <c r="F1" s="153"/>
      <c r="G1" s="153"/>
      <c r="H1" s="153"/>
      <c r="I1" s="153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</row>
    <row r="2" spans="1:26" ht="15" customHeight="1" x14ac:dyDescent="0.15">
      <c r="A2" s="22" t="s">
        <v>181</v>
      </c>
      <c r="B2" s="22" t="s">
        <v>129</v>
      </c>
      <c r="C2" s="22" t="s">
        <v>37</v>
      </c>
      <c r="D2" s="22" t="s">
        <v>182</v>
      </c>
      <c r="E2" s="144" t="s">
        <v>183</v>
      </c>
      <c r="F2" s="22" t="s">
        <v>184</v>
      </c>
      <c r="G2" s="144" t="s">
        <v>186</v>
      </c>
      <c r="H2" s="144" t="s">
        <v>187</v>
      </c>
      <c r="I2" s="144" t="s">
        <v>188</v>
      </c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</row>
    <row r="3" spans="1:26" ht="11.25" customHeight="1" x14ac:dyDescent="0.15">
      <c r="A3" s="62" t="s">
        <v>78</v>
      </c>
      <c r="B3" s="146"/>
      <c r="C3" s="146"/>
      <c r="D3" s="51" t="s">
        <v>191</v>
      </c>
      <c r="E3" s="147">
        <v>5</v>
      </c>
      <c r="F3" s="51" t="s">
        <v>192</v>
      </c>
      <c r="G3" s="147">
        <v>12</v>
      </c>
      <c r="H3" s="147"/>
      <c r="I3" s="147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ht="11.25" customHeight="1" x14ac:dyDescent="0.15">
      <c r="A4" s="62" t="s">
        <v>81</v>
      </c>
      <c r="B4" s="146"/>
      <c r="C4" s="146"/>
      <c r="D4" s="51" t="s">
        <v>191</v>
      </c>
      <c r="E4" s="147">
        <v>6</v>
      </c>
      <c r="F4" s="51" t="s">
        <v>192</v>
      </c>
      <c r="G4" s="147">
        <v>5</v>
      </c>
      <c r="H4" s="147"/>
      <c r="I4" s="147">
        <v>6</v>
      </c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1.25" customHeight="1" x14ac:dyDescent="0.15">
      <c r="A5" s="62" t="s">
        <v>82</v>
      </c>
      <c r="B5" s="146"/>
      <c r="C5" s="146"/>
      <c r="D5" s="51"/>
      <c r="E5" s="147"/>
      <c r="F5" s="51"/>
      <c r="G5" s="147"/>
      <c r="H5" s="147"/>
      <c r="I5" s="147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ht="11.25" customHeight="1" x14ac:dyDescent="0.15">
      <c r="A6" s="62" t="s">
        <v>83</v>
      </c>
      <c r="B6" s="146"/>
      <c r="C6" s="146"/>
      <c r="D6" s="51"/>
      <c r="E6" s="147"/>
      <c r="F6" s="51"/>
      <c r="G6" s="147"/>
      <c r="H6" s="147"/>
      <c r="I6" s="147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ht="11.25" customHeight="1" x14ac:dyDescent="0.15">
      <c r="A7" s="62" t="s">
        <v>84</v>
      </c>
      <c r="B7" s="146"/>
      <c r="C7" s="146"/>
      <c r="D7" s="51"/>
      <c r="E7" s="147"/>
      <c r="F7" s="51"/>
      <c r="G7" s="147"/>
      <c r="H7" s="147"/>
      <c r="I7" s="147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ht="11.25" customHeight="1" x14ac:dyDescent="0.15">
      <c r="A8" s="62" t="s">
        <v>87</v>
      </c>
      <c r="B8" s="146"/>
      <c r="C8" s="146"/>
      <c r="D8" s="51"/>
      <c r="E8" s="147"/>
      <c r="F8" s="51"/>
      <c r="G8" s="147"/>
      <c r="H8" s="147"/>
      <c r="I8" s="147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ht="11.25" customHeight="1" x14ac:dyDescent="0.15">
      <c r="A9" s="62" t="s">
        <v>88</v>
      </c>
      <c r="B9" s="146"/>
      <c r="C9" s="146"/>
      <c r="D9" s="51"/>
      <c r="E9" s="147"/>
      <c r="F9" s="51"/>
      <c r="G9" s="147"/>
      <c r="H9" s="147"/>
      <c r="I9" s="147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ht="11.25" customHeight="1" x14ac:dyDescent="0.15">
      <c r="A10" s="62" t="s">
        <v>89</v>
      </c>
      <c r="B10" s="146"/>
      <c r="C10" s="146"/>
      <c r="D10" s="51"/>
      <c r="E10" s="147"/>
      <c r="F10" s="51"/>
      <c r="G10" s="147"/>
      <c r="H10" s="147"/>
      <c r="I10" s="147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ht="11.25" customHeight="1" x14ac:dyDescent="0.15">
      <c r="A11" s="62" t="s">
        <v>90</v>
      </c>
      <c r="B11" s="146"/>
      <c r="C11" s="146"/>
      <c r="D11" s="51"/>
      <c r="E11" s="147"/>
      <c r="F11" s="51"/>
      <c r="G11" s="147"/>
      <c r="H11" s="147"/>
      <c r="I11" s="147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1.25" customHeight="1" x14ac:dyDescent="0.15">
      <c r="A12" s="62" t="s">
        <v>91</v>
      </c>
      <c r="B12" s="146"/>
      <c r="C12" s="146"/>
      <c r="D12" s="51"/>
      <c r="E12" s="147"/>
      <c r="F12" s="51"/>
      <c r="G12" s="147"/>
      <c r="H12" s="147"/>
      <c r="I12" s="147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11.25" customHeight="1" x14ac:dyDescent="0.15">
      <c r="A13" s="62" t="s">
        <v>92</v>
      </c>
      <c r="B13" s="146"/>
      <c r="C13" s="146"/>
      <c r="D13" s="51"/>
      <c r="E13" s="147"/>
      <c r="F13" s="51"/>
      <c r="G13" s="147"/>
      <c r="H13" s="147"/>
      <c r="I13" s="147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11.25" customHeight="1" x14ac:dyDescent="0.15">
      <c r="A14" s="62" t="s">
        <v>93</v>
      </c>
      <c r="B14" s="146"/>
      <c r="C14" s="146"/>
      <c r="D14" s="51"/>
      <c r="E14" s="147"/>
      <c r="F14" s="51"/>
      <c r="G14" s="147"/>
      <c r="H14" s="147"/>
      <c r="I14" s="147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1.25" customHeight="1" x14ac:dyDescent="0.15">
      <c r="A15" s="62" t="s">
        <v>95</v>
      </c>
      <c r="B15" s="146"/>
      <c r="C15" s="146"/>
      <c r="D15" s="51"/>
      <c r="E15" s="147"/>
      <c r="F15" s="51"/>
      <c r="G15" s="147"/>
      <c r="H15" s="147"/>
      <c r="I15" s="147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11.25" customHeight="1" x14ac:dyDescent="0.15">
      <c r="A16" s="62" t="s">
        <v>96</v>
      </c>
      <c r="B16" s="146"/>
      <c r="C16" s="146"/>
      <c r="D16" s="51"/>
      <c r="E16" s="147"/>
      <c r="F16" s="51"/>
      <c r="G16" s="147"/>
      <c r="H16" s="147"/>
      <c r="I16" s="147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1.25" customHeight="1" x14ac:dyDescent="0.15">
      <c r="A17" s="62" t="s">
        <v>97</v>
      </c>
      <c r="B17" s="146"/>
      <c r="C17" s="146"/>
      <c r="D17" s="51"/>
      <c r="E17" s="147"/>
      <c r="F17" s="51"/>
      <c r="G17" s="147"/>
      <c r="H17" s="147"/>
      <c r="I17" s="147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1.25" customHeight="1" x14ac:dyDescent="0.15">
      <c r="A18" s="62" t="s">
        <v>98</v>
      </c>
      <c r="B18" s="146"/>
      <c r="C18" s="146"/>
      <c r="D18" s="51"/>
      <c r="E18" s="147"/>
      <c r="F18" s="51"/>
      <c r="G18" s="147"/>
      <c r="H18" s="147"/>
      <c r="I18" s="147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1.25" customHeight="1" x14ac:dyDescent="0.15">
      <c r="A19" s="62" t="s">
        <v>100</v>
      </c>
      <c r="B19" s="146"/>
      <c r="C19" s="146"/>
      <c r="D19" s="51"/>
      <c r="E19" s="147"/>
      <c r="F19" s="51"/>
      <c r="G19" s="147"/>
      <c r="H19" s="147"/>
      <c r="I19" s="147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1.25" customHeight="1" x14ac:dyDescent="0.15">
      <c r="A20" s="62" t="s">
        <v>101</v>
      </c>
      <c r="B20" s="146"/>
      <c r="C20" s="146"/>
      <c r="D20" s="51"/>
      <c r="E20" s="147"/>
      <c r="F20" s="51"/>
      <c r="G20" s="147"/>
      <c r="H20" s="147"/>
      <c r="I20" s="147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1.25" customHeight="1" x14ac:dyDescent="0.15">
      <c r="A21" s="62" t="s">
        <v>102</v>
      </c>
      <c r="B21" s="146"/>
      <c r="C21" s="146"/>
      <c r="D21" s="51"/>
      <c r="E21" s="147"/>
      <c r="F21" s="51"/>
      <c r="G21" s="147"/>
      <c r="H21" s="147"/>
      <c r="I21" s="147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1.25" customHeight="1" x14ac:dyDescent="0.15">
      <c r="A22" s="62" t="s">
        <v>103</v>
      </c>
      <c r="B22" s="146"/>
      <c r="C22" s="146"/>
      <c r="D22" s="51"/>
      <c r="E22" s="147"/>
      <c r="F22" s="51"/>
      <c r="G22" s="147"/>
      <c r="H22" s="147"/>
      <c r="I22" s="147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1.25" customHeight="1" x14ac:dyDescent="0.15">
      <c r="A23" s="62" t="s">
        <v>104</v>
      </c>
      <c r="B23" s="146"/>
      <c r="C23" s="146"/>
      <c r="D23" s="51"/>
      <c r="E23" s="147"/>
      <c r="F23" s="51"/>
      <c r="G23" s="147"/>
      <c r="H23" s="147"/>
      <c r="I23" s="147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1.25" customHeight="1" x14ac:dyDescent="0.15">
      <c r="A24" s="62" t="s">
        <v>105</v>
      </c>
      <c r="B24" s="146"/>
      <c r="C24" s="146"/>
      <c r="D24" s="51"/>
      <c r="E24" s="147"/>
      <c r="F24" s="51"/>
      <c r="G24" s="147"/>
      <c r="H24" s="147"/>
      <c r="I24" s="147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1.25" customHeight="1" x14ac:dyDescent="0.15">
      <c r="A25" s="62" t="s">
        <v>106</v>
      </c>
      <c r="B25" s="146"/>
      <c r="C25" s="146"/>
      <c r="D25" s="51"/>
      <c r="E25" s="147"/>
      <c r="F25" s="51"/>
      <c r="G25" s="147"/>
      <c r="H25" s="147"/>
      <c r="I25" s="147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1.25" customHeight="1" x14ac:dyDescent="0.15">
      <c r="A26" s="62" t="s">
        <v>108</v>
      </c>
      <c r="B26" s="146"/>
      <c r="C26" s="146"/>
      <c r="D26" s="51"/>
      <c r="E26" s="147"/>
      <c r="F26" s="51"/>
      <c r="G26" s="147"/>
      <c r="H26" s="147"/>
      <c r="I26" s="147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1.25" customHeight="1" x14ac:dyDescent="0.15">
      <c r="A27" s="62" t="s">
        <v>109</v>
      </c>
      <c r="B27" s="146"/>
      <c r="C27" s="146"/>
      <c r="D27" s="51"/>
      <c r="E27" s="147"/>
      <c r="F27" s="51"/>
      <c r="G27" s="147"/>
      <c r="H27" s="147"/>
      <c r="I27" s="147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1.25" customHeight="1" x14ac:dyDescent="0.15">
      <c r="A28" s="62" t="s">
        <v>110</v>
      </c>
      <c r="B28" s="146"/>
      <c r="C28" s="146"/>
      <c r="D28" s="51"/>
      <c r="E28" s="147"/>
      <c r="F28" s="51"/>
      <c r="G28" s="147"/>
      <c r="H28" s="147"/>
      <c r="I28" s="147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1.25" customHeight="1" x14ac:dyDescent="0.15">
      <c r="A29" s="62" t="s">
        <v>111</v>
      </c>
      <c r="B29" s="146"/>
      <c r="C29" s="146"/>
      <c r="D29" s="51"/>
      <c r="E29" s="147"/>
      <c r="F29" s="51"/>
      <c r="G29" s="147"/>
      <c r="H29" s="147"/>
      <c r="I29" s="147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1.25" customHeight="1" x14ac:dyDescent="0.15">
      <c r="A30" s="62" t="s">
        <v>112</v>
      </c>
      <c r="B30" s="146"/>
      <c r="C30" s="146"/>
      <c r="D30" s="51"/>
      <c r="E30" s="147"/>
      <c r="F30" s="51"/>
      <c r="G30" s="147"/>
      <c r="H30" s="147"/>
      <c r="I30" s="147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1.25" customHeight="1" x14ac:dyDescent="0.15">
      <c r="A31" s="62" t="s">
        <v>113</v>
      </c>
      <c r="B31" s="146"/>
      <c r="C31" s="146"/>
      <c r="D31" s="51"/>
      <c r="E31" s="147"/>
      <c r="F31" s="51"/>
      <c r="G31" s="147"/>
      <c r="H31" s="147"/>
      <c r="I31" s="147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1.25" customHeight="1" x14ac:dyDescent="0.15">
      <c r="A32" s="62" t="s">
        <v>114</v>
      </c>
      <c r="B32" s="146"/>
      <c r="C32" s="146"/>
      <c r="D32" s="51"/>
      <c r="E32" s="147"/>
      <c r="F32" s="51"/>
      <c r="G32" s="147"/>
      <c r="H32" s="147"/>
      <c r="I32" s="147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1.25" customHeight="1" x14ac:dyDescent="0.15">
      <c r="A33" s="62" t="s">
        <v>115</v>
      </c>
      <c r="B33" s="146"/>
      <c r="C33" s="146"/>
      <c r="D33" s="51"/>
      <c r="E33" s="147"/>
      <c r="F33" s="51"/>
      <c r="G33" s="147"/>
      <c r="H33" s="147"/>
      <c r="I33" s="147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1.25" customHeight="1" x14ac:dyDescent="0.15">
      <c r="A34" s="62" t="s">
        <v>116</v>
      </c>
      <c r="B34" s="146"/>
      <c r="C34" s="146"/>
      <c r="D34" s="51"/>
      <c r="E34" s="147"/>
      <c r="F34" s="51"/>
      <c r="G34" s="147"/>
      <c r="H34" s="147"/>
      <c r="I34" s="147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1.25" customHeight="1" x14ac:dyDescent="0.15">
      <c r="A35" s="62" t="s">
        <v>118</v>
      </c>
      <c r="B35" s="146"/>
      <c r="C35" s="146"/>
      <c r="D35" s="51"/>
      <c r="E35" s="147"/>
      <c r="F35" s="51"/>
      <c r="G35" s="147"/>
      <c r="H35" s="147"/>
      <c r="I35" s="147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1.25" customHeight="1" x14ac:dyDescent="0.15">
      <c r="A36" s="62" t="s">
        <v>119</v>
      </c>
      <c r="B36" s="146"/>
      <c r="C36" s="146"/>
      <c r="D36" s="51"/>
      <c r="E36" s="147"/>
      <c r="F36" s="51"/>
      <c r="G36" s="147"/>
      <c r="H36" s="147"/>
      <c r="I36" s="147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1.25" customHeight="1" x14ac:dyDescent="0.15">
      <c r="A37" s="49" t="s">
        <v>141</v>
      </c>
      <c r="B37" s="154"/>
      <c r="C37" s="154"/>
      <c r="D37" s="49"/>
      <c r="E37" s="349"/>
      <c r="F37" s="307"/>
      <c r="G37" s="155"/>
      <c r="H37" s="155"/>
      <c r="I37" s="155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2" customHeight="1" x14ac:dyDescent="0.15">
      <c r="A38" s="151"/>
      <c r="B38" s="150"/>
      <c r="C38" s="150"/>
      <c r="D38" s="151"/>
      <c r="E38" s="152"/>
      <c r="F38" s="151"/>
      <c r="G38" s="152"/>
      <c r="H38" s="152"/>
      <c r="I38" s="152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2" customHeight="1" x14ac:dyDescent="0.15">
      <c r="A39" s="151"/>
      <c r="B39" s="150"/>
      <c r="C39" s="150"/>
      <c r="D39" s="151"/>
      <c r="E39" s="152"/>
      <c r="F39" s="151"/>
      <c r="G39" s="152"/>
      <c r="H39" s="152"/>
      <c r="I39" s="152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2" customHeight="1" x14ac:dyDescent="0.15">
      <c r="A40" s="151"/>
      <c r="B40" s="150"/>
      <c r="C40" s="150"/>
      <c r="D40" s="151"/>
      <c r="E40" s="152"/>
      <c r="F40" s="151"/>
      <c r="G40" s="152"/>
      <c r="H40" s="152"/>
      <c r="I40" s="152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2" customHeight="1" x14ac:dyDescent="0.15">
      <c r="A41" s="151"/>
      <c r="B41" s="150"/>
      <c r="C41" s="150"/>
      <c r="D41" s="151"/>
      <c r="E41" s="152"/>
      <c r="F41" s="151"/>
      <c r="G41" s="152"/>
      <c r="H41" s="152"/>
      <c r="I41" s="152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2" customHeight="1" x14ac:dyDescent="0.15">
      <c r="A42" s="151"/>
      <c r="B42" s="150"/>
      <c r="C42" s="150"/>
      <c r="D42" s="151"/>
      <c r="E42" s="152"/>
      <c r="F42" s="151"/>
      <c r="G42" s="152"/>
      <c r="H42" s="152"/>
      <c r="I42" s="152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2" customHeight="1" x14ac:dyDescent="0.15">
      <c r="A43" s="151"/>
      <c r="B43" s="150"/>
      <c r="C43" s="150"/>
      <c r="D43" s="151"/>
      <c r="E43" s="152"/>
      <c r="F43" s="151"/>
      <c r="G43" s="152"/>
      <c r="H43" s="152"/>
      <c r="I43" s="152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2" customHeight="1" x14ac:dyDescent="0.15">
      <c r="A44" s="151"/>
      <c r="B44" s="150"/>
      <c r="C44" s="150"/>
      <c r="D44" s="151"/>
      <c r="E44" s="152"/>
      <c r="F44" s="151"/>
      <c r="G44" s="152"/>
      <c r="H44" s="152"/>
      <c r="I44" s="152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2" customHeight="1" x14ac:dyDescent="0.15">
      <c r="A45" s="151"/>
      <c r="B45" s="150"/>
      <c r="C45" s="150"/>
      <c r="D45" s="151"/>
      <c r="E45" s="152"/>
      <c r="F45" s="151"/>
      <c r="G45" s="152"/>
      <c r="H45" s="152"/>
      <c r="I45" s="152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2" customHeight="1" x14ac:dyDescent="0.15">
      <c r="A46" s="151"/>
      <c r="B46" s="150"/>
      <c r="C46" s="150"/>
      <c r="D46" s="151"/>
      <c r="E46" s="152"/>
      <c r="F46" s="151"/>
      <c r="G46" s="152"/>
      <c r="H46" s="152"/>
      <c r="I46" s="152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2" customHeight="1" x14ac:dyDescent="0.15">
      <c r="A47" s="151"/>
      <c r="B47" s="150"/>
      <c r="C47" s="150"/>
      <c r="D47" s="151"/>
      <c r="E47" s="152"/>
      <c r="F47" s="151"/>
      <c r="G47" s="152"/>
      <c r="H47" s="152"/>
      <c r="I47" s="152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2" customHeight="1" x14ac:dyDescent="0.15">
      <c r="A48" s="151"/>
      <c r="B48" s="150"/>
      <c r="C48" s="150"/>
      <c r="D48" s="151"/>
      <c r="E48" s="152"/>
      <c r="F48" s="151"/>
      <c r="G48" s="152"/>
      <c r="H48" s="152"/>
      <c r="I48" s="152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2" customHeight="1" x14ac:dyDescent="0.15">
      <c r="A49" s="151"/>
      <c r="B49" s="150"/>
      <c r="C49" s="150"/>
      <c r="D49" s="151"/>
      <c r="E49" s="152"/>
      <c r="F49" s="151"/>
      <c r="G49" s="152"/>
      <c r="H49" s="152"/>
      <c r="I49" s="152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2" customHeight="1" x14ac:dyDescent="0.15">
      <c r="A50" s="151"/>
      <c r="B50" s="150"/>
      <c r="C50" s="150"/>
      <c r="D50" s="151"/>
      <c r="E50" s="152"/>
      <c r="F50" s="151"/>
      <c r="G50" s="152"/>
      <c r="H50" s="152"/>
      <c r="I50" s="152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2" customHeight="1" x14ac:dyDescent="0.15">
      <c r="A51" s="151"/>
      <c r="B51" s="150"/>
      <c r="C51" s="150"/>
      <c r="D51" s="151"/>
      <c r="E51" s="152"/>
      <c r="F51" s="151"/>
      <c r="G51" s="152"/>
      <c r="H51" s="152"/>
      <c r="I51" s="152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2" customHeight="1" x14ac:dyDescent="0.15">
      <c r="A52" s="151"/>
      <c r="B52" s="150"/>
      <c r="C52" s="150"/>
      <c r="D52" s="151"/>
      <c r="E52" s="152"/>
      <c r="F52" s="151"/>
      <c r="G52" s="152"/>
      <c r="H52" s="152"/>
      <c r="I52" s="152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2" customHeight="1" x14ac:dyDescent="0.15">
      <c r="A53" s="151"/>
      <c r="B53" s="150"/>
      <c r="C53" s="150"/>
      <c r="D53" s="151"/>
      <c r="E53" s="152"/>
      <c r="F53" s="151"/>
      <c r="G53" s="152"/>
      <c r="H53" s="152"/>
      <c r="I53" s="152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2" customHeight="1" x14ac:dyDescent="0.15">
      <c r="A54" s="151"/>
      <c r="B54" s="150"/>
      <c r="C54" s="150"/>
      <c r="D54" s="151"/>
      <c r="E54" s="152"/>
      <c r="F54" s="151"/>
      <c r="G54" s="152"/>
      <c r="H54" s="152"/>
      <c r="I54" s="152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2" customHeight="1" x14ac:dyDescent="0.15">
      <c r="A55" s="151"/>
      <c r="B55" s="150"/>
      <c r="C55" s="150"/>
      <c r="D55" s="151"/>
      <c r="E55" s="152"/>
      <c r="F55" s="151"/>
      <c r="G55" s="152"/>
      <c r="H55" s="152"/>
      <c r="I55" s="152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2" customHeight="1" x14ac:dyDescent="0.15">
      <c r="A56" s="151"/>
      <c r="B56" s="150"/>
      <c r="C56" s="150"/>
      <c r="D56" s="151"/>
      <c r="E56" s="152"/>
      <c r="F56" s="151"/>
      <c r="G56" s="152"/>
      <c r="H56" s="152"/>
      <c r="I56" s="152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2" customHeight="1" x14ac:dyDescent="0.15">
      <c r="A57" s="151"/>
      <c r="B57" s="150"/>
      <c r="C57" s="150"/>
      <c r="D57" s="151"/>
      <c r="E57" s="152"/>
      <c r="F57" s="151"/>
      <c r="G57" s="152"/>
      <c r="H57" s="152"/>
      <c r="I57" s="152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2" customHeight="1" x14ac:dyDescent="0.15">
      <c r="A58" s="151"/>
      <c r="B58" s="150"/>
      <c r="C58" s="150"/>
      <c r="D58" s="151"/>
      <c r="E58" s="152"/>
      <c r="F58" s="151"/>
      <c r="G58" s="152"/>
      <c r="H58" s="152"/>
      <c r="I58" s="152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2" customHeight="1" x14ac:dyDescent="0.15">
      <c r="A59" s="151"/>
      <c r="B59" s="150"/>
      <c r="C59" s="150"/>
      <c r="D59" s="151"/>
      <c r="E59" s="152"/>
      <c r="F59" s="151"/>
      <c r="G59" s="152"/>
      <c r="H59" s="152"/>
      <c r="I59" s="152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2" customHeight="1" x14ac:dyDescent="0.15">
      <c r="A60" s="151"/>
      <c r="B60" s="150"/>
      <c r="C60" s="150"/>
      <c r="D60" s="151"/>
      <c r="E60" s="152"/>
      <c r="F60" s="151"/>
      <c r="G60" s="152"/>
      <c r="H60" s="152"/>
      <c r="I60" s="152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2" customHeight="1" x14ac:dyDescent="0.15">
      <c r="A61" s="151"/>
      <c r="B61" s="150"/>
      <c r="C61" s="150"/>
      <c r="D61" s="151"/>
      <c r="E61" s="152"/>
      <c r="F61" s="151"/>
      <c r="G61" s="152"/>
      <c r="H61" s="152"/>
      <c r="I61" s="152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2" customHeight="1" x14ac:dyDescent="0.15">
      <c r="A62" s="151"/>
      <c r="B62" s="150"/>
      <c r="C62" s="150"/>
      <c r="D62" s="151"/>
      <c r="E62" s="152"/>
      <c r="F62" s="151"/>
      <c r="G62" s="152"/>
      <c r="H62" s="152"/>
      <c r="I62" s="152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2" customHeight="1" x14ac:dyDescent="0.15">
      <c r="A63" s="151"/>
      <c r="B63" s="150"/>
      <c r="C63" s="150"/>
      <c r="D63" s="151"/>
      <c r="E63" s="152"/>
      <c r="F63" s="151"/>
      <c r="G63" s="152"/>
      <c r="H63" s="152"/>
      <c r="I63" s="15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2" customHeight="1" x14ac:dyDescent="0.15">
      <c r="A64" s="151"/>
      <c r="B64" s="150"/>
      <c r="C64" s="150"/>
      <c r="D64" s="151"/>
      <c r="E64" s="152"/>
      <c r="F64" s="151"/>
      <c r="G64" s="152"/>
      <c r="H64" s="152"/>
      <c r="I64" s="15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2" customHeight="1" x14ac:dyDescent="0.15">
      <c r="A65" s="151"/>
      <c r="B65" s="150"/>
      <c r="C65" s="150"/>
      <c r="D65" s="151"/>
      <c r="E65" s="152"/>
      <c r="F65" s="151"/>
      <c r="G65" s="152"/>
      <c r="H65" s="152"/>
      <c r="I65" s="152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2" customHeight="1" x14ac:dyDescent="0.15">
      <c r="A66" s="151"/>
      <c r="B66" s="150"/>
      <c r="C66" s="150"/>
      <c r="D66" s="151"/>
      <c r="E66" s="152"/>
      <c r="F66" s="151"/>
      <c r="G66" s="152"/>
      <c r="H66" s="152"/>
      <c r="I66" s="152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2" customHeight="1" x14ac:dyDescent="0.15">
      <c r="A67" s="151"/>
      <c r="B67" s="150"/>
      <c r="C67" s="150"/>
      <c r="D67" s="151"/>
      <c r="E67" s="152"/>
      <c r="F67" s="151"/>
      <c r="G67" s="152"/>
      <c r="H67" s="152"/>
      <c r="I67" s="152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2" customHeight="1" x14ac:dyDescent="0.15">
      <c r="A68" s="151"/>
      <c r="B68" s="150"/>
      <c r="C68" s="150"/>
      <c r="D68" s="151"/>
      <c r="E68" s="152"/>
      <c r="F68" s="151"/>
      <c r="G68" s="152"/>
      <c r="H68" s="152"/>
      <c r="I68" s="152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2" customHeight="1" x14ac:dyDescent="0.15">
      <c r="A69" s="151"/>
      <c r="B69" s="150"/>
      <c r="C69" s="150"/>
      <c r="D69" s="151"/>
      <c r="E69" s="152"/>
      <c r="F69" s="151"/>
      <c r="G69" s="152"/>
      <c r="H69" s="152"/>
      <c r="I69" s="152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2" customHeight="1" x14ac:dyDescent="0.15">
      <c r="A70" s="151"/>
      <c r="B70" s="150"/>
      <c r="C70" s="150"/>
      <c r="D70" s="151"/>
      <c r="E70" s="152"/>
      <c r="F70" s="151"/>
      <c r="G70" s="152"/>
      <c r="H70" s="152"/>
      <c r="I70" s="152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2" customHeight="1" x14ac:dyDescent="0.15">
      <c r="A71" s="151"/>
      <c r="B71" s="150"/>
      <c r="C71" s="150"/>
      <c r="D71" s="151"/>
      <c r="E71" s="152"/>
      <c r="F71" s="151"/>
      <c r="G71" s="152"/>
      <c r="H71" s="152"/>
      <c r="I71" s="152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2" customHeight="1" x14ac:dyDescent="0.15">
      <c r="A72" s="151"/>
      <c r="B72" s="150"/>
      <c r="C72" s="150"/>
      <c r="D72" s="151"/>
      <c r="E72" s="152"/>
      <c r="F72" s="151"/>
      <c r="G72" s="152"/>
      <c r="H72" s="152"/>
      <c r="I72" s="152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2" customHeight="1" x14ac:dyDescent="0.15">
      <c r="A73" s="151"/>
      <c r="B73" s="150"/>
      <c r="C73" s="150"/>
      <c r="D73" s="151"/>
      <c r="E73" s="152"/>
      <c r="F73" s="151"/>
      <c r="G73" s="152"/>
      <c r="H73" s="152"/>
      <c r="I73" s="152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2" customHeight="1" x14ac:dyDescent="0.15">
      <c r="A74" s="151"/>
      <c r="B74" s="150"/>
      <c r="C74" s="150"/>
      <c r="D74" s="151"/>
      <c r="E74" s="152"/>
      <c r="F74" s="151"/>
      <c r="G74" s="152"/>
      <c r="H74" s="152"/>
      <c r="I74" s="152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2" customHeight="1" x14ac:dyDescent="0.15">
      <c r="A75" s="151"/>
      <c r="B75" s="150"/>
      <c r="C75" s="150"/>
      <c r="D75" s="151"/>
      <c r="E75" s="152"/>
      <c r="F75" s="151"/>
      <c r="G75" s="152"/>
      <c r="H75" s="152"/>
      <c r="I75" s="152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2" customHeight="1" x14ac:dyDescent="0.15">
      <c r="A76" s="151"/>
      <c r="B76" s="150"/>
      <c r="C76" s="150"/>
      <c r="D76" s="151"/>
      <c r="E76" s="152"/>
      <c r="F76" s="151"/>
      <c r="G76" s="152"/>
      <c r="H76" s="152"/>
      <c r="I76" s="152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2" customHeight="1" x14ac:dyDescent="0.15">
      <c r="A77" s="151"/>
      <c r="B77" s="150"/>
      <c r="C77" s="150"/>
      <c r="D77" s="151"/>
      <c r="E77" s="152"/>
      <c r="F77" s="151"/>
      <c r="G77" s="152"/>
      <c r="H77" s="152"/>
      <c r="I77" s="152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2" customHeight="1" x14ac:dyDescent="0.15">
      <c r="A78" s="151"/>
      <c r="B78" s="150"/>
      <c r="C78" s="150"/>
      <c r="D78" s="151"/>
      <c r="E78" s="152"/>
      <c r="F78" s="151"/>
      <c r="G78" s="152"/>
      <c r="H78" s="152"/>
      <c r="I78" s="152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2" customHeight="1" x14ac:dyDescent="0.15">
      <c r="A79" s="151"/>
      <c r="B79" s="150"/>
      <c r="C79" s="150"/>
      <c r="D79" s="151"/>
      <c r="E79" s="152"/>
      <c r="F79" s="151"/>
      <c r="G79" s="152"/>
      <c r="H79" s="152"/>
      <c r="I79" s="152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2" customHeight="1" x14ac:dyDescent="0.15">
      <c r="A80" s="151"/>
      <c r="B80" s="150"/>
      <c r="C80" s="150"/>
      <c r="D80" s="151"/>
      <c r="E80" s="152"/>
      <c r="F80" s="151"/>
      <c r="G80" s="152"/>
      <c r="H80" s="152"/>
      <c r="I80" s="152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2" customHeight="1" x14ac:dyDescent="0.15">
      <c r="A81" s="151"/>
      <c r="B81" s="150"/>
      <c r="C81" s="150"/>
      <c r="D81" s="151"/>
      <c r="E81" s="152"/>
      <c r="F81" s="151"/>
      <c r="G81" s="152"/>
      <c r="H81" s="152"/>
      <c r="I81" s="152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2" customHeight="1" x14ac:dyDescent="0.15">
      <c r="A82" s="151"/>
      <c r="B82" s="150"/>
      <c r="C82" s="150"/>
      <c r="D82" s="151"/>
      <c r="E82" s="152"/>
      <c r="F82" s="151"/>
      <c r="G82" s="152"/>
      <c r="H82" s="152"/>
      <c r="I82" s="152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2" customHeight="1" x14ac:dyDescent="0.15">
      <c r="A83" s="151"/>
      <c r="B83" s="150"/>
      <c r="C83" s="150"/>
      <c r="D83" s="151"/>
      <c r="E83" s="152"/>
      <c r="F83" s="151"/>
      <c r="G83" s="152"/>
      <c r="H83" s="152"/>
      <c r="I83" s="152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2" customHeight="1" x14ac:dyDescent="0.15">
      <c r="A84" s="151"/>
      <c r="B84" s="150"/>
      <c r="C84" s="150"/>
      <c r="D84" s="151"/>
      <c r="E84" s="152"/>
      <c r="F84" s="151"/>
      <c r="G84" s="152"/>
      <c r="H84" s="152"/>
      <c r="I84" s="152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2" customHeight="1" x14ac:dyDescent="0.15">
      <c r="A85" s="151"/>
      <c r="B85" s="150"/>
      <c r="C85" s="150"/>
      <c r="D85" s="151"/>
      <c r="E85" s="152"/>
      <c r="F85" s="151"/>
      <c r="G85" s="152"/>
      <c r="H85" s="152"/>
      <c r="I85" s="152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2" customHeight="1" x14ac:dyDescent="0.15">
      <c r="A86" s="151"/>
      <c r="B86" s="150"/>
      <c r="C86" s="150"/>
      <c r="D86" s="151"/>
      <c r="E86" s="152"/>
      <c r="F86" s="151"/>
      <c r="G86" s="152"/>
      <c r="H86" s="152"/>
      <c r="I86" s="152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2" customHeight="1" x14ac:dyDescent="0.15">
      <c r="A87" s="151"/>
      <c r="B87" s="150"/>
      <c r="C87" s="150"/>
      <c r="D87" s="151"/>
      <c r="E87" s="152"/>
      <c r="F87" s="151"/>
      <c r="G87" s="152"/>
      <c r="H87" s="152"/>
      <c r="I87" s="152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2" customHeight="1" x14ac:dyDescent="0.15">
      <c r="A88" s="151"/>
      <c r="B88" s="150"/>
      <c r="C88" s="150"/>
      <c r="D88" s="151"/>
      <c r="E88" s="152"/>
      <c r="F88" s="151"/>
      <c r="G88" s="152"/>
      <c r="H88" s="152"/>
      <c r="I88" s="152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2" customHeight="1" x14ac:dyDescent="0.15">
      <c r="A89" s="151"/>
      <c r="B89" s="150"/>
      <c r="C89" s="150"/>
      <c r="D89" s="151"/>
      <c r="E89" s="152"/>
      <c r="F89" s="151"/>
      <c r="G89" s="152"/>
      <c r="H89" s="152"/>
      <c r="I89" s="152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2" customHeight="1" x14ac:dyDescent="0.15">
      <c r="A90" s="151"/>
      <c r="B90" s="150"/>
      <c r="C90" s="150"/>
      <c r="D90" s="151"/>
      <c r="E90" s="152"/>
      <c r="F90" s="151"/>
      <c r="G90" s="152"/>
      <c r="H90" s="152"/>
      <c r="I90" s="152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2" customHeight="1" x14ac:dyDescent="0.15">
      <c r="A91" s="151"/>
      <c r="B91" s="150"/>
      <c r="C91" s="150"/>
      <c r="D91" s="151"/>
      <c r="E91" s="152"/>
      <c r="F91" s="151"/>
      <c r="G91" s="152"/>
      <c r="H91" s="152"/>
      <c r="I91" s="152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2" customHeight="1" x14ac:dyDescent="0.15">
      <c r="A92" s="151"/>
      <c r="B92" s="150"/>
      <c r="C92" s="150"/>
      <c r="D92" s="151"/>
      <c r="E92" s="152"/>
      <c r="F92" s="151"/>
      <c r="G92" s="152"/>
      <c r="H92" s="152"/>
      <c r="I92" s="152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2" customHeight="1" x14ac:dyDescent="0.15">
      <c r="A93" s="151"/>
      <c r="B93" s="150"/>
      <c r="C93" s="150"/>
      <c r="D93" s="151"/>
      <c r="E93" s="152"/>
      <c r="F93" s="151"/>
      <c r="G93" s="152"/>
      <c r="H93" s="152"/>
      <c r="I93" s="152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2" customHeight="1" x14ac:dyDescent="0.15">
      <c r="A94" s="151"/>
      <c r="B94" s="150"/>
      <c r="C94" s="150"/>
      <c r="D94" s="151"/>
      <c r="E94" s="152"/>
      <c r="F94" s="151"/>
      <c r="G94" s="152"/>
      <c r="H94" s="152"/>
      <c r="I94" s="152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2" customHeight="1" x14ac:dyDescent="0.15">
      <c r="A95" s="151"/>
      <c r="B95" s="150"/>
      <c r="C95" s="150"/>
      <c r="D95" s="151"/>
      <c r="E95" s="152"/>
      <c r="F95" s="151"/>
      <c r="G95" s="152"/>
      <c r="H95" s="152"/>
      <c r="I95" s="152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2" customHeight="1" x14ac:dyDescent="0.15">
      <c r="A96" s="151"/>
      <c r="B96" s="150"/>
      <c r="C96" s="150"/>
      <c r="D96" s="151"/>
      <c r="E96" s="152"/>
      <c r="F96" s="151"/>
      <c r="G96" s="152"/>
      <c r="H96" s="152"/>
      <c r="I96" s="152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2" customHeight="1" x14ac:dyDescent="0.15">
      <c r="A97" s="151"/>
      <c r="B97" s="150"/>
      <c r="C97" s="150"/>
      <c r="D97" s="151"/>
      <c r="E97" s="152"/>
      <c r="F97" s="151"/>
      <c r="G97" s="152"/>
      <c r="H97" s="152"/>
      <c r="I97" s="152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2" customHeight="1" x14ac:dyDescent="0.15">
      <c r="A98" s="151"/>
      <c r="B98" s="150"/>
      <c r="C98" s="150"/>
      <c r="D98" s="151"/>
      <c r="E98" s="152"/>
      <c r="F98" s="151"/>
      <c r="G98" s="152"/>
      <c r="H98" s="152"/>
      <c r="I98" s="152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2" customHeight="1" x14ac:dyDescent="0.15">
      <c r="A99" s="151"/>
      <c r="B99" s="150"/>
      <c r="C99" s="150"/>
      <c r="D99" s="151"/>
      <c r="E99" s="152"/>
      <c r="F99" s="151"/>
      <c r="G99" s="152"/>
      <c r="H99" s="152"/>
      <c r="I99" s="152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2.75" customHeight="1" x14ac:dyDescent="0.15">
      <c r="A100" s="2"/>
      <c r="B100" s="2"/>
      <c r="C100" s="2"/>
      <c r="D100" s="2"/>
      <c r="E100" s="148"/>
      <c r="F100" s="2"/>
      <c r="G100" s="148"/>
      <c r="H100" s="148"/>
      <c r="I100" s="148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148"/>
      <c r="F101" s="2"/>
      <c r="G101" s="148"/>
      <c r="H101" s="148"/>
      <c r="I101" s="148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148"/>
      <c r="F102" s="2"/>
      <c r="G102" s="148"/>
      <c r="H102" s="148"/>
      <c r="I102" s="148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148"/>
      <c r="F103" s="2"/>
      <c r="G103" s="148"/>
      <c r="H103" s="148"/>
      <c r="I103" s="148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148"/>
      <c r="F104" s="2"/>
      <c r="G104" s="148"/>
      <c r="H104" s="148"/>
      <c r="I104" s="148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148"/>
      <c r="F105" s="2"/>
      <c r="G105" s="148"/>
      <c r="H105" s="148"/>
      <c r="I105" s="148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148"/>
      <c r="F106" s="2"/>
      <c r="G106" s="148"/>
      <c r="H106" s="148"/>
      <c r="I106" s="148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148"/>
      <c r="F107" s="2"/>
      <c r="G107" s="148"/>
      <c r="H107" s="148"/>
      <c r="I107" s="148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148"/>
      <c r="F108" s="2"/>
      <c r="G108" s="148"/>
      <c r="H108" s="148"/>
      <c r="I108" s="148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148"/>
      <c r="F109" s="2"/>
      <c r="G109" s="148"/>
      <c r="H109" s="148"/>
      <c r="I109" s="148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148"/>
      <c r="F110" s="2"/>
      <c r="G110" s="148"/>
      <c r="H110" s="148"/>
      <c r="I110" s="148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148"/>
      <c r="F111" s="2"/>
      <c r="G111" s="148"/>
      <c r="H111" s="148"/>
      <c r="I111" s="148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148"/>
      <c r="F112" s="2"/>
      <c r="G112" s="148"/>
      <c r="H112" s="148"/>
      <c r="I112" s="148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148"/>
      <c r="F113" s="2"/>
      <c r="G113" s="148"/>
      <c r="H113" s="148"/>
      <c r="I113" s="148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148"/>
      <c r="F114" s="2"/>
      <c r="G114" s="148"/>
      <c r="H114" s="148"/>
      <c r="I114" s="148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148"/>
      <c r="F115" s="2"/>
      <c r="G115" s="148"/>
      <c r="H115" s="148"/>
      <c r="I115" s="148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148"/>
      <c r="F116" s="2"/>
      <c r="G116" s="148"/>
      <c r="H116" s="148"/>
      <c r="I116" s="148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148"/>
      <c r="F117" s="2"/>
      <c r="G117" s="148"/>
      <c r="H117" s="148"/>
      <c r="I117" s="148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148"/>
      <c r="F118" s="2"/>
      <c r="G118" s="148"/>
      <c r="H118" s="148"/>
      <c r="I118" s="148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148"/>
      <c r="F119" s="2"/>
      <c r="G119" s="148"/>
      <c r="H119" s="148"/>
      <c r="I119" s="148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148"/>
      <c r="F120" s="2"/>
      <c r="G120" s="148"/>
      <c r="H120" s="148"/>
      <c r="I120" s="148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148"/>
      <c r="F121" s="2"/>
      <c r="G121" s="148"/>
      <c r="H121" s="148"/>
      <c r="I121" s="148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148"/>
      <c r="F122" s="2"/>
      <c r="G122" s="148"/>
      <c r="H122" s="148"/>
      <c r="I122" s="148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148"/>
      <c r="F123" s="2"/>
      <c r="G123" s="148"/>
      <c r="H123" s="148"/>
      <c r="I123" s="148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148"/>
      <c r="F124" s="2"/>
      <c r="G124" s="148"/>
      <c r="H124" s="148"/>
      <c r="I124" s="148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148"/>
      <c r="F125" s="2"/>
      <c r="G125" s="148"/>
      <c r="H125" s="148"/>
      <c r="I125" s="148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148"/>
      <c r="F126" s="2"/>
      <c r="G126" s="148"/>
      <c r="H126" s="148"/>
      <c r="I126" s="148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148"/>
      <c r="F127" s="2"/>
      <c r="G127" s="148"/>
      <c r="H127" s="148"/>
      <c r="I127" s="148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148"/>
      <c r="F128" s="2"/>
      <c r="G128" s="148"/>
      <c r="H128" s="148"/>
      <c r="I128" s="148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148"/>
      <c r="F129" s="2"/>
      <c r="G129" s="148"/>
      <c r="H129" s="148"/>
      <c r="I129" s="148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148"/>
      <c r="F130" s="2"/>
      <c r="G130" s="148"/>
      <c r="H130" s="148"/>
      <c r="I130" s="148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148"/>
      <c r="F131" s="2"/>
      <c r="G131" s="148"/>
      <c r="H131" s="148"/>
      <c r="I131" s="148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148"/>
      <c r="F132" s="2"/>
      <c r="G132" s="148"/>
      <c r="H132" s="148"/>
      <c r="I132" s="148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148"/>
      <c r="F133" s="2"/>
      <c r="G133" s="148"/>
      <c r="H133" s="148"/>
      <c r="I133" s="148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148"/>
      <c r="F134" s="2"/>
      <c r="G134" s="148"/>
      <c r="H134" s="148"/>
      <c r="I134" s="148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148"/>
      <c r="F135" s="2"/>
      <c r="G135" s="148"/>
      <c r="H135" s="148"/>
      <c r="I135" s="148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148"/>
      <c r="F136" s="2"/>
      <c r="G136" s="148"/>
      <c r="H136" s="148"/>
      <c r="I136" s="148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148"/>
      <c r="F137" s="2"/>
      <c r="G137" s="148"/>
      <c r="H137" s="148"/>
      <c r="I137" s="148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148"/>
      <c r="F138" s="2"/>
      <c r="G138" s="148"/>
      <c r="H138" s="148"/>
      <c r="I138" s="148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148"/>
      <c r="F139" s="2"/>
      <c r="G139" s="148"/>
      <c r="H139" s="148"/>
      <c r="I139" s="148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148"/>
      <c r="F140" s="2"/>
      <c r="G140" s="148"/>
      <c r="H140" s="148"/>
      <c r="I140" s="148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148"/>
      <c r="F141" s="2"/>
      <c r="G141" s="148"/>
      <c r="H141" s="148"/>
      <c r="I141" s="148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148"/>
      <c r="F142" s="2"/>
      <c r="G142" s="148"/>
      <c r="H142" s="148"/>
      <c r="I142" s="148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148"/>
      <c r="F143" s="2"/>
      <c r="G143" s="148"/>
      <c r="H143" s="148"/>
      <c r="I143" s="148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148"/>
      <c r="F144" s="2"/>
      <c r="G144" s="148"/>
      <c r="H144" s="148"/>
      <c r="I144" s="148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148"/>
      <c r="F145" s="2"/>
      <c r="G145" s="148"/>
      <c r="H145" s="148"/>
      <c r="I145" s="148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148"/>
      <c r="F146" s="2"/>
      <c r="G146" s="148"/>
      <c r="H146" s="148"/>
      <c r="I146" s="148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148"/>
      <c r="F147" s="2"/>
      <c r="G147" s="148"/>
      <c r="H147" s="148"/>
      <c r="I147" s="148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148"/>
      <c r="F148" s="2"/>
      <c r="G148" s="148"/>
      <c r="H148" s="148"/>
      <c r="I148" s="148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148"/>
      <c r="F149" s="2"/>
      <c r="G149" s="148"/>
      <c r="H149" s="148"/>
      <c r="I149" s="148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148"/>
      <c r="F150" s="2"/>
      <c r="G150" s="148"/>
      <c r="H150" s="148"/>
      <c r="I150" s="148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148"/>
      <c r="F151" s="2"/>
      <c r="G151" s="148"/>
      <c r="H151" s="148"/>
      <c r="I151" s="148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148"/>
      <c r="F152" s="2"/>
      <c r="G152" s="148"/>
      <c r="H152" s="148"/>
      <c r="I152" s="148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148"/>
      <c r="F153" s="2"/>
      <c r="G153" s="148"/>
      <c r="H153" s="148"/>
      <c r="I153" s="148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148"/>
      <c r="F154" s="2"/>
      <c r="G154" s="148"/>
      <c r="H154" s="148"/>
      <c r="I154" s="148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148"/>
      <c r="F155" s="2"/>
      <c r="G155" s="148"/>
      <c r="H155" s="148"/>
      <c r="I155" s="148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148"/>
      <c r="F156" s="2"/>
      <c r="G156" s="148"/>
      <c r="H156" s="148"/>
      <c r="I156" s="148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148"/>
      <c r="F157" s="2"/>
      <c r="G157" s="148"/>
      <c r="H157" s="148"/>
      <c r="I157" s="148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148"/>
      <c r="F158" s="2"/>
      <c r="G158" s="148"/>
      <c r="H158" s="148"/>
      <c r="I158" s="148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148"/>
      <c r="F159" s="2"/>
      <c r="G159" s="148"/>
      <c r="H159" s="148"/>
      <c r="I159" s="148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148"/>
      <c r="F160" s="2"/>
      <c r="G160" s="148"/>
      <c r="H160" s="148"/>
      <c r="I160" s="148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148"/>
      <c r="F161" s="2"/>
      <c r="G161" s="148"/>
      <c r="H161" s="148"/>
      <c r="I161" s="148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148"/>
      <c r="F162" s="2"/>
      <c r="G162" s="148"/>
      <c r="H162" s="148"/>
      <c r="I162" s="148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148"/>
      <c r="F163" s="2"/>
      <c r="G163" s="148"/>
      <c r="H163" s="148"/>
      <c r="I163" s="148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148"/>
      <c r="F164" s="2"/>
      <c r="G164" s="148"/>
      <c r="H164" s="148"/>
      <c r="I164" s="148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148"/>
      <c r="F165" s="2"/>
      <c r="G165" s="148"/>
      <c r="H165" s="148"/>
      <c r="I165" s="148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148"/>
      <c r="F166" s="2"/>
      <c r="G166" s="148"/>
      <c r="H166" s="148"/>
      <c r="I166" s="148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148"/>
      <c r="F167" s="2"/>
      <c r="G167" s="148"/>
      <c r="H167" s="148"/>
      <c r="I167" s="148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148"/>
      <c r="F168" s="2"/>
      <c r="G168" s="148"/>
      <c r="H168" s="148"/>
      <c r="I168" s="148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148"/>
      <c r="F169" s="2"/>
      <c r="G169" s="148"/>
      <c r="H169" s="148"/>
      <c r="I169" s="148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148"/>
      <c r="F170" s="2"/>
      <c r="G170" s="148"/>
      <c r="H170" s="148"/>
      <c r="I170" s="148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148"/>
      <c r="F171" s="2"/>
      <c r="G171" s="148"/>
      <c r="H171" s="148"/>
      <c r="I171" s="148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148"/>
      <c r="F172" s="2"/>
      <c r="G172" s="148"/>
      <c r="H172" s="148"/>
      <c r="I172" s="148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148"/>
      <c r="F173" s="2"/>
      <c r="G173" s="148"/>
      <c r="H173" s="148"/>
      <c r="I173" s="148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148"/>
      <c r="F174" s="2"/>
      <c r="G174" s="148"/>
      <c r="H174" s="148"/>
      <c r="I174" s="148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148"/>
      <c r="F175" s="2"/>
      <c r="G175" s="148"/>
      <c r="H175" s="148"/>
      <c r="I175" s="148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148"/>
      <c r="F176" s="2"/>
      <c r="G176" s="148"/>
      <c r="H176" s="148"/>
      <c r="I176" s="148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148"/>
      <c r="F177" s="2"/>
      <c r="G177" s="148"/>
      <c r="H177" s="148"/>
      <c r="I177" s="148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148"/>
      <c r="F178" s="2"/>
      <c r="G178" s="148"/>
      <c r="H178" s="148"/>
      <c r="I178" s="148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148"/>
      <c r="F179" s="2"/>
      <c r="G179" s="148"/>
      <c r="H179" s="148"/>
      <c r="I179" s="148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148"/>
      <c r="F180" s="2"/>
      <c r="G180" s="148"/>
      <c r="H180" s="148"/>
      <c r="I180" s="148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148"/>
      <c r="F181" s="2"/>
      <c r="G181" s="148"/>
      <c r="H181" s="148"/>
      <c r="I181" s="148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148"/>
      <c r="F182" s="2"/>
      <c r="G182" s="148"/>
      <c r="H182" s="148"/>
      <c r="I182" s="148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148"/>
      <c r="F183" s="2"/>
      <c r="G183" s="148"/>
      <c r="H183" s="148"/>
      <c r="I183" s="148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148"/>
      <c r="F184" s="2"/>
      <c r="G184" s="148"/>
      <c r="H184" s="148"/>
      <c r="I184" s="148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148"/>
      <c r="F185" s="2"/>
      <c r="G185" s="148"/>
      <c r="H185" s="148"/>
      <c r="I185" s="148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148"/>
      <c r="F186" s="2"/>
      <c r="G186" s="148"/>
      <c r="H186" s="148"/>
      <c r="I186" s="148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148"/>
      <c r="F187" s="2"/>
      <c r="G187" s="148"/>
      <c r="H187" s="148"/>
      <c r="I187" s="148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148"/>
      <c r="F188" s="2"/>
      <c r="G188" s="148"/>
      <c r="H188" s="148"/>
      <c r="I188" s="148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148"/>
      <c r="F189" s="2"/>
      <c r="G189" s="148"/>
      <c r="H189" s="148"/>
      <c r="I189" s="148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148"/>
      <c r="F190" s="2"/>
      <c r="G190" s="148"/>
      <c r="H190" s="148"/>
      <c r="I190" s="148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148"/>
      <c r="F191" s="2"/>
      <c r="G191" s="148"/>
      <c r="H191" s="148"/>
      <c r="I191" s="148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148"/>
      <c r="F192" s="2"/>
      <c r="G192" s="148"/>
      <c r="H192" s="148"/>
      <c r="I192" s="148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148"/>
      <c r="F193" s="2"/>
      <c r="G193" s="148"/>
      <c r="H193" s="148"/>
      <c r="I193" s="148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148"/>
      <c r="F194" s="2"/>
      <c r="G194" s="148"/>
      <c r="H194" s="148"/>
      <c r="I194" s="148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148"/>
      <c r="F195" s="2"/>
      <c r="G195" s="148"/>
      <c r="H195" s="148"/>
      <c r="I195" s="148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148"/>
      <c r="F196" s="2"/>
      <c r="G196" s="148"/>
      <c r="H196" s="148"/>
      <c r="I196" s="148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148"/>
      <c r="F197" s="2"/>
      <c r="G197" s="148"/>
      <c r="H197" s="148"/>
      <c r="I197" s="148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148"/>
      <c r="F198" s="2"/>
      <c r="G198" s="148"/>
      <c r="H198" s="148"/>
      <c r="I198" s="148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148"/>
      <c r="F199" s="2"/>
      <c r="G199" s="148"/>
      <c r="H199" s="148"/>
      <c r="I199" s="148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148"/>
      <c r="F200" s="2"/>
      <c r="G200" s="148"/>
      <c r="H200" s="148"/>
      <c r="I200" s="148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148"/>
      <c r="F201" s="2"/>
      <c r="G201" s="148"/>
      <c r="H201" s="148"/>
      <c r="I201" s="148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148"/>
      <c r="F202" s="2"/>
      <c r="G202" s="148"/>
      <c r="H202" s="148"/>
      <c r="I202" s="148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148"/>
      <c r="F203" s="2"/>
      <c r="G203" s="148"/>
      <c r="H203" s="148"/>
      <c r="I203" s="148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148"/>
      <c r="F204" s="2"/>
      <c r="G204" s="148"/>
      <c r="H204" s="148"/>
      <c r="I204" s="148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148"/>
      <c r="F205" s="2"/>
      <c r="G205" s="148"/>
      <c r="H205" s="148"/>
      <c r="I205" s="148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148"/>
      <c r="F206" s="2"/>
      <c r="G206" s="148"/>
      <c r="H206" s="148"/>
      <c r="I206" s="148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148"/>
      <c r="F207" s="2"/>
      <c r="G207" s="148"/>
      <c r="H207" s="148"/>
      <c r="I207" s="148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148"/>
      <c r="F208" s="2"/>
      <c r="G208" s="148"/>
      <c r="H208" s="148"/>
      <c r="I208" s="148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148"/>
      <c r="F209" s="2"/>
      <c r="G209" s="148"/>
      <c r="H209" s="148"/>
      <c r="I209" s="148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148"/>
      <c r="F210" s="2"/>
      <c r="G210" s="148"/>
      <c r="H210" s="148"/>
      <c r="I210" s="148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148"/>
      <c r="F211" s="2"/>
      <c r="G211" s="148"/>
      <c r="H211" s="148"/>
      <c r="I211" s="148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148"/>
      <c r="F212" s="2"/>
      <c r="G212" s="148"/>
      <c r="H212" s="148"/>
      <c r="I212" s="148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148"/>
      <c r="F213" s="2"/>
      <c r="G213" s="148"/>
      <c r="H213" s="148"/>
      <c r="I213" s="148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148"/>
      <c r="F214" s="2"/>
      <c r="G214" s="148"/>
      <c r="H214" s="148"/>
      <c r="I214" s="148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148"/>
      <c r="F215" s="2"/>
      <c r="G215" s="148"/>
      <c r="H215" s="148"/>
      <c r="I215" s="148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148"/>
      <c r="F216" s="2"/>
      <c r="G216" s="148"/>
      <c r="H216" s="148"/>
      <c r="I216" s="148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148"/>
      <c r="F217" s="2"/>
      <c r="G217" s="148"/>
      <c r="H217" s="148"/>
      <c r="I217" s="148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148"/>
      <c r="F218" s="2"/>
      <c r="G218" s="148"/>
      <c r="H218" s="148"/>
      <c r="I218" s="148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148"/>
      <c r="F219" s="2"/>
      <c r="G219" s="148"/>
      <c r="H219" s="148"/>
      <c r="I219" s="148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148"/>
      <c r="F220" s="2"/>
      <c r="G220" s="148"/>
      <c r="H220" s="148"/>
      <c r="I220" s="148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148"/>
      <c r="F221" s="2"/>
      <c r="G221" s="148"/>
      <c r="H221" s="148"/>
      <c r="I221" s="148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148"/>
      <c r="F222" s="2"/>
      <c r="G222" s="148"/>
      <c r="H222" s="148"/>
      <c r="I222" s="148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148"/>
      <c r="F223" s="2"/>
      <c r="G223" s="148"/>
      <c r="H223" s="148"/>
      <c r="I223" s="148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148"/>
      <c r="F224" s="2"/>
      <c r="G224" s="148"/>
      <c r="H224" s="148"/>
      <c r="I224" s="148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148"/>
      <c r="F225" s="2"/>
      <c r="G225" s="148"/>
      <c r="H225" s="148"/>
      <c r="I225" s="148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148"/>
      <c r="F226" s="2"/>
      <c r="G226" s="148"/>
      <c r="H226" s="148"/>
      <c r="I226" s="148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148"/>
      <c r="F227" s="2"/>
      <c r="G227" s="148"/>
      <c r="H227" s="148"/>
      <c r="I227" s="148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148"/>
      <c r="F228" s="2"/>
      <c r="G228" s="148"/>
      <c r="H228" s="148"/>
      <c r="I228" s="148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148"/>
      <c r="F229" s="2"/>
      <c r="G229" s="148"/>
      <c r="H229" s="148"/>
      <c r="I229" s="148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148"/>
      <c r="F230" s="2"/>
      <c r="G230" s="148"/>
      <c r="H230" s="148"/>
      <c r="I230" s="148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148"/>
      <c r="F231" s="2"/>
      <c r="G231" s="148"/>
      <c r="H231" s="148"/>
      <c r="I231" s="148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148"/>
      <c r="F232" s="2"/>
      <c r="G232" s="148"/>
      <c r="H232" s="148"/>
      <c r="I232" s="148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148"/>
      <c r="F233" s="2"/>
      <c r="G233" s="148"/>
      <c r="H233" s="148"/>
      <c r="I233" s="148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148"/>
      <c r="F234" s="2"/>
      <c r="G234" s="148"/>
      <c r="H234" s="148"/>
      <c r="I234" s="148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148"/>
      <c r="F235" s="2"/>
      <c r="G235" s="148"/>
      <c r="H235" s="148"/>
      <c r="I235" s="148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148"/>
      <c r="F236" s="2"/>
      <c r="G236" s="148"/>
      <c r="H236" s="148"/>
      <c r="I236" s="148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148"/>
      <c r="F237" s="2"/>
      <c r="G237" s="148"/>
      <c r="H237" s="148"/>
      <c r="I237" s="148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148"/>
      <c r="F238" s="2"/>
      <c r="G238" s="148"/>
      <c r="H238" s="148"/>
      <c r="I238" s="148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148"/>
      <c r="F239" s="2"/>
      <c r="G239" s="148"/>
      <c r="H239" s="148"/>
      <c r="I239" s="148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148"/>
      <c r="F240" s="2"/>
      <c r="G240" s="148"/>
      <c r="H240" s="148"/>
      <c r="I240" s="148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148"/>
      <c r="F241" s="2"/>
      <c r="G241" s="148"/>
      <c r="H241" s="148"/>
      <c r="I241" s="148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148"/>
      <c r="F242" s="2"/>
      <c r="G242" s="148"/>
      <c r="H242" s="148"/>
      <c r="I242" s="148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148"/>
      <c r="F243" s="2"/>
      <c r="G243" s="148"/>
      <c r="H243" s="148"/>
      <c r="I243" s="148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148"/>
      <c r="F244" s="2"/>
      <c r="G244" s="148"/>
      <c r="H244" s="148"/>
      <c r="I244" s="148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148"/>
      <c r="F245" s="2"/>
      <c r="G245" s="148"/>
      <c r="H245" s="148"/>
      <c r="I245" s="148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148"/>
      <c r="F246" s="2"/>
      <c r="G246" s="148"/>
      <c r="H246" s="148"/>
      <c r="I246" s="148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148"/>
      <c r="F247" s="2"/>
      <c r="G247" s="148"/>
      <c r="H247" s="148"/>
      <c r="I247" s="148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148"/>
      <c r="F248" s="2"/>
      <c r="G248" s="148"/>
      <c r="H248" s="148"/>
      <c r="I248" s="148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148"/>
      <c r="F249" s="2"/>
      <c r="G249" s="148"/>
      <c r="H249" s="148"/>
      <c r="I249" s="148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148"/>
      <c r="F250" s="2"/>
      <c r="G250" s="148"/>
      <c r="H250" s="148"/>
      <c r="I250" s="148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148"/>
      <c r="F251" s="2"/>
      <c r="G251" s="148"/>
      <c r="H251" s="148"/>
      <c r="I251" s="148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148"/>
      <c r="F252" s="2"/>
      <c r="G252" s="148"/>
      <c r="H252" s="148"/>
      <c r="I252" s="148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148"/>
      <c r="F253" s="2"/>
      <c r="G253" s="148"/>
      <c r="H253" s="148"/>
      <c r="I253" s="148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148"/>
      <c r="F254" s="2"/>
      <c r="G254" s="148"/>
      <c r="H254" s="148"/>
      <c r="I254" s="148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148"/>
      <c r="F255" s="2"/>
      <c r="G255" s="148"/>
      <c r="H255" s="148"/>
      <c r="I255" s="148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148"/>
      <c r="F256" s="2"/>
      <c r="G256" s="148"/>
      <c r="H256" s="148"/>
      <c r="I256" s="148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148"/>
      <c r="F257" s="2"/>
      <c r="G257" s="148"/>
      <c r="H257" s="148"/>
      <c r="I257" s="148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148"/>
      <c r="F258" s="2"/>
      <c r="G258" s="148"/>
      <c r="H258" s="148"/>
      <c r="I258" s="148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148"/>
      <c r="F259" s="2"/>
      <c r="G259" s="148"/>
      <c r="H259" s="148"/>
      <c r="I259" s="148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148"/>
      <c r="F260" s="2"/>
      <c r="G260" s="148"/>
      <c r="H260" s="148"/>
      <c r="I260" s="148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148"/>
      <c r="F261" s="2"/>
      <c r="G261" s="148"/>
      <c r="H261" s="148"/>
      <c r="I261" s="148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148"/>
      <c r="F262" s="2"/>
      <c r="G262" s="148"/>
      <c r="H262" s="148"/>
      <c r="I262" s="148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148"/>
      <c r="F263" s="2"/>
      <c r="G263" s="148"/>
      <c r="H263" s="148"/>
      <c r="I263" s="148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148"/>
      <c r="F264" s="2"/>
      <c r="G264" s="148"/>
      <c r="H264" s="148"/>
      <c r="I264" s="148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148"/>
      <c r="F265" s="2"/>
      <c r="G265" s="148"/>
      <c r="H265" s="148"/>
      <c r="I265" s="148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148"/>
      <c r="F266" s="2"/>
      <c r="G266" s="148"/>
      <c r="H266" s="148"/>
      <c r="I266" s="148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148"/>
      <c r="F267" s="2"/>
      <c r="G267" s="148"/>
      <c r="H267" s="148"/>
      <c r="I267" s="148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148"/>
      <c r="F268" s="2"/>
      <c r="G268" s="148"/>
      <c r="H268" s="148"/>
      <c r="I268" s="148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148"/>
      <c r="F269" s="2"/>
      <c r="G269" s="148"/>
      <c r="H269" s="148"/>
      <c r="I269" s="148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148"/>
      <c r="F270" s="2"/>
      <c r="G270" s="148"/>
      <c r="H270" s="148"/>
      <c r="I270" s="148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148"/>
      <c r="F271" s="2"/>
      <c r="G271" s="148"/>
      <c r="H271" s="148"/>
      <c r="I271" s="148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148"/>
      <c r="F272" s="2"/>
      <c r="G272" s="148"/>
      <c r="H272" s="148"/>
      <c r="I272" s="148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148"/>
      <c r="F273" s="2"/>
      <c r="G273" s="148"/>
      <c r="H273" s="148"/>
      <c r="I273" s="148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148"/>
      <c r="F274" s="2"/>
      <c r="G274" s="148"/>
      <c r="H274" s="148"/>
      <c r="I274" s="148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148"/>
      <c r="F275" s="2"/>
      <c r="G275" s="148"/>
      <c r="H275" s="148"/>
      <c r="I275" s="148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148"/>
      <c r="F276" s="2"/>
      <c r="G276" s="148"/>
      <c r="H276" s="148"/>
      <c r="I276" s="148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148"/>
      <c r="F277" s="2"/>
      <c r="G277" s="148"/>
      <c r="H277" s="148"/>
      <c r="I277" s="148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148"/>
      <c r="F278" s="2"/>
      <c r="G278" s="148"/>
      <c r="H278" s="148"/>
      <c r="I278" s="148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148"/>
      <c r="F279" s="2"/>
      <c r="G279" s="148"/>
      <c r="H279" s="148"/>
      <c r="I279" s="148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148"/>
      <c r="F280" s="2"/>
      <c r="G280" s="148"/>
      <c r="H280" s="148"/>
      <c r="I280" s="148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148"/>
      <c r="F281" s="2"/>
      <c r="G281" s="148"/>
      <c r="H281" s="148"/>
      <c r="I281" s="148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148"/>
      <c r="F282" s="2"/>
      <c r="G282" s="148"/>
      <c r="H282" s="148"/>
      <c r="I282" s="148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148"/>
      <c r="F283" s="2"/>
      <c r="G283" s="148"/>
      <c r="H283" s="148"/>
      <c r="I283" s="148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148"/>
      <c r="F284" s="2"/>
      <c r="G284" s="148"/>
      <c r="H284" s="148"/>
      <c r="I284" s="148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148"/>
      <c r="F285" s="2"/>
      <c r="G285" s="148"/>
      <c r="H285" s="148"/>
      <c r="I285" s="148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148"/>
      <c r="F286" s="2"/>
      <c r="G286" s="148"/>
      <c r="H286" s="148"/>
      <c r="I286" s="148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148"/>
      <c r="F287" s="2"/>
      <c r="G287" s="148"/>
      <c r="H287" s="148"/>
      <c r="I287" s="148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148"/>
      <c r="F288" s="2"/>
      <c r="G288" s="148"/>
      <c r="H288" s="148"/>
      <c r="I288" s="148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148"/>
      <c r="F289" s="2"/>
      <c r="G289" s="148"/>
      <c r="H289" s="148"/>
      <c r="I289" s="148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148"/>
      <c r="F290" s="2"/>
      <c r="G290" s="148"/>
      <c r="H290" s="148"/>
      <c r="I290" s="148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148"/>
      <c r="F291" s="2"/>
      <c r="G291" s="148"/>
      <c r="H291" s="148"/>
      <c r="I291" s="148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148"/>
      <c r="F292" s="2"/>
      <c r="G292" s="148"/>
      <c r="H292" s="148"/>
      <c r="I292" s="148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148"/>
      <c r="F293" s="2"/>
      <c r="G293" s="148"/>
      <c r="H293" s="148"/>
      <c r="I293" s="148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148"/>
      <c r="F294" s="2"/>
      <c r="G294" s="148"/>
      <c r="H294" s="148"/>
      <c r="I294" s="148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148"/>
      <c r="F295" s="2"/>
      <c r="G295" s="148"/>
      <c r="H295" s="148"/>
      <c r="I295" s="148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148"/>
      <c r="F296" s="2"/>
      <c r="G296" s="148"/>
      <c r="H296" s="148"/>
      <c r="I296" s="148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148"/>
      <c r="F297" s="2"/>
      <c r="G297" s="148"/>
      <c r="H297" s="148"/>
      <c r="I297" s="148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148"/>
      <c r="F298" s="2"/>
      <c r="G298" s="148"/>
      <c r="H298" s="148"/>
      <c r="I298" s="148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148"/>
      <c r="F299" s="2"/>
      <c r="G299" s="148"/>
      <c r="H299" s="148"/>
      <c r="I299" s="148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148"/>
      <c r="F300" s="2"/>
      <c r="G300" s="148"/>
      <c r="H300" s="148"/>
      <c r="I300" s="148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148"/>
      <c r="F301" s="2"/>
      <c r="G301" s="148"/>
      <c r="H301" s="148"/>
      <c r="I301" s="148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148"/>
      <c r="F302" s="2"/>
      <c r="G302" s="148"/>
      <c r="H302" s="148"/>
      <c r="I302" s="148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148"/>
      <c r="F303" s="2"/>
      <c r="G303" s="148"/>
      <c r="H303" s="148"/>
      <c r="I303" s="148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148"/>
      <c r="F304" s="2"/>
      <c r="G304" s="148"/>
      <c r="H304" s="148"/>
      <c r="I304" s="148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148"/>
      <c r="F305" s="2"/>
      <c r="G305" s="148"/>
      <c r="H305" s="148"/>
      <c r="I305" s="148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148"/>
      <c r="F306" s="2"/>
      <c r="G306" s="148"/>
      <c r="H306" s="148"/>
      <c r="I306" s="148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148"/>
      <c r="F307" s="2"/>
      <c r="G307" s="148"/>
      <c r="H307" s="148"/>
      <c r="I307" s="148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148"/>
      <c r="F308" s="2"/>
      <c r="G308" s="148"/>
      <c r="H308" s="148"/>
      <c r="I308" s="148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148"/>
      <c r="F309" s="2"/>
      <c r="G309" s="148"/>
      <c r="H309" s="148"/>
      <c r="I309" s="148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148"/>
      <c r="F310" s="2"/>
      <c r="G310" s="148"/>
      <c r="H310" s="148"/>
      <c r="I310" s="148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148"/>
      <c r="F311" s="2"/>
      <c r="G311" s="148"/>
      <c r="H311" s="148"/>
      <c r="I311" s="148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148"/>
      <c r="F312" s="2"/>
      <c r="G312" s="148"/>
      <c r="H312" s="148"/>
      <c r="I312" s="148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148"/>
      <c r="F313" s="2"/>
      <c r="G313" s="148"/>
      <c r="H313" s="148"/>
      <c r="I313" s="148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148"/>
      <c r="F314" s="2"/>
      <c r="G314" s="148"/>
      <c r="H314" s="148"/>
      <c r="I314" s="148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148"/>
      <c r="F315" s="2"/>
      <c r="G315" s="148"/>
      <c r="H315" s="148"/>
      <c r="I315" s="148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148"/>
      <c r="F316" s="2"/>
      <c r="G316" s="148"/>
      <c r="H316" s="148"/>
      <c r="I316" s="148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148"/>
      <c r="F317" s="2"/>
      <c r="G317" s="148"/>
      <c r="H317" s="148"/>
      <c r="I317" s="148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148"/>
      <c r="F318" s="2"/>
      <c r="G318" s="148"/>
      <c r="H318" s="148"/>
      <c r="I318" s="148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148"/>
      <c r="F319" s="2"/>
      <c r="G319" s="148"/>
      <c r="H319" s="148"/>
      <c r="I319" s="148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148"/>
      <c r="F320" s="2"/>
      <c r="G320" s="148"/>
      <c r="H320" s="148"/>
      <c r="I320" s="148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148"/>
      <c r="F321" s="2"/>
      <c r="G321" s="148"/>
      <c r="H321" s="148"/>
      <c r="I321" s="148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148"/>
      <c r="F322" s="2"/>
      <c r="G322" s="148"/>
      <c r="H322" s="148"/>
      <c r="I322" s="148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148"/>
      <c r="F323" s="2"/>
      <c r="G323" s="148"/>
      <c r="H323" s="148"/>
      <c r="I323" s="148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148"/>
      <c r="F324" s="2"/>
      <c r="G324" s="148"/>
      <c r="H324" s="148"/>
      <c r="I324" s="148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148"/>
      <c r="F325" s="2"/>
      <c r="G325" s="148"/>
      <c r="H325" s="148"/>
      <c r="I325" s="148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148"/>
      <c r="F326" s="2"/>
      <c r="G326" s="148"/>
      <c r="H326" s="148"/>
      <c r="I326" s="148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148"/>
      <c r="F327" s="2"/>
      <c r="G327" s="148"/>
      <c r="H327" s="148"/>
      <c r="I327" s="148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148"/>
      <c r="F328" s="2"/>
      <c r="G328" s="148"/>
      <c r="H328" s="148"/>
      <c r="I328" s="148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148"/>
      <c r="F329" s="2"/>
      <c r="G329" s="148"/>
      <c r="H329" s="148"/>
      <c r="I329" s="148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148"/>
      <c r="F330" s="2"/>
      <c r="G330" s="148"/>
      <c r="H330" s="148"/>
      <c r="I330" s="148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148"/>
      <c r="F331" s="2"/>
      <c r="G331" s="148"/>
      <c r="H331" s="148"/>
      <c r="I331" s="148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148"/>
      <c r="F332" s="2"/>
      <c r="G332" s="148"/>
      <c r="H332" s="148"/>
      <c r="I332" s="148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148"/>
      <c r="F333" s="2"/>
      <c r="G333" s="148"/>
      <c r="H333" s="148"/>
      <c r="I333" s="148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148"/>
      <c r="F334" s="2"/>
      <c r="G334" s="148"/>
      <c r="H334" s="148"/>
      <c r="I334" s="148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148"/>
      <c r="F335" s="2"/>
      <c r="G335" s="148"/>
      <c r="H335" s="148"/>
      <c r="I335" s="148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148"/>
      <c r="F336" s="2"/>
      <c r="G336" s="148"/>
      <c r="H336" s="148"/>
      <c r="I336" s="148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148"/>
      <c r="F337" s="2"/>
      <c r="G337" s="148"/>
      <c r="H337" s="148"/>
      <c r="I337" s="148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148"/>
      <c r="F338" s="2"/>
      <c r="G338" s="148"/>
      <c r="H338" s="148"/>
      <c r="I338" s="148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148"/>
      <c r="F339" s="2"/>
      <c r="G339" s="148"/>
      <c r="H339" s="148"/>
      <c r="I339" s="148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148"/>
      <c r="F340" s="2"/>
      <c r="G340" s="148"/>
      <c r="H340" s="148"/>
      <c r="I340" s="148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148"/>
      <c r="F341" s="2"/>
      <c r="G341" s="148"/>
      <c r="H341" s="148"/>
      <c r="I341" s="148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148"/>
      <c r="F342" s="2"/>
      <c r="G342" s="148"/>
      <c r="H342" s="148"/>
      <c r="I342" s="148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148"/>
      <c r="F343" s="2"/>
      <c r="G343" s="148"/>
      <c r="H343" s="148"/>
      <c r="I343" s="148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148"/>
      <c r="F344" s="2"/>
      <c r="G344" s="148"/>
      <c r="H344" s="148"/>
      <c r="I344" s="148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148"/>
      <c r="F345" s="2"/>
      <c r="G345" s="148"/>
      <c r="H345" s="148"/>
      <c r="I345" s="148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148"/>
      <c r="F346" s="2"/>
      <c r="G346" s="148"/>
      <c r="H346" s="148"/>
      <c r="I346" s="148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148"/>
      <c r="F347" s="2"/>
      <c r="G347" s="148"/>
      <c r="H347" s="148"/>
      <c r="I347" s="148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148"/>
      <c r="F348" s="2"/>
      <c r="G348" s="148"/>
      <c r="H348" s="148"/>
      <c r="I348" s="148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148"/>
      <c r="F349" s="2"/>
      <c r="G349" s="148"/>
      <c r="H349" s="148"/>
      <c r="I349" s="148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148"/>
      <c r="F350" s="2"/>
      <c r="G350" s="148"/>
      <c r="H350" s="148"/>
      <c r="I350" s="148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148"/>
      <c r="F351" s="2"/>
      <c r="G351" s="148"/>
      <c r="H351" s="148"/>
      <c r="I351" s="148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148"/>
      <c r="F352" s="2"/>
      <c r="G352" s="148"/>
      <c r="H352" s="148"/>
      <c r="I352" s="148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148"/>
      <c r="F353" s="2"/>
      <c r="G353" s="148"/>
      <c r="H353" s="148"/>
      <c r="I353" s="148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148"/>
      <c r="F354" s="2"/>
      <c r="G354" s="148"/>
      <c r="H354" s="148"/>
      <c r="I354" s="148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148"/>
      <c r="F355" s="2"/>
      <c r="G355" s="148"/>
      <c r="H355" s="148"/>
      <c r="I355" s="148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148"/>
      <c r="F356" s="2"/>
      <c r="G356" s="148"/>
      <c r="H356" s="148"/>
      <c r="I356" s="148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148"/>
      <c r="F357" s="2"/>
      <c r="G357" s="148"/>
      <c r="H357" s="148"/>
      <c r="I357" s="148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148"/>
      <c r="F358" s="2"/>
      <c r="G358" s="148"/>
      <c r="H358" s="148"/>
      <c r="I358" s="148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148"/>
      <c r="F359" s="2"/>
      <c r="G359" s="148"/>
      <c r="H359" s="148"/>
      <c r="I359" s="148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148"/>
      <c r="F360" s="2"/>
      <c r="G360" s="148"/>
      <c r="H360" s="148"/>
      <c r="I360" s="148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148"/>
      <c r="F361" s="2"/>
      <c r="G361" s="148"/>
      <c r="H361" s="148"/>
      <c r="I361" s="148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148"/>
      <c r="F362" s="2"/>
      <c r="G362" s="148"/>
      <c r="H362" s="148"/>
      <c r="I362" s="148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148"/>
      <c r="F363" s="2"/>
      <c r="G363" s="148"/>
      <c r="H363" s="148"/>
      <c r="I363" s="148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148"/>
      <c r="F364" s="2"/>
      <c r="G364" s="148"/>
      <c r="H364" s="148"/>
      <c r="I364" s="148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148"/>
      <c r="F365" s="2"/>
      <c r="G365" s="148"/>
      <c r="H365" s="148"/>
      <c r="I365" s="148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148"/>
      <c r="F366" s="2"/>
      <c r="G366" s="148"/>
      <c r="H366" s="148"/>
      <c r="I366" s="148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148"/>
      <c r="F367" s="2"/>
      <c r="G367" s="148"/>
      <c r="H367" s="148"/>
      <c r="I367" s="148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148"/>
      <c r="F368" s="2"/>
      <c r="G368" s="148"/>
      <c r="H368" s="148"/>
      <c r="I368" s="148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148"/>
      <c r="F369" s="2"/>
      <c r="G369" s="148"/>
      <c r="H369" s="148"/>
      <c r="I369" s="148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148"/>
      <c r="F370" s="2"/>
      <c r="G370" s="148"/>
      <c r="H370" s="148"/>
      <c r="I370" s="148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148"/>
      <c r="F371" s="2"/>
      <c r="G371" s="148"/>
      <c r="H371" s="148"/>
      <c r="I371" s="148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148"/>
      <c r="F372" s="2"/>
      <c r="G372" s="148"/>
      <c r="H372" s="148"/>
      <c r="I372" s="148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148"/>
      <c r="F373" s="2"/>
      <c r="G373" s="148"/>
      <c r="H373" s="148"/>
      <c r="I373" s="148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148"/>
      <c r="F374" s="2"/>
      <c r="G374" s="148"/>
      <c r="H374" s="148"/>
      <c r="I374" s="148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148"/>
      <c r="F375" s="2"/>
      <c r="G375" s="148"/>
      <c r="H375" s="148"/>
      <c r="I375" s="148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148"/>
      <c r="F376" s="2"/>
      <c r="G376" s="148"/>
      <c r="H376" s="148"/>
      <c r="I376" s="148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148"/>
      <c r="F377" s="2"/>
      <c r="G377" s="148"/>
      <c r="H377" s="148"/>
      <c r="I377" s="148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148"/>
      <c r="F378" s="2"/>
      <c r="G378" s="148"/>
      <c r="H378" s="148"/>
      <c r="I378" s="148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148"/>
      <c r="F379" s="2"/>
      <c r="G379" s="148"/>
      <c r="H379" s="148"/>
      <c r="I379" s="148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148"/>
      <c r="F380" s="2"/>
      <c r="G380" s="148"/>
      <c r="H380" s="148"/>
      <c r="I380" s="148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148"/>
      <c r="F381" s="2"/>
      <c r="G381" s="148"/>
      <c r="H381" s="148"/>
      <c r="I381" s="148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148"/>
      <c r="F382" s="2"/>
      <c r="G382" s="148"/>
      <c r="H382" s="148"/>
      <c r="I382" s="148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148"/>
      <c r="F383" s="2"/>
      <c r="G383" s="148"/>
      <c r="H383" s="148"/>
      <c r="I383" s="148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148"/>
      <c r="F384" s="2"/>
      <c r="G384" s="148"/>
      <c r="H384" s="148"/>
      <c r="I384" s="148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148"/>
      <c r="F385" s="2"/>
      <c r="G385" s="148"/>
      <c r="H385" s="148"/>
      <c r="I385" s="148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148"/>
      <c r="F386" s="2"/>
      <c r="G386" s="148"/>
      <c r="H386" s="148"/>
      <c r="I386" s="148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148"/>
      <c r="F387" s="2"/>
      <c r="G387" s="148"/>
      <c r="H387" s="148"/>
      <c r="I387" s="148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148"/>
      <c r="F388" s="2"/>
      <c r="G388" s="148"/>
      <c r="H388" s="148"/>
      <c r="I388" s="148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148"/>
      <c r="F389" s="2"/>
      <c r="G389" s="148"/>
      <c r="H389" s="148"/>
      <c r="I389" s="148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148"/>
      <c r="F390" s="2"/>
      <c r="G390" s="148"/>
      <c r="H390" s="148"/>
      <c r="I390" s="148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148"/>
      <c r="F391" s="2"/>
      <c r="G391" s="148"/>
      <c r="H391" s="148"/>
      <c r="I391" s="148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148"/>
      <c r="F392" s="2"/>
      <c r="G392" s="148"/>
      <c r="H392" s="148"/>
      <c r="I392" s="148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148"/>
      <c r="F393" s="2"/>
      <c r="G393" s="148"/>
      <c r="H393" s="148"/>
      <c r="I393" s="148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148"/>
      <c r="F394" s="2"/>
      <c r="G394" s="148"/>
      <c r="H394" s="148"/>
      <c r="I394" s="148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148"/>
      <c r="F395" s="2"/>
      <c r="G395" s="148"/>
      <c r="H395" s="148"/>
      <c r="I395" s="148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148"/>
      <c r="F396" s="2"/>
      <c r="G396" s="148"/>
      <c r="H396" s="148"/>
      <c r="I396" s="148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148"/>
      <c r="F397" s="2"/>
      <c r="G397" s="148"/>
      <c r="H397" s="148"/>
      <c r="I397" s="148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148"/>
      <c r="F398" s="2"/>
      <c r="G398" s="148"/>
      <c r="H398" s="148"/>
      <c r="I398" s="148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148"/>
      <c r="F399" s="2"/>
      <c r="G399" s="148"/>
      <c r="H399" s="148"/>
      <c r="I399" s="148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148"/>
      <c r="F400" s="2"/>
      <c r="G400" s="148"/>
      <c r="H400" s="148"/>
      <c r="I400" s="148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148"/>
      <c r="F401" s="2"/>
      <c r="G401" s="148"/>
      <c r="H401" s="148"/>
      <c r="I401" s="148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148"/>
      <c r="F402" s="2"/>
      <c r="G402" s="148"/>
      <c r="H402" s="148"/>
      <c r="I402" s="148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148"/>
      <c r="F403" s="2"/>
      <c r="G403" s="148"/>
      <c r="H403" s="148"/>
      <c r="I403" s="148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148"/>
      <c r="F404" s="2"/>
      <c r="G404" s="148"/>
      <c r="H404" s="148"/>
      <c r="I404" s="148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148"/>
      <c r="F405" s="2"/>
      <c r="G405" s="148"/>
      <c r="H405" s="148"/>
      <c r="I405" s="148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148"/>
      <c r="F406" s="2"/>
      <c r="G406" s="148"/>
      <c r="H406" s="148"/>
      <c r="I406" s="148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148"/>
      <c r="F407" s="2"/>
      <c r="G407" s="148"/>
      <c r="H407" s="148"/>
      <c r="I407" s="148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148"/>
      <c r="F408" s="2"/>
      <c r="G408" s="148"/>
      <c r="H408" s="148"/>
      <c r="I408" s="148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148"/>
      <c r="F409" s="2"/>
      <c r="G409" s="148"/>
      <c r="H409" s="148"/>
      <c r="I409" s="148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148"/>
      <c r="F410" s="2"/>
      <c r="G410" s="148"/>
      <c r="H410" s="148"/>
      <c r="I410" s="148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148"/>
      <c r="F411" s="2"/>
      <c r="G411" s="148"/>
      <c r="H411" s="148"/>
      <c r="I411" s="148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148"/>
      <c r="F412" s="2"/>
      <c r="G412" s="148"/>
      <c r="H412" s="148"/>
      <c r="I412" s="148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148"/>
      <c r="F413" s="2"/>
      <c r="G413" s="148"/>
      <c r="H413" s="148"/>
      <c r="I413" s="148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148"/>
      <c r="F414" s="2"/>
      <c r="G414" s="148"/>
      <c r="H414" s="148"/>
      <c r="I414" s="148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148"/>
      <c r="F415" s="2"/>
      <c r="G415" s="148"/>
      <c r="H415" s="148"/>
      <c r="I415" s="148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148"/>
      <c r="F416" s="2"/>
      <c r="G416" s="148"/>
      <c r="H416" s="148"/>
      <c r="I416" s="148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148"/>
      <c r="F417" s="2"/>
      <c r="G417" s="148"/>
      <c r="H417" s="148"/>
      <c r="I417" s="148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148"/>
      <c r="F418" s="2"/>
      <c r="G418" s="148"/>
      <c r="H418" s="148"/>
      <c r="I418" s="148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148"/>
      <c r="F419" s="2"/>
      <c r="G419" s="148"/>
      <c r="H419" s="148"/>
      <c r="I419" s="148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148"/>
      <c r="F420" s="2"/>
      <c r="G420" s="148"/>
      <c r="H420" s="148"/>
      <c r="I420" s="148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148"/>
      <c r="F421" s="2"/>
      <c r="G421" s="148"/>
      <c r="H421" s="148"/>
      <c r="I421" s="148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148"/>
      <c r="F422" s="2"/>
      <c r="G422" s="148"/>
      <c r="H422" s="148"/>
      <c r="I422" s="148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148"/>
      <c r="F423" s="2"/>
      <c r="G423" s="148"/>
      <c r="H423" s="148"/>
      <c r="I423" s="148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148"/>
      <c r="F424" s="2"/>
      <c r="G424" s="148"/>
      <c r="H424" s="148"/>
      <c r="I424" s="148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148"/>
      <c r="F425" s="2"/>
      <c r="G425" s="148"/>
      <c r="H425" s="148"/>
      <c r="I425" s="148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148"/>
      <c r="F426" s="2"/>
      <c r="G426" s="148"/>
      <c r="H426" s="148"/>
      <c r="I426" s="148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148"/>
      <c r="F427" s="2"/>
      <c r="G427" s="148"/>
      <c r="H427" s="148"/>
      <c r="I427" s="148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148"/>
      <c r="F428" s="2"/>
      <c r="G428" s="148"/>
      <c r="H428" s="148"/>
      <c r="I428" s="148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148"/>
      <c r="F429" s="2"/>
      <c r="G429" s="148"/>
      <c r="H429" s="148"/>
      <c r="I429" s="148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148"/>
      <c r="F430" s="2"/>
      <c r="G430" s="148"/>
      <c r="H430" s="148"/>
      <c r="I430" s="148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148"/>
      <c r="F431" s="2"/>
      <c r="G431" s="148"/>
      <c r="H431" s="148"/>
      <c r="I431" s="148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148"/>
      <c r="F432" s="2"/>
      <c r="G432" s="148"/>
      <c r="H432" s="148"/>
      <c r="I432" s="148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148"/>
      <c r="F433" s="2"/>
      <c r="G433" s="148"/>
      <c r="H433" s="148"/>
      <c r="I433" s="148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148"/>
      <c r="F434" s="2"/>
      <c r="G434" s="148"/>
      <c r="H434" s="148"/>
      <c r="I434" s="148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148"/>
      <c r="F435" s="2"/>
      <c r="G435" s="148"/>
      <c r="H435" s="148"/>
      <c r="I435" s="148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148"/>
      <c r="F436" s="2"/>
      <c r="G436" s="148"/>
      <c r="H436" s="148"/>
      <c r="I436" s="148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148"/>
      <c r="F437" s="2"/>
      <c r="G437" s="148"/>
      <c r="H437" s="148"/>
      <c r="I437" s="148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148"/>
      <c r="F438" s="2"/>
      <c r="G438" s="148"/>
      <c r="H438" s="148"/>
      <c r="I438" s="148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148"/>
      <c r="F439" s="2"/>
      <c r="G439" s="148"/>
      <c r="H439" s="148"/>
      <c r="I439" s="148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148"/>
      <c r="F440" s="2"/>
      <c r="G440" s="148"/>
      <c r="H440" s="148"/>
      <c r="I440" s="148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148"/>
      <c r="F441" s="2"/>
      <c r="G441" s="148"/>
      <c r="H441" s="148"/>
      <c r="I441" s="148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148"/>
      <c r="F442" s="2"/>
      <c r="G442" s="148"/>
      <c r="H442" s="148"/>
      <c r="I442" s="148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148"/>
      <c r="F443" s="2"/>
      <c r="G443" s="148"/>
      <c r="H443" s="148"/>
      <c r="I443" s="148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148"/>
      <c r="F444" s="2"/>
      <c r="G444" s="148"/>
      <c r="H444" s="148"/>
      <c r="I444" s="148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148"/>
      <c r="F445" s="2"/>
      <c r="G445" s="148"/>
      <c r="H445" s="148"/>
      <c r="I445" s="148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148"/>
      <c r="F446" s="2"/>
      <c r="G446" s="148"/>
      <c r="H446" s="148"/>
      <c r="I446" s="148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148"/>
      <c r="F447" s="2"/>
      <c r="G447" s="148"/>
      <c r="H447" s="148"/>
      <c r="I447" s="148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148"/>
      <c r="F448" s="2"/>
      <c r="G448" s="148"/>
      <c r="H448" s="148"/>
      <c r="I448" s="148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148"/>
      <c r="F449" s="2"/>
      <c r="G449" s="148"/>
      <c r="H449" s="148"/>
      <c r="I449" s="148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148"/>
      <c r="F450" s="2"/>
      <c r="G450" s="148"/>
      <c r="H450" s="148"/>
      <c r="I450" s="148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148"/>
      <c r="F451" s="2"/>
      <c r="G451" s="148"/>
      <c r="H451" s="148"/>
      <c r="I451" s="148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148"/>
      <c r="F452" s="2"/>
      <c r="G452" s="148"/>
      <c r="H452" s="148"/>
      <c r="I452" s="148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148"/>
      <c r="F453" s="2"/>
      <c r="G453" s="148"/>
      <c r="H453" s="148"/>
      <c r="I453" s="148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148"/>
      <c r="F454" s="2"/>
      <c r="G454" s="148"/>
      <c r="H454" s="148"/>
      <c r="I454" s="148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148"/>
      <c r="F455" s="2"/>
      <c r="G455" s="148"/>
      <c r="H455" s="148"/>
      <c r="I455" s="148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148"/>
      <c r="F456" s="2"/>
      <c r="G456" s="148"/>
      <c r="H456" s="148"/>
      <c r="I456" s="148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148"/>
      <c r="F457" s="2"/>
      <c r="G457" s="148"/>
      <c r="H457" s="148"/>
      <c r="I457" s="148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148"/>
      <c r="F458" s="2"/>
      <c r="G458" s="148"/>
      <c r="H458" s="148"/>
      <c r="I458" s="148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148"/>
      <c r="F459" s="2"/>
      <c r="G459" s="148"/>
      <c r="H459" s="148"/>
      <c r="I459" s="148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148"/>
      <c r="F460" s="2"/>
      <c r="G460" s="148"/>
      <c r="H460" s="148"/>
      <c r="I460" s="148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148"/>
      <c r="F461" s="2"/>
      <c r="G461" s="148"/>
      <c r="H461" s="148"/>
      <c r="I461" s="148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148"/>
      <c r="F462" s="2"/>
      <c r="G462" s="148"/>
      <c r="H462" s="148"/>
      <c r="I462" s="148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148"/>
      <c r="F463" s="2"/>
      <c r="G463" s="148"/>
      <c r="H463" s="148"/>
      <c r="I463" s="148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148"/>
      <c r="F464" s="2"/>
      <c r="G464" s="148"/>
      <c r="H464" s="148"/>
      <c r="I464" s="148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148"/>
      <c r="F465" s="2"/>
      <c r="G465" s="148"/>
      <c r="H465" s="148"/>
      <c r="I465" s="148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148"/>
      <c r="F466" s="2"/>
      <c r="G466" s="148"/>
      <c r="H466" s="148"/>
      <c r="I466" s="148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148"/>
      <c r="F467" s="2"/>
      <c r="G467" s="148"/>
      <c r="H467" s="148"/>
      <c r="I467" s="148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148"/>
      <c r="F468" s="2"/>
      <c r="G468" s="148"/>
      <c r="H468" s="148"/>
      <c r="I468" s="148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148"/>
      <c r="F469" s="2"/>
      <c r="G469" s="148"/>
      <c r="H469" s="148"/>
      <c r="I469" s="148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148"/>
      <c r="F470" s="2"/>
      <c r="G470" s="148"/>
      <c r="H470" s="148"/>
      <c r="I470" s="148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148"/>
      <c r="F471" s="2"/>
      <c r="G471" s="148"/>
      <c r="H471" s="148"/>
      <c r="I471" s="148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148"/>
      <c r="F472" s="2"/>
      <c r="G472" s="148"/>
      <c r="H472" s="148"/>
      <c r="I472" s="148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148"/>
      <c r="F473" s="2"/>
      <c r="G473" s="148"/>
      <c r="H473" s="148"/>
      <c r="I473" s="148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148"/>
      <c r="F474" s="2"/>
      <c r="G474" s="148"/>
      <c r="H474" s="148"/>
      <c r="I474" s="148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148"/>
      <c r="F475" s="2"/>
      <c r="G475" s="148"/>
      <c r="H475" s="148"/>
      <c r="I475" s="148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148"/>
      <c r="F476" s="2"/>
      <c r="G476" s="148"/>
      <c r="H476" s="148"/>
      <c r="I476" s="148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148"/>
      <c r="F477" s="2"/>
      <c r="G477" s="148"/>
      <c r="H477" s="148"/>
      <c r="I477" s="148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148"/>
      <c r="F478" s="2"/>
      <c r="G478" s="148"/>
      <c r="H478" s="148"/>
      <c r="I478" s="148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148"/>
      <c r="F479" s="2"/>
      <c r="G479" s="148"/>
      <c r="H479" s="148"/>
      <c r="I479" s="148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148"/>
      <c r="F480" s="2"/>
      <c r="G480" s="148"/>
      <c r="H480" s="148"/>
      <c r="I480" s="148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148"/>
      <c r="F481" s="2"/>
      <c r="G481" s="148"/>
      <c r="H481" s="148"/>
      <c r="I481" s="148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148"/>
      <c r="F482" s="2"/>
      <c r="G482" s="148"/>
      <c r="H482" s="148"/>
      <c r="I482" s="148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148"/>
      <c r="F483" s="2"/>
      <c r="G483" s="148"/>
      <c r="H483" s="148"/>
      <c r="I483" s="148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148"/>
      <c r="F484" s="2"/>
      <c r="G484" s="148"/>
      <c r="H484" s="148"/>
      <c r="I484" s="148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148"/>
      <c r="F485" s="2"/>
      <c r="G485" s="148"/>
      <c r="H485" s="148"/>
      <c r="I485" s="148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148"/>
      <c r="F486" s="2"/>
      <c r="G486" s="148"/>
      <c r="H486" s="148"/>
      <c r="I486" s="148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148"/>
      <c r="F487" s="2"/>
      <c r="G487" s="148"/>
      <c r="H487" s="148"/>
      <c r="I487" s="148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148"/>
      <c r="F488" s="2"/>
      <c r="G488" s="148"/>
      <c r="H488" s="148"/>
      <c r="I488" s="148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148"/>
      <c r="F489" s="2"/>
      <c r="G489" s="148"/>
      <c r="H489" s="148"/>
      <c r="I489" s="148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148"/>
      <c r="F490" s="2"/>
      <c r="G490" s="148"/>
      <c r="H490" s="148"/>
      <c r="I490" s="148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148"/>
      <c r="F491" s="2"/>
      <c r="G491" s="148"/>
      <c r="H491" s="148"/>
      <c r="I491" s="148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148"/>
      <c r="F492" s="2"/>
      <c r="G492" s="148"/>
      <c r="H492" s="148"/>
      <c r="I492" s="148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148"/>
      <c r="F493" s="2"/>
      <c r="G493" s="148"/>
      <c r="H493" s="148"/>
      <c r="I493" s="148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148"/>
      <c r="F494" s="2"/>
      <c r="G494" s="148"/>
      <c r="H494" s="148"/>
      <c r="I494" s="148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148"/>
      <c r="F495" s="2"/>
      <c r="G495" s="148"/>
      <c r="H495" s="148"/>
      <c r="I495" s="148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148"/>
      <c r="F496" s="2"/>
      <c r="G496" s="148"/>
      <c r="H496" s="148"/>
      <c r="I496" s="148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148"/>
      <c r="F497" s="2"/>
      <c r="G497" s="148"/>
      <c r="H497" s="148"/>
      <c r="I497" s="148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148"/>
      <c r="F498" s="2"/>
      <c r="G498" s="148"/>
      <c r="H498" s="148"/>
      <c r="I498" s="148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148"/>
      <c r="F499" s="2"/>
      <c r="G499" s="148"/>
      <c r="H499" s="148"/>
      <c r="I499" s="148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148"/>
      <c r="F500" s="2"/>
      <c r="G500" s="148"/>
      <c r="H500" s="148"/>
      <c r="I500" s="148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148"/>
      <c r="F501" s="2"/>
      <c r="G501" s="148"/>
      <c r="H501" s="148"/>
      <c r="I501" s="148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148"/>
      <c r="F502" s="2"/>
      <c r="G502" s="148"/>
      <c r="H502" s="148"/>
      <c r="I502" s="148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148"/>
      <c r="F503" s="2"/>
      <c r="G503" s="148"/>
      <c r="H503" s="148"/>
      <c r="I503" s="148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148"/>
      <c r="F504" s="2"/>
      <c r="G504" s="148"/>
      <c r="H504" s="148"/>
      <c r="I504" s="148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148"/>
      <c r="F505" s="2"/>
      <c r="G505" s="148"/>
      <c r="H505" s="148"/>
      <c r="I505" s="148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148"/>
      <c r="F506" s="2"/>
      <c r="G506" s="148"/>
      <c r="H506" s="148"/>
      <c r="I506" s="148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148"/>
      <c r="F507" s="2"/>
      <c r="G507" s="148"/>
      <c r="H507" s="148"/>
      <c r="I507" s="148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148"/>
      <c r="F508" s="2"/>
      <c r="G508" s="148"/>
      <c r="H508" s="148"/>
      <c r="I508" s="148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148"/>
      <c r="F509" s="2"/>
      <c r="G509" s="148"/>
      <c r="H509" s="148"/>
      <c r="I509" s="148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148"/>
      <c r="F510" s="2"/>
      <c r="G510" s="148"/>
      <c r="H510" s="148"/>
      <c r="I510" s="148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148"/>
      <c r="F511" s="2"/>
      <c r="G511" s="148"/>
      <c r="H511" s="148"/>
      <c r="I511" s="148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148"/>
      <c r="F512" s="2"/>
      <c r="G512" s="148"/>
      <c r="H512" s="148"/>
      <c r="I512" s="148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148"/>
      <c r="F513" s="2"/>
      <c r="G513" s="148"/>
      <c r="H513" s="148"/>
      <c r="I513" s="148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148"/>
      <c r="F514" s="2"/>
      <c r="G514" s="148"/>
      <c r="H514" s="148"/>
      <c r="I514" s="148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148"/>
      <c r="F515" s="2"/>
      <c r="G515" s="148"/>
      <c r="H515" s="148"/>
      <c r="I515" s="148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148"/>
      <c r="F516" s="2"/>
      <c r="G516" s="148"/>
      <c r="H516" s="148"/>
      <c r="I516" s="148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148"/>
      <c r="F517" s="2"/>
      <c r="G517" s="148"/>
      <c r="H517" s="148"/>
      <c r="I517" s="148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148"/>
      <c r="F518" s="2"/>
      <c r="G518" s="148"/>
      <c r="H518" s="148"/>
      <c r="I518" s="148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148"/>
      <c r="F519" s="2"/>
      <c r="G519" s="148"/>
      <c r="H519" s="148"/>
      <c r="I519" s="148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148"/>
      <c r="F520" s="2"/>
      <c r="G520" s="148"/>
      <c r="H520" s="148"/>
      <c r="I520" s="148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148"/>
      <c r="F521" s="2"/>
      <c r="G521" s="148"/>
      <c r="H521" s="148"/>
      <c r="I521" s="148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148"/>
      <c r="F522" s="2"/>
      <c r="G522" s="148"/>
      <c r="H522" s="148"/>
      <c r="I522" s="148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148"/>
      <c r="F523" s="2"/>
      <c r="G523" s="148"/>
      <c r="H523" s="148"/>
      <c r="I523" s="148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148"/>
      <c r="F524" s="2"/>
      <c r="G524" s="148"/>
      <c r="H524" s="148"/>
      <c r="I524" s="148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148"/>
      <c r="F525" s="2"/>
      <c r="G525" s="148"/>
      <c r="H525" s="148"/>
      <c r="I525" s="148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148"/>
      <c r="F526" s="2"/>
      <c r="G526" s="148"/>
      <c r="H526" s="148"/>
      <c r="I526" s="148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148"/>
      <c r="F527" s="2"/>
      <c r="G527" s="148"/>
      <c r="H527" s="148"/>
      <c r="I527" s="148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148"/>
      <c r="F528" s="2"/>
      <c r="G528" s="148"/>
      <c r="H528" s="148"/>
      <c r="I528" s="148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148"/>
      <c r="F529" s="2"/>
      <c r="G529" s="148"/>
      <c r="H529" s="148"/>
      <c r="I529" s="148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148"/>
      <c r="F530" s="2"/>
      <c r="G530" s="148"/>
      <c r="H530" s="148"/>
      <c r="I530" s="148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148"/>
      <c r="F531" s="2"/>
      <c r="G531" s="148"/>
      <c r="H531" s="148"/>
      <c r="I531" s="148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148"/>
      <c r="F532" s="2"/>
      <c r="G532" s="148"/>
      <c r="H532" s="148"/>
      <c r="I532" s="148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148"/>
      <c r="F533" s="2"/>
      <c r="G533" s="148"/>
      <c r="H533" s="148"/>
      <c r="I533" s="148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148"/>
      <c r="F534" s="2"/>
      <c r="G534" s="148"/>
      <c r="H534" s="148"/>
      <c r="I534" s="148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148"/>
      <c r="F535" s="2"/>
      <c r="G535" s="148"/>
      <c r="H535" s="148"/>
      <c r="I535" s="148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148"/>
      <c r="F536" s="2"/>
      <c r="G536" s="148"/>
      <c r="H536" s="148"/>
      <c r="I536" s="148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148"/>
      <c r="F537" s="2"/>
      <c r="G537" s="148"/>
      <c r="H537" s="148"/>
      <c r="I537" s="148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148"/>
      <c r="F538" s="2"/>
      <c r="G538" s="148"/>
      <c r="H538" s="148"/>
      <c r="I538" s="148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148"/>
      <c r="F539" s="2"/>
      <c r="G539" s="148"/>
      <c r="H539" s="148"/>
      <c r="I539" s="148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148"/>
      <c r="F540" s="2"/>
      <c r="G540" s="148"/>
      <c r="H540" s="148"/>
      <c r="I540" s="148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148"/>
      <c r="F541" s="2"/>
      <c r="G541" s="148"/>
      <c r="H541" s="148"/>
      <c r="I541" s="148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148"/>
      <c r="F542" s="2"/>
      <c r="G542" s="148"/>
      <c r="H542" s="148"/>
      <c r="I542" s="148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148"/>
      <c r="F543" s="2"/>
      <c r="G543" s="148"/>
      <c r="H543" s="148"/>
      <c r="I543" s="148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148"/>
      <c r="F544" s="2"/>
      <c r="G544" s="148"/>
      <c r="H544" s="148"/>
      <c r="I544" s="148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148"/>
      <c r="F545" s="2"/>
      <c r="G545" s="148"/>
      <c r="H545" s="148"/>
      <c r="I545" s="148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148"/>
      <c r="F546" s="2"/>
      <c r="G546" s="148"/>
      <c r="H546" s="148"/>
      <c r="I546" s="148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148"/>
      <c r="F547" s="2"/>
      <c r="G547" s="148"/>
      <c r="H547" s="148"/>
      <c r="I547" s="148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148"/>
      <c r="F548" s="2"/>
      <c r="G548" s="148"/>
      <c r="H548" s="148"/>
      <c r="I548" s="148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148"/>
      <c r="F549" s="2"/>
      <c r="G549" s="148"/>
      <c r="H549" s="148"/>
      <c r="I549" s="148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148"/>
      <c r="F550" s="2"/>
      <c r="G550" s="148"/>
      <c r="H550" s="148"/>
      <c r="I550" s="148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148"/>
      <c r="F551" s="2"/>
      <c r="G551" s="148"/>
      <c r="H551" s="148"/>
      <c r="I551" s="148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148"/>
      <c r="F552" s="2"/>
      <c r="G552" s="148"/>
      <c r="H552" s="148"/>
      <c r="I552" s="148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148"/>
      <c r="F553" s="2"/>
      <c r="G553" s="148"/>
      <c r="H553" s="148"/>
      <c r="I553" s="148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148"/>
      <c r="F554" s="2"/>
      <c r="G554" s="148"/>
      <c r="H554" s="148"/>
      <c r="I554" s="148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148"/>
      <c r="F555" s="2"/>
      <c r="G555" s="148"/>
      <c r="H555" s="148"/>
      <c r="I555" s="148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148"/>
      <c r="F556" s="2"/>
      <c r="G556" s="148"/>
      <c r="H556" s="148"/>
      <c r="I556" s="148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148"/>
      <c r="F557" s="2"/>
      <c r="G557" s="148"/>
      <c r="H557" s="148"/>
      <c r="I557" s="148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148"/>
      <c r="F558" s="2"/>
      <c r="G558" s="148"/>
      <c r="H558" s="148"/>
      <c r="I558" s="148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148"/>
      <c r="F559" s="2"/>
      <c r="G559" s="148"/>
      <c r="H559" s="148"/>
      <c r="I559" s="148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148"/>
      <c r="F560" s="2"/>
      <c r="G560" s="148"/>
      <c r="H560" s="148"/>
      <c r="I560" s="148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148"/>
      <c r="F561" s="2"/>
      <c r="G561" s="148"/>
      <c r="H561" s="148"/>
      <c r="I561" s="148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148"/>
      <c r="F562" s="2"/>
      <c r="G562" s="148"/>
      <c r="H562" s="148"/>
      <c r="I562" s="148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148"/>
      <c r="F563" s="2"/>
      <c r="G563" s="148"/>
      <c r="H563" s="148"/>
      <c r="I563" s="148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148"/>
      <c r="F564" s="2"/>
      <c r="G564" s="148"/>
      <c r="H564" s="148"/>
      <c r="I564" s="148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148"/>
      <c r="F565" s="2"/>
      <c r="G565" s="148"/>
      <c r="H565" s="148"/>
      <c r="I565" s="148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148"/>
      <c r="F566" s="2"/>
      <c r="G566" s="148"/>
      <c r="H566" s="148"/>
      <c r="I566" s="148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148"/>
      <c r="F567" s="2"/>
      <c r="G567" s="148"/>
      <c r="H567" s="148"/>
      <c r="I567" s="148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148"/>
      <c r="F568" s="2"/>
      <c r="G568" s="148"/>
      <c r="H568" s="148"/>
      <c r="I568" s="148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148"/>
      <c r="F569" s="2"/>
      <c r="G569" s="148"/>
      <c r="H569" s="148"/>
      <c r="I569" s="148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148"/>
      <c r="F570" s="2"/>
      <c r="G570" s="148"/>
      <c r="H570" s="148"/>
      <c r="I570" s="148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148"/>
      <c r="F571" s="2"/>
      <c r="G571" s="148"/>
      <c r="H571" s="148"/>
      <c r="I571" s="148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148"/>
      <c r="F572" s="2"/>
      <c r="G572" s="148"/>
      <c r="H572" s="148"/>
      <c r="I572" s="148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148"/>
      <c r="F573" s="2"/>
      <c r="G573" s="148"/>
      <c r="H573" s="148"/>
      <c r="I573" s="148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148"/>
      <c r="F574" s="2"/>
      <c r="G574" s="148"/>
      <c r="H574" s="148"/>
      <c r="I574" s="148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148"/>
      <c r="F575" s="2"/>
      <c r="G575" s="148"/>
      <c r="H575" s="148"/>
      <c r="I575" s="148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148"/>
      <c r="F576" s="2"/>
      <c r="G576" s="148"/>
      <c r="H576" s="148"/>
      <c r="I576" s="148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148"/>
      <c r="F577" s="2"/>
      <c r="G577" s="148"/>
      <c r="H577" s="148"/>
      <c r="I577" s="148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148"/>
      <c r="F578" s="2"/>
      <c r="G578" s="148"/>
      <c r="H578" s="148"/>
      <c r="I578" s="148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148"/>
      <c r="F579" s="2"/>
      <c r="G579" s="148"/>
      <c r="H579" s="148"/>
      <c r="I579" s="148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148"/>
      <c r="F580" s="2"/>
      <c r="G580" s="148"/>
      <c r="H580" s="148"/>
      <c r="I580" s="148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148"/>
      <c r="F581" s="2"/>
      <c r="G581" s="148"/>
      <c r="H581" s="148"/>
      <c r="I581" s="148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148"/>
      <c r="F582" s="2"/>
      <c r="G582" s="148"/>
      <c r="H582" s="148"/>
      <c r="I582" s="148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148"/>
      <c r="F583" s="2"/>
      <c r="G583" s="148"/>
      <c r="H583" s="148"/>
      <c r="I583" s="148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148"/>
      <c r="F584" s="2"/>
      <c r="G584" s="148"/>
      <c r="H584" s="148"/>
      <c r="I584" s="148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148"/>
      <c r="F585" s="2"/>
      <c r="G585" s="148"/>
      <c r="H585" s="148"/>
      <c r="I585" s="148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148"/>
      <c r="F586" s="2"/>
      <c r="G586" s="148"/>
      <c r="H586" s="148"/>
      <c r="I586" s="148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148"/>
      <c r="F587" s="2"/>
      <c r="G587" s="148"/>
      <c r="H587" s="148"/>
      <c r="I587" s="148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148"/>
      <c r="F588" s="2"/>
      <c r="G588" s="148"/>
      <c r="H588" s="148"/>
      <c r="I588" s="148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148"/>
      <c r="F589" s="2"/>
      <c r="G589" s="148"/>
      <c r="H589" s="148"/>
      <c r="I589" s="148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148"/>
      <c r="F590" s="2"/>
      <c r="G590" s="148"/>
      <c r="H590" s="148"/>
      <c r="I590" s="148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148"/>
      <c r="F591" s="2"/>
      <c r="G591" s="148"/>
      <c r="H591" s="148"/>
      <c r="I591" s="148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148"/>
      <c r="F592" s="2"/>
      <c r="G592" s="148"/>
      <c r="H592" s="148"/>
      <c r="I592" s="148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148"/>
      <c r="F593" s="2"/>
      <c r="G593" s="148"/>
      <c r="H593" s="148"/>
      <c r="I593" s="148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148"/>
      <c r="F594" s="2"/>
      <c r="G594" s="148"/>
      <c r="H594" s="148"/>
      <c r="I594" s="148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148"/>
      <c r="F595" s="2"/>
      <c r="G595" s="148"/>
      <c r="H595" s="148"/>
      <c r="I595" s="148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148"/>
      <c r="F596" s="2"/>
      <c r="G596" s="148"/>
      <c r="H596" s="148"/>
      <c r="I596" s="148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148"/>
      <c r="F597" s="2"/>
      <c r="G597" s="148"/>
      <c r="H597" s="148"/>
      <c r="I597" s="148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148"/>
      <c r="F598" s="2"/>
      <c r="G598" s="148"/>
      <c r="H598" s="148"/>
      <c r="I598" s="148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148"/>
      <c r="F599" s="2"/>
      <c r="G599" s="148"/>
      <c r="H599" s="148"/>
      <c r="I599" s="148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148"/>
      <c r="F600" s="2"/>
      <c r="G600" s="148"/>
      <c r="H600" s="148"/>
      <c r="I600" s="148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148"/>
      <c r="F601" s="2"/>
      <c r="G601" s="148"/>
      <c r="H601" s="148"/>
      <c r="I601" s="148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148"/>
      <c r="F602" s="2"/>
      <c r="G602" s="148"/>
      <c r="H602" s="148"/>
      <c r="I602" s="148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148"/>
      <c r="F603" s="2"/>
      <c r="G603" s="148"/>
      <c r="H603" s="148"/>
      <c r="I603" s="148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148"/>
      <c r="F604" s="2"/>
      <c r="G604" s="148"/>
      <c r="H604" s="148"/>
      <c r="I604" s="148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148"/>
      <c r="F605" s="2"/>
      <c r="G605" s="148"/>
      <c r="H605" s="148"/>
      <c r="I605" s="148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148"/>
      <c r="F606" s="2"/>
      <c r="G606" s="148"/>
      <c r="H606" s="148"/>
      <c r="I606" s="148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148"/>
      <c r="F607" s="2"/>
      <c r="G607" s="148"/>
      <c r="H607" s="148"/>
      <c r="I607" s="148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148"/>
      <c r="F608" s="2"/>
      <c r="G608" s="148"/>
      <c r="H608" s="148"/>
      <c r="I608" s="148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148"/>
      <c r="F609" s="2"/>
      <c r="G609" s="148"/>
      <c r="H609" s="148"/>
      <c r="I609" s="148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148"/>
      <c r="F610" s="2"/>
      <c r="G610" s="148"/>
      <c r="H610" s="148"/>
      <c r="I610" s="148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148"/>
      <c r="F611" s="2"/>
      <c r="G611" s="148"/>
      <c r="H611" s="148"/>
      <c r="I611" s="148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148"/>
      <c r="F612" s="2"/>
      <c r="G612" s="148"/>
      <c r="H612" s="148"/>
      <c r="I612" s="148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148"/>
      <c r="F613" s="2"/>
      <c r="G613" s="148"/>
      <c r="H613" s="148"/>
      <c r="I613" s="148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148"/>
      <c r="F614" s="2"/>
      <c r="G614" s="148"/>
      <c r="H614" s="148"/>
      <c r="I614" s="148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148"/>
      <c r="F615" s="2"/>
      <c r="G615" s="148"/>
      <c r="H615" s="148"/>
      <c r="I615" s="148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148"/>
      <c r="F616" s="2"/>
      <c r="G616" s="148"/>
      <c r="H616" s="148"/>
      <c r="I616" s="148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148"/>
      <c r="F617" s="2"/>
      <c r="G617" s="148"/>
      <c r="H617" s="148"/>
      <c r="I617" s="148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148"/>
      <c r="F618" s="2"/>
      <c r="G618" s="148"/>
      <c r="H618" s="148"/>
      <c r="I618" s="148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148"/>
      <c r="F619" s="2"/>
      <c r="G619" s="148"/>
      <c r="H619" s="148"/>
      <c r="I619" s="148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148"/>
      <c r="F620" s="2"/>
      <c r="G620" s="148"/>
      <c r="H620" s="148"/>
      <c r="I620" s="148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148"/>
      <c r="F621" s="2"/>
      <c r="G621" s="148"/>
      <c r="H621" s="148"/>
      <c r="I621" s="148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148"/>
      <c r="F622" s="2"/>
      <c r="G622" s="148"/>
      <c r="H622" s="148"/>
      <c r="I622" s="148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148"/>
      <c r="F623" s="2"/>
      <c r="G623" s="148"/>
      <c r="H623" s="148"/>
      <c r="I623" s="148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148"/>
      <c r="F624" s="2"/>
      <c r="G624" s="148"/>
      <c r="H624" s="148"/>
      <c r="I624" s="148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148"/>
      <c r="F625" s="2"/>
      <c r="G625" s="148"/>
      <c r="H625" s="148"/>
      <c r="I625" s="148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148"/>
      <c r="F626" s="2"/>
      <c r="G626" s="148"/>
      <c r="H626" s="148"/>
      <c r="I626" s="148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148"/>
      <c r="F627" s="2"/>
      <c r="G627" s="148"/>
      <c r="H627" s="148"/>
      <c r="I627" s="148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148"/>
      <c r="F628" s="2"/>
      <c r="G628" s="148"/>
      <c r="H628" s="148"/>
      <c r="I628" s="148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148"/>
      <c r="F629" s="2"/>
      <c r="G629" s="148"/>
      <c r="H629" s="148"/>
      <c r="I629" s="148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148"/>
      <c r="F630" s="2"/>
      <c r="G630" s="148"/>
      <c r="H630" s="148"/>
      <c r="I630" s="148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148"/>
      <c r="F631" s="2"/>
      <c r="G631" s="148"/>
      <c r="H631" s="148"/>
      <c r="I631" s="148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148"/>
      <c r="F632" s="2"/>
      <c r="G632" s="148"/>
      <c r="H632" s="148"/>
      <c r="I632" s="148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148"/>
      <c r="F633" s="2"/>
      <c r="G633" s="148"/>
      <c r="H633" s="148"/>
      <c r="I633" s="148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148"/>
      <c r="F634" s="2"/>
      <c r="G634" s="148"/>
      <c r="H634" s="148"/>
      <c r="I634" s="148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148"/>
      <c r="F635" s="2"/>
      <c r="G635" s="148"/>
      <c r="H635" s="148"/>
      <c r="I635" s="148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148"/>
      <c r="F636" s="2"/>
      <c r="G636" s="148"/>
      <c r="H636" s="148"/>
      <c r="I636" s="148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148"/>
      <c r="F637" s="2"/>
      <c r="G637" s="148"/>
      <c r="H637" s="148"/>
      <c r="I637" s="148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148"/>
      <c r="F638" s="2"/>
      <c r="G638" s="148"/>
      <c r="H638" s="148"/>
      <c r="I638" s="148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148"/>
      <c r="F639" s="2"/>
      <c r="G639" s="148"/>
      <c r="H639" s="148"/>
      <c r="I639" s="148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148"/>
      <c r="F640" s="2"/>
      <c r="G640" s="148"/>
      <c r="H640" s="148"/>
      <c r="I640" s="148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148"/>
      <c r="F641" s="2"/>
      <c r="G641" s="148"/>
      <c r="H641" s="148"/>
      <c r="I641" s="148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148"/>
      <c r="F642" s="2"/>
      <c r="G642" s="148"/>
      <c r="H642" s="148"/>
      <c r="I642" s="148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148"/>
      <c r="F643" s="2"/>
      <c r="G643" s="148"/>
      <c r="H643" s="148"/>
      <c r="I643" s="148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148"/>
      <c r="F644" s="2"/>
      <c r="G644" s="148"/>
      <c r="H644" s="148"/>
      <c r="I644" s="148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148"/>
      <c r="F645" s="2"/>
      <c r="G645" s="148"/>
      <c r="H645" s="148"/>
      <c r="I645" s="148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148"/>
      <c r="F646" s="2"/>
      <c r="G646" s="148"/>
      <c r="H646" s="148"/>
      <c r="I646" s="148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148"/>
      <c r="F647" s="2"/>
      <c r="G647" s="148"/>
      <c r="H647" s="148"/>
      <c r="I647" s="148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148"/>
      <c r="F648" s="2"/>
      <c r="G648" s="148"/>
      <c r="H648" s="148"/>
      <c r="I648" s="148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148"/>
      <c r="F649" s="2"/>
      <c r="G649" s="148"/>
      <c r="H649" s="148"/>
      <c r="I649" s="148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148"/>
      <c r="F650" s="2"/>
      <c r="G650" s="148"/>
      <c r="H650" s="148"/>
      <c r="I650" s="148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148"/>
      <c r="F651" s="2"/>
      <c r="G651" s="148"/>
      <c r="H651" s="148"/>
      <c r="I651" s="148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148"/>
      <c r="F652" s="2"/>
      <c r="G652" s="148"/>
      <c r="H652" s="148"/>
      <c r="I652" s="148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148"/>
      <c r="F653" s="2"/>
      <c r="G653" s="148"/>
      <c r="H653" s="148"/>
      <c r="I653" s="148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148"/>
      <c r="F654" s="2"/>
      <c r="G654" s="148"/>
      <c r="H654" s="148"/>
      <c r="I654" s="148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148"/>
      <c r="F655" s="2"/>
      <c r="G655" s="148"/>
      <c r="H655" s="148"/>
      <c r="I655" s="148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148"/>
      <c r="F656" s="2"/>
      <c r="G656" s="148"/>
      <c r="H656" s="148"/>
      <c r="I656" s="148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148"/>
      <c r="F657" s="2"/>
      <c r="G657" s="148"/>
      <c r="H657" s="148"/>
      <c r="I657" s="148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148"/>
      <c r="F658" s="2"/>
      <c r="G658" s="148"/>
      <c r="H658" s="148"/>
      <c r="I658" s="148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148"/>
      <c r="F659" s="2"/>
      <c r="G659" s="148"/>
      <c r="H659" s="148"/>
      <c r="I659" s="148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148"/>
      <c r="F660" s="2"/>
      <c r="G660" s="148"/>
      <c r="H660" s="148"/>
      <c r="I660" s="148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148"/>
      <c r="F661" s="2"/>
      <c r="G661" s="148"/>
      <c r="H661" s="148"/>
      <c r="I661" s="148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148"/>
      <c r="F662" s="2"/>
      <c r="G662" s="148"/>
      <c r="H662" s="148"/>
      <c r="I662" s="148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148"/>
      <c r="F663" s="2"/>
      <c r="G663" s="148"/>
      <c r="H663" s="148"/>
      <c r="I663" s="148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148"/>
      <c r="F664" s="2"/>
      <c r="G664" s="148"/>
      <c r="H664" s="148"/>
      <c r="I664" s="148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148"/>
      <c r="F665" s="2"/>
      <c r="G665" s="148"/>
      <c r="H665" s="148"/>
      <c r="I665" s="148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148"/>
      <c r="F666" s="2"/>
      <c r="G666" s="148"/>
      <c r="H666" s="148"/>
      <c r="I666" s="148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148"/>
      <c r="F667" s="2"/>
      <c r="G667" s="148"/>
      <c r="H667" s="148"/>
      <c r="I667" s="148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148"/>
      <c r="F668" s="2"/>
      <c r="G668" s="148"/>
      <c r="H668" s="148"/>
      <c r="I668" s="148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148"/>
      <c r="F669" s="2"/>
      <c r="G669" s="148"/>
      <c r="H669" s="148"/>
      <c r="I669" s="148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148"/>
      <c r="F670" s="2"/>
      <c r="G670" s="148"/>
      <c r="H670" s="148"/>
      <c r="I670" s="148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148"/>
      <c r="F671" s="2"/>
      <c r="G671" s="148"/>
      <c r="H671" s="148"/>
      <c r="I671" s="148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148"/>
      <c r="F672" s="2"/>
      <c r="G672" s="148"/>
      <c r="H672" s="148"/>
      <c r="I672" s="148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148"/>
      <c r="F673" s="2"/>
      <c r="G673" s="148"/>
      <c r="H673" s="148"/>
      <c r="I673" s="148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148"/>
      <c r="F674" s="2"/>
      <c r="G674" s="148"/>
      <c r="H674" s="148"/>
      <c r="I674" s="148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148"/>
      <c r="F675" s="2"/>
      <c r="G675" s="148"/>
      <c r="H675" s="148"/>
      <c r="I675" s="148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148"/>
      <c r="F676" s="2"/>
      <c r="G676" s="148"/>
      <c r="H676" s="148"/>
      <c r="I676" s="148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148"/>
      <c r="F677" s="2"/>
      <c r="G677" s="148"/>
      <c r="H677" s="148"/>
      <c r="I677" s="148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148"/>
      <c r="F678" s="2"/>
      <c r="G678" s="148"/>
      <c r="H678" s="148"/>
      <c r="I678" s="148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148"/>
      <c r="F679" s="2"/>
      <c r="G679" s="148"/>
      <c r="H679" s="148"/>
      <c r="I679" s="148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148"/>
      <c r="F680" s="2"/>
      <c r="G680" s="148"/>
      <c r="H680" s="148"/>
      <c r="I680" s="148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148"/>
      <c r="F681" s="2"/>
      <c r="G681" s="148"/>
      <c r="H681" s="148"/>
      <c r="I681" s="148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148"/>
      <c r="F682" s="2"/>
      <c r="G682" s="148"/>
      <c r="H682" s="148"/>
      <c r="I682" s="148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148"/>
      <c r="F683" s="2"/>
      <c r="G683" s="148"/>
      <c r="H683" s="148"/>
      <c r="I683" s="148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148"/>
      <c r="F684" s="2"/>
      <c r="G684" s="148"/>
      <c r="H684" s="148"/>
      <c r="I684" s="148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148"/>
      <c r="F685" s="2"/>
      <c r="G685" s="148"/>
      <c r="H685" s="148"/>
      <c r="I685" s="148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148"/>
      <c r="F686" s="2"/>
      <c r="G686" s="148"/>
      <c r="H686" s="148"/>
      <c r="I686" s="148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148"/>
      <c r="F687" s="2"/>
      <c r="G687" s="148"/>
      <c r="H687" s="148"/>
      <c r="I687" s="148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148"/>
      <c r="F688" s="2"/>
      <c r="G688" s="148"/>
      <c r="H688" s="148"/>
      <c r="I688" s="148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148"/>
      <c r="F689" s="2"/>
      <c r="G689" s="148"/>
      <c r="H689" s="148"/>
      <c r="I689" s="148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148"/>
      <c r="F690" s="2"/>
      <c r="G690" s="148"/>
      <c r="H690" s="148"/>
      <c r="I690" s="148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148"/>
      <c r="F691" s="2"/>
      <c r="G691" s="148"/>
      <c r="H691" s="148"/>
      <c r="I691" s="148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148"/>
      <c r="F692" s="2"/>
      <c r="G692" s="148"/>
      <c r="H692" s="148"/>
      <c r="I692" s="148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148"/>
      <c r="F693" s="2"/>
      <c r="G693" s="148"/>
      <c r="H693" s="148"/>
      <c r="I693" s="148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148"/>
      <c r="F694" s="2"/>
      <c r="G694" s="148"/>
      <c r="H694" s="148"/>
      <c r="I694" s="148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148"/>
      <c r="F695" s="2"/>
      <c r="G695" s="148"/>
      <c r="H695" s="148"/>
      <c r="I695" s="148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148"/>
      <c r="F696" s="2"/>
      <c r="G696" s="148"/>
      <c r="H696" s="148"/>
      <c r="I696" s="148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148"/>
      <c r="F697" s="2"/>
      <c r="G697" s="148"/>
      <c r="H697" s="148"/>
      <c r="I697" s="148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148"/>
      <c r="F698" s="2"/>
      <c r="G698" s="148"/>
      <c r="H698" s="148"/>
      <c r="I698" s="148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148"/>
      <c r="F699" s="2"/>
      <c r="G699" s="148"/>
      <c r="H699" s="148"/>
      <c r="I699" s="148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148"/>
      <c r="F700" s="2"/>
      <c r="G700" s="148"/>
      <c r="H700" s="148"/>
      <c r="I700" s="148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148"/>
      <c r="F701" s="2"/>
      <c r="G701" s="148"/>
      <c r="H701" s="148"/>
      <c r="I701" s="148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148"/>
      <c r="F702" s="2"/>
      <c r="G702" s="148"/>
      <c r="H702" s="148"/>
      <c r="I702" s="148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148"/>
      <c r="F703" s="2"/>
      <c r="G703" s="148"/>
      <c r="H703" s="148"/>
      <c r="I703" s="148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148"/>
      <c r="F704" s="2"/>
      <c r="G704" s="148"/>
      <c r="H704" s="148"/>
      <c r="I704" s="148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148"/>
      <c r="F705" s="2"/>
      <c r="G705" s="148"/>
      <c r="H705" s="148"/>
      <c r="I705" s="148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148"/>
      <c r="F706" s="2"/>
      <c r="G706" s="148"/>
      <c r="H706" s="148"/>
      <c r="I706" s="148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148"/>
      <c r="F707" s="2"/>
      <c r="G707" s="148"/>
      <c r="H707" s="148"/>
      <c r="I707" s="148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148"/>
      <c r="F708" s="2"/>
      <c r="G708" s="148"/>
      <c r="H708" s="148"/>
      <c r="I708" s="148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148"/>
      <c r="F709" s="2"/>
      <c r="G709" s="148"/>
      <c r="H709" s="148"/>
      <c r="I709" s="148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148"/>
      <c r="F710" s="2"/>
      <c r="G710" s="148"/>
      <c r="H710" s="148"/>
      <c r="I710" s="148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148"/>
      <c r="F711" s="2"/>
      <c r="G711" s="148"/>
      <c r="H711" s="148"/>
      <c r="I711" s="148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148"/>
      <c r="F712" s="2"/>
      <c r="G712" s="148"/>
      <c r="H712" s="148"/>
      <c r="I712" s="148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148"/>
      <c r="F713" s="2"/>
      <c r="G713" s="148"/>
      <c r="H713" s="148"/>
      <c r="I713" s="148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148"/>
      <c r="F714" s="2"/>
      <c r="G714" s="148"/>
      <c r="H714" s="148"/>
      <c r="I714" s="148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148"/>
      <c r="F715" s="2"/>
      <c r="G715" s="148"/>
      <c r="H715" s="148"/>
      <c r="I715" s="148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148"/>
      <c r="F716" s="2"/>
      <c r="G716" s="148"/>
      <c r="H716" s="148"/>
      <c r="I716" s="148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148"/>
      <c r="F717" s="2"/>
      <c r="G717" s="148"/>
      <c r="H717" s="148"/>
      <c r="I717" s="148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148"/>
      <c r="F718" s="2"/>
      <c r="G718" s="148"/>
      <c r="H718" s="148"/>
      <c r="I718" s="148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148"/>
      <c r="F719" s="2"/>
      <c r="G719" s="148"/>
      <c r="H719" s="148"/>
      <c r="I719" s="148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148"/>
      <c r="F720" s="2"/>
      <c r="G720" s="148"/>
      <c r="H720" s="148"/>
      <c r="I720" s="148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148"/>
      <c r="F721" s="2"/>
      <c r="G721" s="148"/>
      <c r="H721" s="148"/>
      <c r="I721" s="148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148"/>
      <c r="F722" s="2"/>
      <c r="G722" s="148"/>
      <c r="H722" s="148"/>
      <c r="I722" s="148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148"/>
      <c r="F723" s="2"/>
      <c r="G723" s="148"/>
      <c r="H723" s="148"/>
      <c r="I723" s="148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148"/>
      <c r="F724" s="2"/>
      <c r="G724" s="148"/>
      <c r="H724" s="148"/>
      <c r="I724" s="148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148"/>
      <c r="F725" s="2"/>
      <c r="G725" s="148"/>
      <c r="H725" s="148"/>
      <c r="I725" s="148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148"/>
      <c r="F726" s="2"/>
      <c r="G726" s="148"/>
      <c r="H726" s="148"/>
      <c r="I726" s="148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148"/>
      <c r="F727" s="2"/>
      <c r="G727" s="148"/>
      <c r="H727" s="148"/>
      <c r="I727" s="148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148"/>
      <c r="F728" s="2"/>
      <c r="G728" s="148"/>
      <c r="H728" s="148"/>
      <c r="I728" s="148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148"/>
      <c r="F729" s="2"/>
      <c r="G729" s="148"/>
      <c r="H729" s="148"/>
      <c r="I729" s="148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148"/>
      <c r="F730" s="2"/>
      <c r="G730" s="148"/>
      <c r="H730" s="148"/>
      <c r="I730" s="148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148"/>
      <c r="F731" s="2"/>
      <c r="G731" s="148"/>
      <c r="H731" s="148"/>
      <c r="I731" s="148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148"/>
      <c r="F732" s="2"/>
      <c r="G732" s="148"/>
      <c r="H732" s="148"/>
      <c r="I732" s="148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148"/>
      <c r="F733" s="2"/>
      <c r="G733" s="148"/>
      <c r="H733" s="148"/>
      <c r="I733" s="148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148"/>
      <c r="F734" s="2"/>
      <c r="G734" s="148"/>
      <c r="H734" s="148"/>
      <c r="I734" s="148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148"/>
      <c r="F735" s="2"/>
      <c r="G735" s="148"/>
      <c r="H735" s="148"/>
      <c r="I735" s="148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148"/>
      <c r="F736" s="2"/>
      <c r="G736" s="148"/>
      <c r="H736" s="148"/>
      <c r="I736" s="148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148"/>
      <c r="F737" s="2"/>
      <c r="G737" s="148"/>
      <c r="H737" s="148"/>
      <c r="I737" s="148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148"/>
      <c r="F738" s="2"/>
      <c r="G738" s="148"/>
      <c r="H738" s="148"/>
      <c r="I738" s="148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148"/>
      <c r="F739" s="2"/>
      <c r="G739" s="148"/>
      <c r="H739" s="148"/>
      <c r="I739" s="148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148"/>
      <c r="F740" s="2"/>
      <c r="G740" s="148"/>
      <c r="H740" s="148"/>
      <c r="I740" s="148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148"/>
      <c r="F741" s="2"/>
      <c r="G741" s="148"/>
      <c r="H741" s="148"/>
      <c r="I741" s="148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148"/>
      <c r="F742" s="2"/>
      <c r="G742" s="148"/>
      <c r="H742" s="148"/>
      <c r="I742" s="148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148"/>
      <c r="F743" s="2"/>
      <c r="G743" s="148"/>
      <c r="H743" s="148"/>
      <c r="I743" s="148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148"/>
      <c r="F744" s="2"/>
      <c r="G744" s="148"/>
      <c r="H744" s="148"/>
      <c r="I744" s="148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148"/>
      <c r="F745" s="2"/>
      <c r="G745" s="148"/>
      <c r="H745" s="148"/>
      <c r="I745" s="148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148"/>
      <c r="F746" s="2"/>
      <c r="G746" s="148"/>
      <c r="H746" s="148"/>
      <c r="I746" s="148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148"/>
      <c r="F747" s="2"/>
      <c r="G747" s="148"/>
      <c r="H747" s="148"/>
      <c r="I747" s="148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148"/>
      <c r="F748" s="2"/>
      <c r="G748" s="148"/>
      <c r="H748" s="148"/>
      <c r="I748" s="148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148"/>
      <c r="F749" s="2"/>
      <c r="G749" s="148"/>
      <c r="H749" s="148"/>
      <c r="I749" s="148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148"/>
      <c r="F750" s="2"/>
      <c r="G750" s="148"/>
      <c r="H750" s="148"/>
      <c r="I750" s="148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148"/>
      <c r="F751" s="2"/>
      <c r="G751" s="148"/>
      <c r="H751" s="148"/>
      <c r="I751" s="148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148"/>
      <c r="F752" s="2"/>
      <c r="G752" s="148"/>
      <c r="H752" s="148"/>
      <c r="I752" s="148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148"/>
      <c r="F753" s="2"/>
      <c r="G753" s="148"/>
      <c r="H753" s="148"/>
      <c r="I753" s="148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148"/>
      <c r="F754" s="2"/>
      <c r="G754" s="148"/>
      <c r="H754" s="148"/>
      <c r="I754" s="148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148"/>
      <c r="F755" s="2"/>
      <c r="G755" s="148"/>
      <c r="H755" s="148"/>
      <c r="I755" s="148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148"/>
      <c r="F756" s="2"/>
      <c r="G756" s="148"/>
      <c r="H756" s="148"/>
      <c r="I756" s="148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148"/>
      <c r="F757" s="2"/>
      <c r="G757" s="148"/>
      <c r="H757" s="148"/>
      <c r="I757" s="148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148"/>
      <c r="F758" s="2"/>
      <c r="G758" s="148"/>
      <c r="H758" s="148"/>
      <c r="I758" s="148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148"/>
      <c r="F759" s="2"/>
      <c r="G759" s="148"/>
      <c r="H759" s="148"/>
      <c r="I759" s="148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148"/>
      <c r="F760" s="2"/>
      <c r="G760" s="148"/>
      <c r="H760" s="148"/>
      <c r="I760" s="148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148"/>
      <c r="F761" s="2"/>
      <c r="G761" s="148"/>
      <c r="H761" s="148"/>
      <c r="I761" s="148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148"/>
      <c r="F762" s="2"/>
      <c r="G762" s="148"/>
      <c r="H762" s="148"/>
      <c r="I762" s="148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148"/>
      <c r="F763" s="2"/>
      <c r="G763" s="148"/>
      <c r="H763" s="148"/>
      <c r="I763" s="148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148"/>
      <c r="F764" s="2"/>
      <c r="G764" s="148"/>
      <c r="H764" s="148"/>
      <c r="I764" s="148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148"/>
      <c r="F765" s="2"/>
      <c r="G765" s="148"/>
      <c r="H765" s="148"/>
      <c r="I765" s="148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148"/>
      <c r="F766" s="2"/>
      <c r="G766" s="148"/>
      <c r="H766" s="148"/>
      <c r="I766" s="148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148"/>
      <c r="F767" s="2"/>
      <c r="G767" s="148"/>
      <c r="H767" s="148"/>
      <c r="I767" s="148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148"/>
      <c r="F768" s="2"/>
      <c r="G768" s="148"/>
      <c r="H768" s="148"/>
      <c r="I768" s="148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148"/>
      <c r="F769" s="2"/>
      <c r="G769" s="148"/>
      <c r="H769" s="148"/>
      <c r="I769" s="148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148"/>
      <c r="F770" s="2"/>
      <c r="G770" s="148"/>
      <c r="H770" s="148"/>
      <c r="I770" s="148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148"/>
      <c r="F771" s="2"/>
      <c r="G771" s="148"/>
      <c r="H771" s="148"/>
      <c r="I771" s="148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148"/>
      <c r="F772" s="2"/>
      <c r="G772" s="148"/>
      <c r="H772" s="148"/>
      <c r="I772" s="148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148"/>
      <c r="F773" s="2"/>
      <c r="G773" s="148"/>
      <c r="H773" s="148"/>
      <c r="I773" s="148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148"/>
      <c r="F774" s="2"/>
      <c r="G774" s="148"/>
      <c r="H774" s="148"/>
      <c r="I774" s="148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148"/>
      <c r="F775" s="2"/>
      <c r="G775" s="148"/>
      <c r="H775" s="148"/>
      <c r="I775" s="148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148"/>
      <c r="F776" s="2"/>
      <c r="G776" s="148"/>
      <c r="H776" s="148"/>
      <c r="I776" s="148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148"/>
      <c r="F777" s="2"/>
      <c r="G777" s="148"/>
      <c r="H777" s="148"/>
      <c r="I777" s="148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148"/>
      <c r="F778" s="2"/>
      <c r="G778" s="148"/>
      <c r="H778" s="148"/>
      <c r="I778" s="148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148"/>
      <c r="F779" s="2"/>
      <c r="G779" s="148"/>
      <c r="H779" s="148"/>
      <c r="I779" s="148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148"/>
      <c r="F780" s="2"/>
      <c r="G780" s="148"/>
      <c r="H780" s="148"/>
      <c r="I780" s="148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148"/>
      <c r="F781" s="2"/>
      <c r="G781" s="148"/>
      <c r="H781" s="148"/>
      <c r="I781" s="148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148"/>
      <c r="F782" s="2"/>
      <c r="G782" s="148"/>
      <c r="H782" s="148"/>
      <c r="I782" s="148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148"/>
      <c r="F783" s="2"/>
      <c r="G783" s="148"/>
      <c r="H783" s="148"/>
      <c r="I783" s="148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148"/>
      <c r="F784" s="2"/>
      <c r="G784" s="148"/>
      <c r="H784" s="148"/>
      <c r="I784" s="148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148"/>
      <c r="F785" s="2"/>
      <c r="G785" s="148"/>
      <c r="H785" s="148"/>
      <c r="I785" s="148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148"/>
      <c r="F786" s="2"/>
      <c r="G786" s="148"/>
      <c r="H786" s="148"/>
      <c r="I786" s="148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148"/>
      <c r="F787" s="2"/>
      <c r="G787" s="148"/>
      <c r="H787" s="148"/>
      <c r="I787" s="148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148"/>
      <c r="F788" s="2"/>
      <c r="G788" s="148"/>
      <c r="H788" s="148"/>
      <c r="I788" s="148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148"/>
      <c r="F789" s="2"/>
      <c r="G789" s="148"/>
      <c r="H789" s="148"/>
      <c r="I789" s="148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148"/>
      <c r="F790" s="2"/>
      <c r="G790" s="148"/>
      <c r="H790" s="148"/>
      <c r="I790" s="148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148"/>
      <c r="F791" s="2"/>
      <c r="G791" s="148"/>
      <c r="H791" s="148"/>
      <c r="I791" s="148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148"/>
      <c r="F792" s="2"/>
      <c r="G792" s="148"/>
      <c r="H792" s="148"/>
      <c r="I792" s="148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148"/>
      <c r="F793" s="2"/>
      <c r="G793" s="148"/>
      <c r="H793" s="148"/>
      <c r="I793" s="148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148"/>
      <c r="F794" s="2"/>
      <c r="G794" s="148"/>
      <c r="H794" s="148"/>
      <c r="I794" s="148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148"/>
      <c r="F795" s="2"/>
      <c r="G795" s="148"/>
      <c r="H795" s="148"/>
      <c r="I795" s="148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148"/>
      <c r="F796" s="2"/>
      <c r="G796" s="148"/>
      <c r="H796" s="148"/>
      <c r="I796" s="148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148"/>
      <c r="F797" s="2"/>
      <c r="G797" s="148"/>
      <c r="H797" s="148"/>
      <c r="I797" s="148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148"/>
      <c r="F798" s="2"/>
      <c r="G798" s="148"/>
      <c r="H798" s="148"/>
      <c r="I798" s="148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148"/>
      <c r="F799" s="2"/>
      <c r="G799" s="148"/>
      <c r="H799" s="148"/>
      <c r="I799" s="148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148"/>
      <c r="F800" s="2"/>
      <c r="G800" s="148"/>
      <c r="H800" s="148"/>
      <c r="I800" s="148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148"/>
      <c r="F801" s="2"/>
      <c r="G801" s="148"/>
      <c r="H801" s="148"/>
      <c r="I801" s="148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148"/>
      <c r="F802" s="2"/>
      <c r="G802" s="148"/>
      <c r="H802" s="148"/>
      <c r="I802" s="148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148"/>
      <c r="F803" s="2"/>
      <c r="G803" s="148"/>
      <c r="H803" s="148"/>
      <c r="I803" s="148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148"/>
      <c r="F804" s="2"/>
      <c r="G804" s="148"/>
      <c r="H804" s="148"/>
      <c r="I804" s="148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148"/>
      <c r="F805" s="2"/>
      <c r="G805" s="148"/>
      <c r="H805" s="148"/>
      <c r="I805" s="148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148"/>
      <c r="F806" s="2"/>
      <c r="G806" s="148"/>
      <c r="H806" s="148"/>
      <c r="I806" s="148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148"/>
      <c r="F807" s="2"/>
      <c r="G807" s="148"/>
      <c r="H807" s="148"/>
      <c r="I807" s="148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148"/>
      <c r="F808" s="2"/>
      <c r="G808" s="148"/>
      <c r="H808" s="148"/>
      <c r="I808" s="148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148"/>
      <c r="F809" s="2"/>
      <c r="G809" s="148"/>
      <c r="H809" s="148"/>
      <c r="I809" s="148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148"/>
      <c r="F810" s="2"/>
      <c r="G810" s="148"/>
      <c r="H810" s="148"/>
      <c r="I810" s="148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148"/>
      <c r="F811" s="2"/>
      <c r="G811" s="148"/>
      <c r="H811" s="148"/>
      <c r="I811" s="148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148"/>
      <c r="F812" s="2"/>
      <c r="G812" s="148"/>
      <c r="H812" s="148"/>
      <c r="I812" s="148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148"/>
      <c r="F813" s="2"/>
      <c r="G813" s="148"/>
      <c r="H813" s="148"/>
      <c r="I813" s="148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148"/>
      <c r="F814" s="2"/>
      <c r="G814" s="148"/>
      <c r="H814" s="148"/>
      <c r="I814" s="148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148"/>
      <c r="F815" s="2"/>
      <c r="G815" s="148"/>
      <c r="H815" s="148"/>
      <c r="I815" s="148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148"/>
      <c r="F816" s="2"/>
      <c r="G816" s="148"/>
      <c r="H816" s="148"/>
      <c r="I816" s="148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148"/>
      <c r="F817" s="2"/>
      <c r="G817" s="148"/>
      <c r="H817" s="148"/>
      <c r="I817" s="148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148"/>
      <c r="F818" s="2"/>
      <c r="G818" s="148"/>
      <c r="H818" s="148"/>
      <c r="I818" s="148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148"/>
      <c r="F819" s="2"/>
      <c r="G819" s="148"/>
      <c r="H819" s="148"/>
      <c r="I819" s="148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148"/>
      <c r="F820" s="2"/>
      <c r="G820" s="148"/>
      <c r="H820" s="148"/>
      <c r="I820" s="148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148"/>
      <c r="F821" s="2"/>
      <c r="G821" s="148"/>
      <c r="H821" s="148"/>
      <c r="I821" s="148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148"/>
      <c r="F822" s="2"/>
      <c r="G822" s="148"/>
      <c r="H822" s="148"/>
      <c r="I822" s="148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148"/>
      <c r="F823" s="2"/>
      <c r="G823" s="148"/>
      <c r="H823" s="148"/>
      <c r="I823" s="148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148"/>
      <c r="F824" s="2"/>
      <c r="G824" s="148"/>
      <c r="H824" s="148"/>
      <c r="I824" s="148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148"/>
      <c r="F825" s="2"/>
      <c r="G825" s="148"/>
      <c r="H825" s="148"/>
      <c r="I825" s="148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148"/>
      <c r="F826" s="2"/>
      <c r="G826" s="148"/>
      <c r="H826" s="148"/>
      <c r="I826" s="148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148"/>
      <c r="F827" s="2"/>
      <c r="G827" s="148"/>
      <c r="H827" s="148"/>
      <c r="I827" s="148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148"/>
      <c r="F828" s="2"/>
      <c r="G828" s="148"/>
      <c r="H828" s="148"/>
      <c r="I828" s="148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148"/>
      <c r="F829" s="2"/>
      <c r="G829" s="148"/>
      <c r="H829" s="148"/>
      <c r="I829" s="148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148"/>
      <c r="F830" s="2"/>
      <c r="G830" s="148"/>
      <c r="H830" s="148"/>
      <c r="I830" s="148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148"/>
      <c r="F831" s="2"/>
      <c r="G831" s="148"/>
      <c r="H831" s="148"/>
      <c r="I831" s="148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148"/>
      <c r="F832" s="2"/>
      <c r="G832" s="148"/>
      <c r="H832" s="148"/>
      <c r="I832" s="148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148"/>
      <c r="F833" s="2"/>
      <c r="G833" s="148"/>
      <c r="H833" s="148"/>
      <c r="I833" s="148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148"/>
      <c r="F834" s="2"/>
      <c r="G834" s="148"/>
      <c r="H834" s="148"/>
      <c r="I834" s="148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148"/>
      <c r="F835" s="2"/>
      <c r="G835" s="148"/>
      <c r="H835" s="148"/>
      <c r="I835" s="148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148"/>
      <c r="F836" s="2"/>
      <c r="G836" s="148"/>
      <c r="H836" s="148"/>
      <c r="I836" s="148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148"/>
      <c r="F837" s="2"/>
      <c r="G837" s="148"/>
      <c r="H837" s="148"/>
      <c r="I837" s="148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148"/>
      <c r="F838" s="2"/>
      <c r="G838" s="148"/>
      <c r="H838" s="148"/>
      <c r="I838" s="148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148"/>
      <c r="F839" s="2"/>
      <c r="G839" s="148"/>
      <c r="H839" s="148"/>
      <c r="I839" s="148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148"/>
      <c r="F840" s="2"/>
      <c r="G840" s="148"/>
      <c r="H840" s="148"/>
      <c r="I840" s="148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148"/>
      <c r="F841" s="2"/>
      <c r="G841" s="148"/>
      <c r="H841" s="148"/>
      <c r="I841" s="148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148"/>
      <c r="F842" s="2"/>
      <c r="G842" s="148"/>
      <c r="H842" s="148"/>
      <c r="I842" s="148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148"/>
      <c r="F843" s="2"/>
      <c r="G843" s="148"/>
      <c r="H843" s="148"/>
      <c r="I843" s="148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148"/>
      <c r="F844" s="2"/>
      <c r="G844" s="148"/>
      <c r="H844" s="148"/>
      <c r="I844" s="148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148"/>
      <c r="F845" s="2"/>
      <c r="G845" s="148"/>
      <c r="H845" s="148"/>
      <c r="I845" s="148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148"/>
      <c r="F846" s="2"/>
      <c r="G846" s="148"/>
      <c r="H846" s="148"/>
      <c r="I846" s="148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148"/>
      <c r="F847" s="2"/>
      <c r="G847" s="148"/>
      <c r="H847" s="148"/>
      <c r="I847" s="148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148"/>
      <c r="F848" s="2"/>
      <c r="G848" s="148"/>
      <c r="H848" s="148"/>
      <c r="I848" s="148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148"/>
      <c r="F849" s="2"/>
      <c r="G849" s="148"/>
      <c r="H849" s="148"/>
      <c r="I849" s="148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148"/>
      <c r="F850" s="2"/>
      <c r="G850" s="148"/>
      <c r="H850" s="148"/>
      <c r="I850" s="148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148"/>
      <c r="F851" s="2"/>
      <c r="G851" s="148"/>
      <c r="H851" s="148"/>
      <c r="I851" s="148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148"/>
      <c r="F852" s="2"/>
      <c r="G852" s="148"/>
      <c r="H852" s="148"/>
      <c r="I852" s="148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148"/>
      <c r="F853" s="2"/>
      <c r="G853" s="148"/>
      <c r="H853" s="148"/>
      <c r="I853" s="148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148"/>
      <c r="F854" s="2"/>
      <c r="G854" s="148"/>
      <c r="H854" s="148"/>
      <c r="I854" s="148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148"/>
      <c r="F855" s="2"/>
      <c r="G855" s="148"/>
      <c r="H855" s="148"/>
      <c r="I855" s="148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148"/>
      <c r="F856" s="2"/>
      <c r="G856" s="148"/>
      <c r="H856" s="148"/>
      <c r="I856" s="148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148"/>
      <c r="F857" s="2"/>
      <c r="G857" s="148"/>
      <c r="H857" s="148"/>
      <c r="I857" s="148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148"/>
      <c r="F858" s="2"/>
      <c r="G858" s="148"/>
      <c r="H858" s="148"/>
      <c r="I858" s="148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148"/>
      <c r="F859" s="2"/>
      <c r="G859" s="148"/>
      <c r="H859" s="148"/>
      <c r="I859" s="148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148"/>
      <c r="F860" s="2"/>
      <c r="G860" s="148"/>
      <c r="H860" s="148"/>
      <c r="I860" s="148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148"/>
      <c r="F861" s="2"/>
      <c r="G861" s="148"/>
      <c r="H861" s="148"/>
      <c r="I861" s="148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148"/>
      <c r="F862" s="2"/>
      <c r="G862" s="148"/>
      <c r="H862" s="148"/>
      <c r="I862" s="148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148"/>
      <c r="F863" s="2"/>
      <c r="G863" s="148"/>
      <c r="H863" s="148"/>
      <c r="I863" s="148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148"/>
      <c r="F864" s="2"/>
      <c r="G864" s="148"/>
      <c r="H864" s="148"/>
      <c r="I864" s="148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148"/>
      <c r="F865" s="2"/>
      <c r="G865" s="148"/>
      <c r="H865" s="148"/>
      <c r="I865" s="148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148"/>
      <c r="F866" s="2"/>
      <c r="G866" s="148"/>
      <c r="H866" s="148"/>
      <c r="I866" s="148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148"/>
      <c r="F867" s="2"/>
      <c r="G867" s="148"/>
      <c r="H867" s="148"/>
      <c r="I867" s="148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148"/>
      <c r="F868" s="2"/>
      <c r="G868" s="148"/>
      <c r="H868" s="148"/>
      <c r="I868" s="148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148"/>
      <c r="F869" s="2"/>
      <c r="G869" s="148"/>
      <c r="H869" s="148"/>
      <c r="I869" s="148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148"/>
      <c r="F870" s="2"/>
      <c r="G870" s="148"/>
      <c r="H870" s="148"/>
      <c r="I870" s="148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148"/>
      <c r="F871" s="2"/>
      <c r="G871" s="148"/>
      <c r="H871" s="148"/>
      <c r="I871" s="148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148"/>
      <c r="F872" s="2"/>
      <c r="G872" s="148"/>
      <c r="H872" s="148"/>
      <c r="I872" s="148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148"/>
      <c r="F873" s="2"/>
      <c r="G873" s="148"/>
      <c r="H873" s="148"/>
      <c r="I873" s="148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148"/>
      <c r="F874" s="2"/>
      <c r="G874" s="148"/>
      <c r="H874" s="148"/>
      <c r="I874" s="148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148"/>
      <c r="F875" s="2"/>
      <c r="G875" s="148"/>
      <c r="H875" s="148"/>
      <c r="I875" s="148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148"/>
      <c r="F876" s="2"/>
      <c r="G876" s="148"/>
      <c r="H876" s="148"/>
      <c r="I876" s="148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148"/>
      <c r="F877" s="2"/>
      <c r="G877" s="148"/>
      <c r="H877" s="148"/>
      <c r="I877" s="148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148"/>
      <c r="F878" s="2"/>
      <c r="G878" s="148"/>
      <c r="H878" s="148"/>
      <c r="I878" s="148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148"/>
      <c r="F879" s="2"/>
      <c r="G879" s="148"/>
      <c r="H879" s="148"/>
      <c r="I879" s="148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148"/>
      <c r="F880" s="2"/>
      <c r="G880" s="148"/>
      <c r="H880" s="148"/>
      <c r="I880" s="148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148"/>
      <c r="F881" s="2"/>
      <c r="G881" s="148"/>
      <c r="H881" s="148"/>
      <c r="I881" s="148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148"/>
      <c r="F882" s="2"/>
      <c r="G882" s="148"/>
      <c r="H882" s="148"/>
      <c r="I882" s="148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148"/>
      <c r="F883" s="2"/>
      <c r="G883" s="148"/>
      <c r="H883" s="148"/>
      <c r="I883" s="148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148"/>
      <c r="F884" s="2"/>
      <c r="G884" s="148"/>
      <c r="H884" s="148"/>
      <c r="I884" s="148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148"/>
      <c r="F885" s="2"/>
      <c r="G885" s="148"/>
      <c r="H885" s="148"/>
      <c r="I885" s="148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148"/>
      <c r="F886" s="2"/>
      <c r="G886" s="148"/>
      <c r="H886" s="148"/>
      <c r="I886" s="148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148"/>
      <c r="F887" s="2"/>
      <c r="G887" s="148"/>
      <c r="H887" s="148"/>
      <c r="I887" s="148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148"/>
      <c r="F888" s="2"/>
      <c r="G888" s="148"/>
      <c r="H888" s="148"/>
      <c r="I888" s="148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148"/>
      <c r="F889" s="2"/>
      <c r="G889" s="148"/>
      <c r="H889" s="148"/>
      <c r="I889" s="148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148"/>
      <c r="F890" s="2"/>
      <c r="G890" s="148"/>
      <c r="H890" s="148"/>
      <c r="I890" s="148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148"/>
      <c r="F891" s="2"/>
      <c r="G891" s="148"/>
      <c r="H891" s="148"/>
      <c r="I891" s="148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148"/>
      <c r="F892" s="2"/>
      <c r="G892" s="148"/>
      <c r="H892" s="148"/>
      <c r="I892" s="148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148"/>
      <c r="F893" s="2"/>
      <c r="G893" s="148"/>
      <c r="H893" s="148"/>
      <c r="I893" s="148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148"/>
      <c r="F894" s="2"/>
      <c r="G894" s="148"/>
      <c r="H894" s="148"/>
      <c r="I894" s="148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148"/>
      <c r="F895" s="2"/>
      <c r="G895" s="148"/>
      <c r="H895" s="148"/>
      <c r="I895" s="148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148"/>
      <c r="F896" s="2"/>
      <c r="G896" s="148"/>
      <c r="H896" s="148"/>
      <c r="I896" s="148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148"/>
      <c r="F897" s="2"/>
      <c r="G897" s="148"/>
      <c r="H897" s="148"/>
      <c r="I897" s="148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148"/>
      <c r="F898" s="2"/>
      <c r="G898" s="148"/>
      <c r="H898" s="148"/>
      <c r="I898" s="148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148"/>
      <c r="F899" s="2"/>
      <c r="G899" s="148"/>
      <c r="H899" s="148"/>
      <c r="I899" s="148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148"/>
      <c r="F900" s="2"/>
      <c r="G900" s="148"/>
      <c r="H900" s="148"/>
      <c r="I900" s="148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148"/>
      <c r="F901" s="2"/>
      <c r="G901" s="148"/>
      <c r="H901" s="148"/>
      <c r="I901" s="148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148"/>
      <c r="F902" s="2"/>
      <c r="G902" s="148"/>
      <c r="H902" s="148"/>
      <c r="I902" s="148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148"/>
      <c r="F903" s="2"/>
      <c r="G903" s="148"/>
      <c r="H903" s="148"/>
      <c r="I903" s="148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148"/>
      <c r="F904" s="2"/>
      <c r="G904" s="148"/>
      <c r="H904" s="148"/>
      <c r="I904" s="148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148"/>
      <c r="F905" s="2"/>
      <c r="G905" s="148"/>
      <c r="H905" s="148"/>
      <c r="I905" s="148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148"/>
      <c r="F906" s="2"/>
      <c r="G906" s="148"/>
      <c r="H906" s="148"/>
      <c r="I906" s="148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148"/>
      <c r="F907" s="2"/>
      <c r="G907" s="148"/>
      <c r="H907" s="148"/>
      <c r="I907" s="148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148"/>
      <c r="F908" s="2"/>
      <c r="G908" s="148"/>
      <c r="H908" s="148"/>
      <c r="I908" s="148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148"/>
      <c r="F909" s="2"/>
      <c r="G909" s="148"/>
      <c r="H909" s="148"/>
      <c r="I909" s="148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148"/>
      <c r="F910" s="2"/>
      <c r="G910" s="148"/>
      <c r="H910" s="148"/>
      <c r="I910" s="148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148"/>
      <c r="F911" s="2"/>
      <c r="G911" s="148"/>
      <c r="H911" s="148"/>
      <c r="I911" s="148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148"/>
      <c r="F912" s="2"/>
      <c r="G912" s="148"/>
      <c r="H912" s="148"/>
      <c r="I912" s="148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148"/>
      <c r="F913" s="2"/>
      <c r="G913" s="148"/>
      <c r="H913" s="148"/>
      <c r="I913" s="148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148"/>
      <c r="F914" s="2"/>
      <c r="G914" s="148"/>
      <c r="H914" s="148"/>
      <c r="I914" s="148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148"/>
      <c r="F915" s="2"/>
      <c r="G915" s="148"/>
      <c r="H915" s="148"/>
      <c r="I915" s="148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148"/>
      <c r="F916" s="2"/>
      <c r="G916" s="148"/>
      <c r="H916" s="148"/>
      <c r="I916" s="148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148"/>
      <c r="F917" s="2"/>
      <c r="G917" s="148"/>
      <c r="H917" s="148"/>
      <c r="I917" s="148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148"/>
      <c r="F918" s="2"/>
      <c r="G918" s="148"/>
      <c r="H918" s="148"/>
      <c r="I918" s="148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148"/>
      <c r="F919" s="2"/>
      <c r="G919" s="148"/>
      <c r="H919" s="148"/>
      <c r="I919" s="148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148"/>
      <c r="F920" s="2"/>
      <c r="G920" s="148"/>
      <c r="H920" s="148"/>
      <c r="I920" s="148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148"/>
      <c r="F921" s="2"/>
      <c r="G921" s="148"/>
      <c r="H921" s="148"/>
      <c r="I921" s="148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148"/>
      <c r="F922" s="2"/>
      <c r="G922" s="148"/>
      <c r="H922" s="148"/>
      <c r="I922" s="148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148"/>
      <c r="F923" s="2"/>
      <c r="G923" s="148"/>
      <c r="H923" s="148"/>
      <c r="I923" s="148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148"/>
      <c r="F924" s="2"/>
      <c r="G924" s="148"/>
      <c r="H924" s="148"/>
      <c r="I924" s="148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148"/>
      <c r="F925" s="2"/>
      <c r="G925" s="148"/>
      <c r="H925" s="148"/>
      <c r="I925" s="148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148"/>
      <c r="F926" s="2"/>
      <c r="G926" s="148"/>
      <c r="H926" s="148"/>
      <c r="I926" s="148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148"/>
      <c r="F927" s="2"/>
      <c r="G927" s="148"/>
      <c r="H927" s="148"/>
      <c r="I927" s="148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148"/>
      <c r="F928" s="2"/>
      <c r="G928" s="148"/>
      <c r="H928" s="148"/>
      <c r="I928" s="148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148"/>
      <c r="F929" s="2"/>
      <c r="G929" s="148"/>
      <c r="H929" s="148"/>
      <c r="I929" s="148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148"/>
      <c r="F930" s="2"/>
      <c r="G930" s="148"/>
      <c r="H930" s="148"/>
      <c r="I930" s="148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148"/>
      <c r="F931" s="2"/>
      <c r="G931" s="148"/>
      <c r="H931" s="148"/>
      <c r="I931" s="148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148"/>
      <c r="F932" s="2"/>
      <c r="G932" s="148"/>
      <c r="H932" s="148"/>
      <c r="I932" s="148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148"/>
      <c r="F933" s="2"/>
      <c r="G933" s="148"/>
      <c r="H933" s="148"/>
      <c r="I933" s="148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148"/>
      <c r="F934" s="2"/>
      <c r="G934" s="148"/>
      <c r="H934" s="148"/>
      <c r="I934" s="148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148"/>
      <c r="F935" s="2"/>
      <c r="G935" s="148"/>
      <c r="H935" s="148"/>
      <c r="I935" s="148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148"/>
      <c r="F936" s="2"/>
      <c r="G936" s="148"/>
      <c r="H936" s="148"/>
      <c r="I936" s="148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148"/>
      <c r="F937" s="2"/>
      <c r="G937" s="148"/>
      <c r="H937" s="148"/>
      <c r="I937" s="148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148"/>
      <c r="F938" s="2"/>
      <c r="G938" s="148"/>
      <c r="H938" s="148"/>
      <c r="I938" s="148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148"/>
      <c r="F939" s="2"/>
      <c r="G939" s="148"/>
      <c r="H939" s="148"/>
      <c r="I939" s="148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148"/>
      <c r="F940" s="2"/>
      <c r="G940" s="148"/>
      <c r="H940" s="148"/>
      <c r="I940" s="148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148"/>
      <c r="F941" s="2"/>
      <c r="G941" s="148"/>
      <c r="H941" s="148"/>
      <c r="I941" s="148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148"/>
      <c r="F942" s="2"/>
      <c r="G942" s="148"/>
      <c r="H942" s="148"/>
      <c r="I942" s="148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148"/>
      <c r="F943" s="2"/>
      <c r="G943" s="148"/>
      <c r="H943" s="148"/>
      <c r="I943" s="148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148"/>
      <c r="F944" s="2"/>
      <c r="G944" s="148"/>
      <c r="H944" s="148"/>
      <c r="I944" s="148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148"/>
      <c r="F945" s="2"/>
      <c r="G945" s="148"/>
      <c r="H945" s="148"/>
      <c r="I945" s="148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148"/>
      <c r="F946" s="2"/>
      <c r="G946" s="148"/>
      <c r="H946" s="148"/>
      <c r="I946" s="148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148"/>
      <c r="F947" s="2"/>
      <c r="G947" s="148"/>
      <c r="H947" s="148"/>
      <c r="I947" s="148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148"/>
      <c r="F948" s="2"/>
      <c r="G948" s="148"/>
      <c r="H948" s="148"/>
      <c r="I948" s="148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148"/>
      <c r="F949" s="2"/>
      <c r="G949" s="148"/>
      <c r="H949" s="148"/>
      <c r="I949" s="148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148"/>
      <c r="F950" s="2"/>
      <c r="G950" s="148"/>
      <c r="H950" s="148"/>
      <c r="I950" s="148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148"/>
      <c r="F951" s="2"/>
      <c r="G951" s="148"/>
      <c r="H951" s="148"/>
      <c r="I951" s="148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148"/>
      <c r="F952" s="2"/>
      <c r="G952" s="148"/>
      <c r="H952" s="148"/>
      <c r="I952" s="148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148"/>
      <c r="F953" s="2"/>
      <c r="G953" s="148"/>
      <c r="H953" s="148"/>
      <c r="I953" s="148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148"/>
      <c r="F954" s="2"/>
      <c r="G954" s="148"/>
      <c r="H954" s="148"/>
      <c r="I954" s="148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148"/>
      <c r="F955" s="2"/>
      <c r="G955" s="148"/>
      <c r="H955" s="148"/>
      <c r="I955" s="148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148"/>
      <c r="F956" s="2"/>
      <c r="G956" s="148"/>
      <c r="H956" s="148"/>
      <c r="I956" s="148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148"/>
      <c r="F957" s="2"/>
      <c r="G957" s="148"/>
      <c r="H957" s="148"/>
      <c r="I957" s="148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148"/>
      <c r="F958" s="2"/>
      <c r="G958" s="148"/>
      <c r="H958" s="148"/>
      <c r="I958" s="148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148"/>
      <c r="F959" s="2"/>
      <c r="G959" s="148"/>
      <c r="H959" s="148"/>
      <c r="I959" s="148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148"/>
      <c r="F960" s="2"/>
      <c r="G960" s="148"/>
      <c r="H960" s="148"/>
      <c r="I960" s="148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148"/>
      <c r="F961" s="2"/>
      <c r="G961" s="148"/>
      <c r="H961" s="148"/>
      <c r="I961" s="148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148"/>
      <c r="F962" s="2"/>
      <c r="G962" s="148"/>
      <c r="H962" s="148"/>
      <c r="I962" s="148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148"/>
      <c r="F963" s="2"/>
      <c r="G963" s="148"/>
      <c r="H963" s="148"/>
      <c r="I963" s="148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148"/>
      <c r="F964" s="2"/>
      <c r="G964" s="148"/>
      <c r="H964" s="148"/>
      <c r="I964" s="148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148"/>
      <c r="F965" s="2"/>
      <c r="G965" s="148"/>
      <c r="H965" s="148"/>
      <c r="I965" s="148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148"/>
      <c r="F966" s="2"/>
      <c r="G966" s="148"/>
      <c r="H966" s="148"/>
      <c r="I966" s="148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148"/>
      <c r="F967" s="2"/>
      <c r="G967" s="148"/>
      <c r="H967" s="148"/>
      <c r="I967" s="148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148"/>
      <c r="F968" s="2"/>
      <c r="G968" s="148"/>
      <c r="H968" s="148"/>
      <c r="I968" s="148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148"/>
      <c r="F969" s="2"/>
      <c r="G969" s="148"/>
      <c r="H969" s="148"/>
      <c r="I969" s="148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148"/>
      <c r="F970" s="2"/>
      <c r="G970" s="148"/>
      <c r="H970" s="148"/>
      <c r="I970" s="148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148"/>
      <c r="F971" s="2"/>
      <c r="G971" s="148"/>
      <c r="H971" s="148"/>
      <c r="I971" s="148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148"/>
      <c r="F972" s="2"/>
      <c r="G972" s="148"/>
      <c r="H972" s="148"/>
      <c r="I972" s="148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148"/>
      <c r="F973" s="2"/>
      <c r="G973" s="148"/>
      <c r="H973" s="148"/>
      <c r="I973" s="148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148"/>
      <c r="F974" s="2"/>
      <c r="G974" s="148"/>
      <c r="H974" s="148"/>
      <c r="I974" s="148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148"/>
      <c r="F975" s="2"/>
      <c r="G975" s="148"/>
      <c r="H975" s="148"/>
      <c r="I975" s="148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148"/>
      <c r="F976" s="2"/>
      <c r="G976" s="148"/>
      <c r="H976" s="148"/>
      <c r="I976" s="148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148"/>
      <c r="F977" s="2"/>
      <c r="G977" s="148"/>
      <c r="H977" s="148"/>
      <c r="I977" s="148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148"/>
      <c r="F978" s="2"/>
      <c r="G978" s="148"/>
      <c r="H978" s="148"/>
      <c r="I978" s="148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148"/>
      <c r="F979" s="2"/>
      <c r="G979" s="148"/>
      <c r="H979" s="148"/>
      <c r="I979" s="148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148"/>
      <c r="F980" s="2"/>
      <c r="G980" s="148"/>
      <c r="H980" s="148"/>
      <c r="I980" s="148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148"/>
      <c r="F981" s="2"/>
      <c r="G981" s="148"/>
      <c r="H981" s="148"/>
      <c r="I981" s="148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148"/>
      <c r="F982" s="2"/>
      <c r="G982" s="148"/>
      <c r="H982" s="148"/>
      <c r="I982" s="148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148"/>
      <c r="F983" s="2"/>
      <c r="G983" s="148"/>
      <c r="H983" s="148"/>
      <c r="I983" s="148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148"/>
      <c r="F984" s="2"/>
      <c r="G984" s="148"/>
      <c r="H984" s="148"/>
      <c r="I984" s="148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148"/>
      <c r="F985" s="2"/>
      <c r="G985" s="148"/>
      <c r="H985" s="148"/>
      <c r="I985" s="148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148"/>
      <c r="F986" s="2"/>
      <c r="G986" s="148"/>
      <c r="H986" s="148"/>
      <c r="I986" s="148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148"/>
      <c r="F987" s="2"/>
      <c r="G987" s="148"/>
      <c r="H987" s="148"/>
      <c r="I987" s="148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148"/>
      <c r="F988" s="2"/>
      <c r="G988" s="148"/>
      <c r="H988" s="148"/>
      <c r="I988" s="148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148"/>
      <c r="F989" s="2"/>
      <c r="G989" s="148"/>
      <c r="H989" s="148"/>
      <c r="I989" s="148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148"/>
      <c r="F990" s="2"/>
      <c r="G990" s="148"/>
      <c r="H990" s="148"/>
      <c r="I990" s="148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148"/>
      <c r="F991" s="2"/>
      <c r="G991" s="148"/>
      <c r="H991" s="148"/>
      <c r="I991" s="148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148"/>
      <c r="F992" s="2"/>
      <c r="G992" s="148"/>
      <c r="H992" s="148"/>
      <c r="I992" s="148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148"/>
      <c r="F993" s="2"/>
      <c r="G993" s="148"/>
      <c r="H993" s="148"/>
      <c r="I993" s="148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148"/>
      <c r="F994" s="2"/>
      <c r="G994" s="148"/>
      <c r="H994" s="148"/>
      <c r="I994" s="148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148"/>
      <c r="F995" s="2"/>
      <c r="G995" s="148"/>
      <c r="H995" s="148"/>
      <c r="I995" s="148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148"/>
      <c r="F996" s="2"/>
      <c r="G996" s="148"/>
      <c r="H996" s="148"/>
      <c r="I996" s="148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148"/>
      <c r="F997" s="2"/>
      <c r="G997" s="148"/>
      <c r="H997" s="148"/>
      <c r="I997" s="148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148"/>
      <c r="F998" s="2"/>
      <c r="G998" s="148"/>
      <c r="H998" s="148"/>
      <c r="I998" s="148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148"/>
      <c r="F999" s="2"/>
      <c r="G999" s="148"/>
      <c r="H999" s="148"/>
      <c r="I999" s="148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148"/>
      <c r="F1000" s="2"/>
      <c r="G1000" s="148"/>
      <c r="H1000" s="148"/>
      <c r="I1000" s="148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E37:F37"/>
  </mergeCells>
  <conditionalFormatting sqref="A3:A36">
    <cfRule type="expression" dxfId="5" priority="1" stopIfTrue="1">
      <formula>B3="N"</formula>
    </cfRule>
  </conditionalFormatting>
  <dataValidations count="3">
    <dataValidation type="list" allowBlank="1" showErrorMessage="1" sqref="D3:D99" xr:uid="{00000000-0002-0000-0C00-000000000000}">
      <formula1>Status</formula1>
    </dataValidation>
    <dataValidation type="list" allowBlank="1" showErrorMessage="1" sqref="F3:F36 F38:F99" xr:uid="{00000000-0002-0000-0C00-000001000000}">
      <formula1>iProweart!Unit</formula1>
    </dataValidation>
    <dataValidation type="list" allowBlank="1" showErrorMessage="1" sqref="A37:A99" xr:uid="{00000000-0002-0000-0C00-000002000000}">
      <formula1>iProweart!Artefact</formula1>
    </dataValidation>
  </dataValidations>
  <pageMargins left="0.75" right="0.75" top="1" bottom="1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7.6640625" customWidth="1"/>
    <col min="2" max="2" width="9" customWidth="1"/>
    <col min="3" max="3" width="7.83203125" customWidth="1"/>
    <col min="4" max="4" width="23.83203125" customWidth="1"/>
    <col min="5" max="12" width="9" customWidth="1"/>
    <col min="13" max="13" width="7.6640625" customWidth="1"/>
    <col min="14" max="26" width="9" customWidth="1"/>
  </cols>
  <sheetData>
    <row r="1" spans="1:26" ht="40.5" customHeight="1" x14ac:dyDescent="0.15">
      <c r="A1" s="350" t="s">
        <v>209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306"/>
      <c r="M1" s="307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</row>
    <row r="2" spans="1:26" ht="21.75" customHeight="1" x14ac:dyDescent="0.15">
      <c r="A2" s="22" t="s">
        <v>177</v>
      </c>
      <c r="B2" s="351"/>
      <c r="C2" s="306"/>
      <c r="D2" s="307"/>
      <c r="E2" s="305" t="s">
        <v>180</v>
      </c>
      <c r="F2" s="307"/>
      <c r="G2" s="351"/>
      <c r="H2" s="306"/>
      <c r="I2" s="306"/>
      <c r="J2" s="306"/>
      <c r="K2" s="22" t="s">
        <v>210</v>
      </c>
      <c r="L2" s="351"/>
      <c r="M2" s="307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</row>
    <row r="3" spans="1:26" ht="15.75" customHeight="1" x14ac:dyDescent="0.15">
      <c r="A3" s="22"/>
      <c r="B3" s="22"/>
      <c r="C3" s="22"/>
      <c r="D3" s="22"/>
      <c r="E3" s="305" t="s">
        <v>211</v>
      </c>
      <c r="F3" s="306"/>
      <c r="G3" s="307"/>
      <c r="H3" s="305" t="s">
        <v>212</v>
      </c>
      <c r="I3" s="306"/>
      <c r="J3" s="307"/>
      <c r="K3" s="22"/>
      <c r="L3" s="22"/>
      <c r="M3" s="2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</row>
    <row r="4" spans="1:26" ht="19.5" customHeight="1" x14ac:dyDescent="0.15">
      <c r="A4" s="22" t="s">
        <v>181</v>
      </c>
      <c r="B4" s="22" t="s">
        <v>183</v>
      </c>
      <c r="C4" s="22" t="s">
        <v>184</v>
      </c>
      <c r="D4" s="22" t="s">
        <v>185</v>
      </c>
      <c r="E4" s="22" t="s">
        <v>213</v>
      </c>
      <c r="F4" s="22" t="s">
        <v>214</v>
      </c>
      <c r="G4" s="22" t="s">
        <v>128</v>
      </c>
      <c r="H4" s="22" t="s">
        <v>213</v>
      </c>
      <c r="I4" s="22" t="s">
        <v>214</v>
      </c>
      <c r="J4" s="22" t="s">
        <v>128</v>
      </c>
      <c r="K4" s="22" t="s">
        <v>187</v>
      </c>
      <c r="L4" s="22" t="s">
        <v>215</v>
      </c>
      <c r="M4" s="22" t="s">
        <v>184</v>
      </c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</row>
    <row r="5" spans="1:26" ht="18" customHeight="1" x14ac:dyDescent="0.15">
      <c r="A5" s="156"/>
      <c r="B5" s="156"/>
      <c r="C5" s="156"/>
      <c r="D5" s="156"/>
      <c r="E5" s="157"/>
      <c r="F5" s="157"/>
      <c r="G5" s="156"/>
      <c r="H5" s="157"/>
      <c r="I5" s="157"/>
      <c r="J5" s="157"/>
      <c r="K5" s="156"/>
      <c r="L5" s="156"/>
      <c r="M5" s="156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8" customHeight="1" x14ac:dyDescent="0.15">
      <c r="A6" s="156"/>
      <c r="B6" s="156"/>
      <c r="C6" s="156"/>
      <c r="D6" s="156"/>
      <c r="E6" s="157"/>
      <c r="F6" s="157"/>
      <c r="G6" s="156"/>
      <c r="H6" s="157"/>
      <c r="I6" s="157"/>
      <c r="J6" s="157"/>
      <c r="K6" s="156"/>
      <c r="L6" s="156"/>
      <c r="M6" s="156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8" customHeight="1" x14ac:dyDescent="0.15">
      <c r="A7" s="156"/>
      <c r="B7" s="156"/>
      <c r="C7" s="156"/>
      <c r="D7" s="156"/>
      <c r="E7" s="157"/>
      <c r="F7" s="157"/>
      <c r="G7" s="156"/>
      <c r="H7" s="157"/>
      <c r="I7" s="157"/>
      <c r="J7" s="157"/>
      <c r="K7" s="156"/>
      <c r="L7" s="156"/>
      <c r="M7" s="156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8" customHeight="1" x14ac:dyDescent="0.15">
      <c r="A8" s="156"/>
      <c r="B8" s="156"/>
      <c r="C8" s="156"/>
      <c r="D8" s="156"/>
      <c r="E8" s="157"/>
      <c r="F8" s="157"/>
      <c r="G8" s="156"/>
      <c r="H8" s="157"/>
      <c r="I8" s="157"/>
      <c r="J8" s="157"/>
      <c r="K8" s="156"/>
      <c r="L8" s="156"/>
      <c r="M8" s="156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8" customHeight="1" x14ac:dyDescent="0.15">
      <c r="A9" s="156"/>
      <c r="B9" s="156"/>
      <c r="C9" s="156"/>
      <c r="D9" s="156"/>
      <c r="E9" s="157"/>
      <c r="F9" s="157"/>
      <c r="G9" s="156"/>
      <c r="H9" s="157"/>
      <c r="I9" s="157"/>
      <c r="J9" s="157"/>
      <c r="K9" s="156"/>
      <c r="L9" s="156"/>
      <c r="M9" s="156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8" customHeight="1" x14ac:dyDescent="0.15">
      <c r="A10" s="156"/>
      <c r="B10" s="156"/>
      <c r="C10" s="156"/>
      <c r="D10" s="156"/>
      <c r="E10" s="157"/>
      <c r="F10" s="157"/>
      <c r="G10" s="156"/>
      <c r="H10" s="157"/>
      <c r="I10" s="157"/>
      <c r="J10" s="157"/>
      <c r="K10" s="156"/>
      <c r="L10" s="156"/>
      <c r="M10" s="156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8" customHeight="1" x14ac:dyDescent="0.15">
      <c r="A11" s="156"/>
      <c r="B11" s="156"/>
      <c r="C11" s="156"/>
      <c r="D11" s="156"/>
      <c r="E11" s="157"/>
      <c r="F11" s="157"/>
      <c r="G11" s="156"/>
      <c r="H11" s="157"/>
      <c r="I11" s="157"/>
      <c r="J11" s="157"/>
      <c r="K11" s="156"/>
      <c r="L11" s="156"/>
      <c r="M11" s="156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8" customHeight="1" x14ac:dyDescent="0.15">
      <c r="A12" s="156"/>
      <c r="B12" s="156"/>
      <c r="C12" s="156"/>
      <c r="D12" s="156"/>
      <c r="E12" s="157"/>
      <c r="F12" s="157"/>
      <c r="G12" s="156"/>
      <c r="H12" s="157"/>
      <c r="I12" s="157"/>
      <c r="J12" s="157"/>
      <c r="K12" s="156"/>
      <c r="L12" s="156"/>
      <c r="M12" s="156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8" customHeight="1" x14ac:dyDescent="0.15">
      <c r="A13" s="156"/>
      <c r="B13" s="156"/>
      <c r="C13" s="156"/>
      <c r="D13" s="156"/>
      <c r="E13" s="157"/>
      <c r="F13" s="157"/>
      <c r="G13" s="156"/>
      <c r="H13" s="157"/>
      <c r="I13" s="157"/>
      <c r="J13" s="157"/>
      <c r="K13" s="156"/>
      <c r="L13" s="156"/>
      <c r="M13" s="156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8" customHeight="1" x14ac:dyDescent="0.15">
      <c r="A14" s="156"/>
      <c r="B14" s="156"/>
      <c r="C14" s="156"/>
      <c r="D14" s="156"/>
      <c r="E14" s="157"/>
      <c r="F14" s="157"/>
      <c r="G14" s="156"/>
      <c r="H14" s="157"/>
      <c r="I14" s="157"/>
      <c r="J14" s="157"/>
      <c r="K14" s="156"/>
      <c r="L14" s="156"/>
      <c r="M14" s="156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15">
      <c r="A16" s="158" t="s">
        <v>216</v>
      </c>
      <c r="B16" s="159"/>
      <c r="C16" s="159"/>
      <c r="D16" s="159"/>
      <c r="E16" s="159"/>
      <c r="F16" s="159"/>
      <c r="G16" s="159"/>
      <c r="H16" s="159"/>
      <c r="I16" s="159"/>
      <c r="J16" s="159"/>
      <c r="K16" s="159"/>
      <c r="L16" s="159"/>
      <c r="M16" s="160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99" customHeight="1" x14ac:dyDescent="0.15">
      <c r="A17" s="352" t="s">
        <v>217</v>
      </c>
      <c r="B17" s="306"/>
      <c r="C17" s="306"/>
      <c r="D17" s="306"/>
      <c r="E17" s="306"/>
      <c r="F17" s="306"/>
      <c r="G17" s="306"/>
      <c r="H17" s="306"/>
      <c r="I17" s="306"/>
      <c r="J17" s="306"/>
      <c r="K17" s="306"/>
      <c r="L17" s="306"/>
      <c r="M17" s="307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127" t="s">
        <v>218</v>
      </c>
      <c r="B18" s="161"/>
      <c r="C18" s="129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E3:G3"/>
    <mergeCell ref="H3:J3"/>
    <mergeCell ref="A17:M17"/>
    <mergeCell ref="A1:M1"/>
    <mergeCell ref="B2:D2"/>
    <mergeCell ref="E2:F2"/>
    <mergeCell ref="G2:J2"/>
    <mergeCell ref="L2:M2"/>
  </mergeCells>
  <dataValidations count="5">
    <dataValidation type="list" allowBlank="1" showInputMessage="1" showErrorMessage="1" prompt="Select an activity from the list. Please do not entre any new value." sqref="D5:D14" xr:uid="{00000000-0002-0000-0D00-000000000000}">
      <formula1>'iPro-individual'!Activity</formula1>
    </dataValidation>
    <dataValidation type="list" allowBlank="1" showInputMessage="1" showErrorMessage="1" prompt="Select a unit from the list. " sqref="C5:C14" xr:uid="{00000000-0002-0000-0D00-000001000000}">
      <formula1>'iPro-individual'!Unit</formula1>
    </dataValidation>
    <dataValidation type="list" allowBlank="1" showErrorMessage="1" sqref="G2" xr:uid="{00000000-0002-0000-0D00-000002000000}">
      <formula1>'iPro-individual'!Employee_Name</formula1>
    </dataValidation>
    <dataValidation type="list" allowBlank="1" showErrorMessage="1" sqref="M5:M14" xr:uid="{00000000-0002-0000-0D00-000003000000}">
      <formula1>'iPro-individual'!Unit</formula1>
    </dataValidation>
    <dataValidation type="list" allowBlank="1" showInputMessage="1" showErrorMessage="1" prompt="Select an item from the list only. Please do not enter any new value._x000a_" sqref="A5:A14 G5:G14" xr:uid="{00000000-0002-0000-0D00-000004000000}">
      <formula1>'iPro-individual'!Artefact</formula1>
    </dataValidation>
  </dataValidations>
  <pageMargins left="0.75" right="0.75" top="1" bottom="1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3" width="9" customWidth="1"/>
    <col min="4" max="4" width="36.6640625" customWidth="1"/>
    <col min="5" max="26" width="9" customWidth="1"/>
  </cols>
  <sheetData>
    <row r="1" spans="1:26" ht="12.75" customHeight="1" x14ac:dyDescent="0.1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162" t="s">
        <v>219</v>
      </c>
      <c r="B2" s="163">
        <f>G18-G16</f>
        <v>-176</v>
      </c>
      <c r="C2" s="164">
        <f>B2/G16</f>
        <v>-0.83018867924528306</v>
      </c>
      <c r="D2" s="165" t="str">
        <f>IF(C2&lt;0,A15,IF(C2&gt;0,A16,A14))</f>
        <v>The project is running behind schedule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162" t="s">
        <v>220</v>
      </c>
      <c r="B3" s="166">
        <f>G18/G16</f>
        <v>0.16981132075471697</v>
      </c>
      <c r="C3" s="167">
        <f>B3</f>
        <v>0.16981132075471697</v>
      </c>
      <c r="D3" s="2" t="str">
        <f>CONCATENATE(A30,ROUND(C3*100,0),A31)</f>
        <v>Project is running at 17 percent efficiency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162" t="s">
        <v>221</v>
      </c>
      <c r="B4" s="168"/>
      <c r="C4" s="169">
        <f>(G19/B3)/(G19/Team!C3)</f>
        <v>147.22222222222223</v>
      </c>
      <c r="D4" s="2" t="str">
        <f>CONCATENATE(A21,C21,A23)</f>
        <v>As on date, project will take 147 weeks to complete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162" t="s">
        <v>222</v>
      </c>
      <c r="B5" s="163">
        <f>G18-G17</f>
        <v>-162</v>
      </c>
      <c r="C5" s="164">
        <f>B5/G18</f>
        <v>-4.5</v>
      </c>
      <c r="D5" s="2" t="str">
        <f>IF(C5&gt;0,A18,A19)</f>
        <v xml:space="preserve"> percent over budget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162" t="s">
        <v>223</v>
      </c>
      <c r="B6" s="166">
        <f>G18/G17</f>
        <v>0.18181818181818182</v>
      </c>
      <c r="C6" s="167">
        <f>B6</f>
        <v>0.18181818181818182</v>
      </c>
      <c r="D6" s="2" t="str">
        <f>CONCATENATE(A27,C27,A28)</f>
        <v>For each dollar spent, 18 cents are recovered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162" t="s">
        <v>224</v>
      </c>
      <c r="B7" s="170"/>
      <c r="C7" s="167">
        <f>(G19-G18)/(G19-G17)</f>
        <v>14.5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162" t="s">
        <v>225</v>
      </c>
      <c r="B8" s="168"/>
      <c r="C8" s="169">
        <f>G17+(G19-G18)/B6</f>
        <v>1155</v>
      </c>
      <c r="D8" s="2" t="e">
        <f>CONCATENATE(A21,C17,A22)</f>
        <v>#N/A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162" t="s">
        <v>226</v>
      </c>
      <c r="B9" s="163">
        <f>G19-C10</f>
        <v>-747</v>
      </c>
      <c r="C9" s="164">
        <f>B9/G19</f>
        <v>-3.5571428571428569</v>
      </c>
      <c r="D9" s="2" t="str">
        <f>CONCATENATE(A24,C24,D5,A20)</f>
        <v>On completion, the project will be 356 percent over budget if current trend continues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15">
      <c r="A10" s="162" t="s">
        <v>227</v>
      </c>
      <c r="B10" s="137"/>
      <c r="C10" s="164">
        <f>(G19-G18)/B6</f>
        <v>957</v>
      </c>
      <c r="D10" s="2" t="str">
        <f>CONCATENATE(A21,C26,A26)</f>
        <v>As on date, project will take 957 person days to complete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15">
      <c r="A11" s="162" t="s">
        <v>225</v>
      </c>
      <c r="B11" s="171"/>
      <c r="C11" s="172">
        <f>G17+(G19-G18)</f>
        <v>372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15">
      <c r="A12" s="162" t="s">
        <v>226</v>
      </c>
      <c r="B12" s="171"/>
      <c r="C12" s="171">
        <f>(G19-C11)/G19</f>
        <v>-0.77142857142857146</v>
      </c>
      <c r="D12" s="2" t="str">
        <f>CONCATENATE(A24,C18,D5,A17)</f>
        <v>On completion, the project will be 77 percent over budget if corrective actions are taken to remove the causes of variance as on date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15">
      <c r="A13" s="173"/>
      <c r="B13" s="174"/>
      <c r="C13" s="174"/>
      <c r="D13" s="175"/>
      <c r="E13" s="2"/>
      <c r="F13" s="2"/>
      <c r="G13" s="2"/>
      <c r="H13" s="2" t="s">
        <v>228</v>
      </c>
      <c r="I13" s="2" t="s">
        <v>229</v>
      </c>
      <c r="J13" s="2"/>
      <c r="K13" s="2" t="s">
        <v>230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15">
      <c r="A14" s="176" t="s">
        <v>231</v>
      </c>
      <c r="B14" s="177"/>
      <c r="C14" s="177"/>
      <c r="D14" s="178"/>
      <c r="E14" s="2"/>
      <c r="F14" s="2"/>
      <c r="G14" s="2"/>
      <c r="H14" s="2"/>
      <c r="I14" s="2" t="s">
        <v>232</v>
      </c>
      <c r="J14" s="2"/>
      <c r="K14" s="2" t="s">
        <v>233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15">
      <c r="A15" s="179" t="s">
        <v>234</v>
      </c>
      <c r="B15" s="177"/>
      <c r="C15" s="177"/>
      <c r="D15" s="178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15">
      <c r="A16" s="180" t="s">
        <v>235</v>
      </c>
      <c r="B16" s="181"/>
      <c r="C16" s="181"/>
      <c r="D16" s="178"/>
      <c r="E16" s="2"/>
      <c r="F16" s="182" t="s">
        <v>153</v>
      </c>
      <c r="G16" s="182">
        <f>'Data sheet'!N2</f>
        <v>212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183" t="s">
        <v>236</v>
      </c>
      <c r="B17" s="181"/>
      <c r="C17" s="181" t="e">
        <f>NA()</f>
        <v>#N/A</v>
      </c>
      <c r="D17" s="178"/>
      <c r="E17" s="2"/>
      <c r="F17" s="182" t="s">
        <v>154</v>
      </c>
      <c r="G17" s="184">
        <f>'Data sheet'!N3</f>
        <v>198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183" t="s">
        <v>237</v>
      </c>
      <c r="B18" s="185"/>
      <c r="C18" s="185">
        <f>ROUND(ABS(C12)*100,0)</f>
        <v>77</v>
      </c>
      <c r="D18" s="178"/>
      <c r="E18" s="2"/>
      <c r="F18" s="182" t="s">
        <v>150</v>
      </c>
      <c r="G18" s="184">
        <f>'Data sheet'!N4</f>
        <v>36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183" t="s">
        <v>238</v>
      </c>
      <c r="B19" s="185"/>
      <c r="C19" s="185"/>
      <c r="D19" s="178"/>
      <c r="E19" s="2"/>
      <c r="F19" s="182" t="s">
        <v>155</v>
      </c>
      <c r="G19" s="184">
        <f>'Data sheet'!N5</f>
        <v>210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183" t="s">
        <v>239</v>
      </c>
      <c r="B20" s="185"/>
      <c r="C20" s="185"/>
      <c r="D20" s="178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183" t="s">
        <v>240</v>
      </c>
      <c r="B21" s="185"/>
      <c r="C21" s="185">
        <f>ROUND(ABS(C4),0)</f>
        <v>147</v>
      </c>
      <c r="D21" s="178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183" t="s">
        <v>241</v>
      </c>
      <c r="B22" s="185"/>
      <c r="C22" s="185"/>
      <c r="D22" s="178"/>
      <c r="E22" s="2"/>
      <c r="F22" s="182" t="s">
        <v>242</v>
      </c>
      <c r="G22" s="2">
        <f>G17/G19</f>
        <v>0.94285714285714284</v>
      </c>
      <c r="H22" s="2">
        <f t="shared" ref="H22:H23" si="0">ROUND(G22*100,0)</f>
        <v>94</v>
      </c>
      <c r="I22" s="2" t="str">
        <f>CONCATENATE(A32,H22,A33,H23,A34)</f>
        <v>As on date, 94 percent of effort have been used yielding 17 percentage of work product.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183" t="s">
        <v>243</v>
      </c>
      <c r="B23" s="185"/>
      <c r="C23" s="185"/>
      <c r="D23" s="178"/>
      <c r="E23" s="2"/>
      <c r="F23" s="182" t="s">
        <v>244</v>
      </c>
      <c r="G23" s="2">
        <f>G18/G19</f>
        <v>0.17142857142857143</v>
      </c>
      <c r="H23" s="2">
        <f t="shared" si="0"/>
        <v>17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183" t="s">
        <v>245</v>
      </c>
      <c r="B24" s="185"/>
      <c r="C24" s="185">
        <f>ROUND(ABS(C9)*100,0)</f>
        <v>356</v>
      </c>
      <c r="D24" s="178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183"/>
      <c r="B25" s="185"/>
      <c r="C25" s="185"/>
      <c r="D25" s="178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183" t="s">
        <v>246</v>
      </c>
      <c r="B26" s="185"/>
      <c r="C26" s="185">
        <f>ROUND(C10,0)</f>
        <v>957</v>
      </c>
      <c r="D26" s="178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183" t="s">
        <v>247</v>
      </c>
      <c r="B27" s="185"/>
      <c r="C27" s="185">
        <f>ROUND(C6*100,0)</f>
        <v>18</v>
      </c>
      <c r="D27" s="178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183" t="s">
        <v>248</v>
      </c>
      <c r="B28" s="185"/>
      <c r="C28" s="185"/>
      <c r="D28" s="178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183" t="s">
        <v>249</v>
      </c>
      <c r="B29" s="185"/>
      <c r="C29" s="185">
        <f>ABS(C5)</f>
        <v>4.5</v>
      </c>
      <c r="D29" s="178" t="str">
        <f>CONCATENATE(A29,ROUND($C$29*100,0),D5)</f>
        <v>The project is 450 percent over budget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183" t="s">
        <v>250</v>
      </c>
      <c r="B30" s="185"/>
      <c r="C30" s="186"/>
      <c r="D30" s="178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187" t="s">
        <v>251</v>
      </c>
      <c r="B31" s="188"/>
      <c r="C31" s="188"/>
      <c r="D31" s="189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183" t="s">
        <v>252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183" t="s">
        <v>253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183" t="s">
        <v>254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5" right="0.75" top="1" bottom="1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2.6640625" defaultRowHeight="15" customHeight="1" x14ac:dyDescent="0.15"/>
  <cols>
    <col min="1" max="2" width="8.83203125" customWidth="1"/>
    <col min="3" max="3" width="29" customWidth="1"/>
    <col min="4" max="4" width="15" customWidth="1"/>
    <col min="5" max="5" width="14.6640625" customWidth="1"/>
    <col min="6" max="6" width="12.83203125" customWidth="1"/>
    <col min="7" max="8" width="13.1640625" customWidth="1"/>
    <col min="9" max="26" width="8.83203125" customWidth="1"/>
  </cols>
  <sheetData>
    <row r="1" spans="1:26" ht="18" customHeight="1" x14ac:dyDescent="0.15">
      <c r="A1" s="54"/>
      <c r="B1" s="190"/>
      <c r="C1" s="191" t="s">
        <v>255</v>
      </c>
      <c r="D1" s="192">
        <v>44837</v>
      </c>
      <c r="E1" s="353" t="s">
        <v>256</v>
      </c>
      <c r="F1" s="354"/>
      <c r="G1" s="354"/>
      <c r="H1" s="342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14.25" customHeight="1" x14ac:dyDescent="0.15">
      <c r="A2" s="54"/>
      <c r="B2" s="190"/>
      <c r="C2" s="193" t="s">
        <v>257</v>
      </c>
      <c r="D2" s="194">
        <v>44621</v>
      </c>
      <c r="E2" s="343"/>
      <c r="F2" s="355"/>
      <c r="G2" s="355"/>
      <c r="H2" s="34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ht="11.25" customHeight="1" x14ac:dyDescent="0.15">
      <c r="A3" s="54"/>
      <c r="B3" s="195" t="s">
        <v>258</v>
      </c>
      <c r="C3" s="195" t="s">
        <v>259</v>
      </c>
      <c r="D3" s="195" t="s">
        <v>260</v>
      </c>
      <c r="E3" s="195" t="s">
        <v>261</v>
      </c>
      <c r="F3" s="195" t="s">
        <v>262</v>
      </c>
      <c r="G3" s="195" t="s">
        <v>263</v>
      </c>
      <c r="H3" s="195" t="s">
        <v>264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ht="12" customHeight="1" x14ac:dyDescent="0.15">
      <c r="A4" s="54"/>
      <c r="B4" s="131">
        <v>1</v>
      </c>
      <c r="C4" s="132" t="str">
        <f>Deliverables!C5</f>
        <v>Proposal</v>
      </c>
      <c r="D4" s="134" t="str">
        <f>IF(Schedule!E4&lt;&gt;0,Schedule!E4,"")</f>
        <v/>
      </c>
      <c r="E4" s="134" t="str">
        <f>IF(Schedule!F4&lt;&gt;0,Schedule!F4,"")</f>
        <v/>
      </c>
      <c r="F4" s="196" t="str">
        <f>IF(Schedule!I4&lt;&gt;0,Schedule!I4,"")</f>
        <v/>
      </c>
      <c r="G4" s="134" t="str">
        <f>IF(Schedule!L4&lt;&gt;0,Schedule!L4,"")</f>
        <v/>
      </c>
      <c r="H4" s="197" t="str">
        <f>IF(SCM!E3&lt;&gt;0,SCM!E3,"")</f>
        <v/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2" customHeight="1" x14ac:dyDescent="0.15">
      <c r="A5" s="54"/>
      <c r="B5" s="131">
        <f t="shared" ref="B5:B35" si="0">B4+1</f>
        <v>2</v>
      </c>
      <c r="C5" s="132" t="str">
        <f>Deliverables!C6</f>
        <v>Contract</v>
      </c>
      <c r="D5" s="134" t="str">
        <f>IF(Schedule!E5&lt;&gt;0,Schedule!E5,"")</f>
        <v/>
      </c>
      <c r="E5" s="134" t="str">
        <f>IF(Schedule!F5&lt;&gt;0,Schedule!F5,"")</f>
        <v/>
      </c>
      <c r="F5" s="196" t="str">
        <f>IF(Schedule!I5&lt;&gt;0,Schedule!I5,"")</f>
        <v/>
      </c>
      <c r="G5" s="134" t="str">
        <f>IF(Schedule!L5&lt;&gt;0,Schedule!L5,"")</f>
        <v/>
      </c>
      <c r="H5" s="197" t="str">
        <f>IF(SCM!E4&lt;&gt;0,SCM!E4,"")</f>
        <v/>
      </c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ht="12" customHeight="1" x14ac:dyDescent="0.15">
      <c r="A6" s="54"/>
      <c r="B6" s="131">
        <f t="shared" si="0"/>
        <v>3</v>
      </c>
      <c r="C6" s="132" t="str">
        <f>Deliverables!C7</f>
        <v>Estimation</v>
      </c>
      <c r="D6" s="134" t="str">
        <f>IF(Schedule!E6&lt;&gt;0,Schedule!E6,"")</f>
        <v/>
      </c>
      <c r="E6" s="134" t="str">
        <f>IF(Schedule!F6&lt;&gt;0,Schedule!F6,"")</f>
        <v/>
      </c>
      <c r="F6" s="196" t="str">
        <f>IF(Schedule!I6&lt;&gt;0,Schedule!I6,"")</f>
        <v/>
      </c>
      <c r="G6" s="134" t="str">
        <f>IF(Schedule!L6&lt;&gt;0,Schedule!L6,"")</f>
        <v/>
      </c>
      <c r="H6" s="197" t="str">
        <f>IF(SCM!E5&lt;&gt;0,SCM!E5,"")</f>
        <v/>
      </c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ht="12" customHeight="1" x14ac:dyDescent="0.15">
      <c r="A7" s="54"/>
      <c r="B7" s="131">
        <f t="shared" si="0"/>
        <v>4</v>
      </c>
      <c r="C7" s="132" t="str">
        <f>Deliverables!C8</f>
        <v>PMP</v>
      </c>
      <c r="D7" s="134" t="str">
        <f>IF(Schedule!E7&lt;&gt;0,Schedule!E7,"")</f>
        <v/>
      </c>
      <c r="E7" s="134" t="str">
        <f>IF(Schedule!F7&lt;&gt;0,Schedule!F7,"")</f>
        <v/>
      </c>
      <c r="F7" s="196" t="str">
        <f>IF(Schedule!I7&lt;&gt;0,Schedule!I7,"")</f>
        <v/>
      </c>
      <c r="G7" s="134" t="str">
        <f>IF(Schedule!L7&lt;&gt;0,Schedule!L7,"")</f>
        <v/>
      </c>
      <c r="H7" s="197" t="str">
        <f>IF(SCM!E6&lt;&gt;0,SCM!E6,"")</f>
        <v/>
      </c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ht="12" customHeight="1" x14ac:dyDescent="0.15">
      <c r="A8" s="54"/>
      <c r="B8" s="131">
        <f t="shared" si="0"/>
        <v>5</v>
      </c>
      <c r="C8" s="132" t="str">
        <f>Deliverables!C9</f>
        <v>QAP</v>
      </c>
      <c r="D8" s="134">
        <f>IF(Schedule!E8&lt;&gt;0,Schedule!E8,"")</f>
        <v>44837</v>
      </c>
      <c r="E8" s="134">
        <f>IF(Schedule!F8&lt;&gt;0,Schedule!F8,"")</f>
        <v>44837</v>
      </c>
      <c r="F8" s="196" t="str">
        <f>IF(Schedule!I8&lt;&gt;0,Schedule!I8,"")</f>
        <v/>
      </c>
      <c r="G8" s="134" t="str">
        <f>IF(Schedule!L8&lt;&gt;0,Schedule!L8,"")</f>
        <v/>
      </c>
      <c r="H8" s="197" t="str">
        <f>IF(SCM!E7&lt;&gt;0,SCM!E7,"")</f>
        <v/>
      </c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ht="12" customHeight="1" x14ac:dyDescent="0.15">
      <c r="A9" s="54"/>
      <c r="B9" s="131">
        <f t="shared" si="0"/>
        <v>6</v>
      </c>
      <c r="C9" s="132" t="str">
        <f>Deliverables!C10</f>
        <v>CMP</v>
      </c>
      <c r="D9" s="134">
        <f>IF(Schedule!E9&lt;&gt;0,Schedule!E9,"")</f>
        <v>44838</v>
      </c>
      <c r="E9" s="134">
        <f>IF(Schedule!F9&lt;&gt;0,Schedule!F9,"")</f>
        <v>44844</v>
      </c>
      <c r="F9" s="196" t="str">
        <f>IF(Schedule!I9&lt;&gt;0,Schedule!I9,"")</f>
        <v/>
      </c>
      <c r="G9" s="134" t="str">
        <f>IF(Schedule!L9&lt;&gt;0,Schedule!L9,"")</f>
        <v/>
      </c>
      <c r="H9" s="197" t="str">
        <f>IF(SCM!E8&lt;&gt;0,SCM!E8,"")</f>
        <v/>
      </c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ht="12" customHeight="1" x14ac:dyDescent="0.15">
      <c r="A10" s="54"/>
      <c r="B10" s="131">
        <f t="shared" si="0"/>
        <v>7</v>
      </c>
      <c r="C10" s="132" t="str">
        <f>Deliverables!C11</f>
        <v>RMP</v>
      </c>
      <c r="D10" s="134">
        <f>IF(Schedule!E10&lt;&gt;0,Schedule!E10,"")</f>
        <v>44838</v>
      </c>
      <c r="E10" s="134">
        <f>IF(Schedule!F10&lt;&gt;0,Schedule!F10,"")</f>
        <v>44838</v>
      </c>
      <c r="F10" s="196" t="str">
        <f>IF(Schedule!I10&lt;&gt;0,Schedule!I10,"")</f>
        <v/>
      </c>
      <c r="G10" s="134" t="str">
        <f>IF(Schedule!L10&lt;&gt;0,Schedule!L10,"")</f>
        <v/>
      </c>
      <c r="H10" s="197" t="str">
        <f>IF(SCM!E9&lt;&gt;0,SCM!E9,"")</f>
        <v/>
      </c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ht="12" customHeight="1" x14ac:dyDescent="0.15">
      <c r="A11" s="54"/>
      <c r="B11" s="131">
        <f t="shared" si="0"/>
        <v>8</v>
      </c>
      <c r="C11" s="132" t="str">
        <f>Deliverables!C12</f>
        <v>SRS</v>
      </c>
      <c r="D11" s="134">
        <f>IF(Schedule!E11&lt;&gt;0,Schedule!E11,"")</f>
        <v>44839</v>
      </c>
      <c r="E11" s="134">
        <f>IF(Schedule!F11&lt;&gt;0,Schedule!F11,"")</f>
        <v>44840</v>
      </c>
      <c r="F11" s="196" t="str">
        <f>IF(Schedule!I11&lt;&gt;0,Schedule!I11,"")</f>
        <v/>
      </c>
      <c r="G11" s="134" t="str">
        <f>IF(Schedule!L11&lt;&gt;0,Schedule!L11,"")</f>
        <v/>
      </c>
      <c r="H11" s="197" t="str">
        <f>IF(SCM!E10&lt;&gt;0,SCM!E10,"")</f>
        <v/>
      </c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2" customHeight="1" x14ac:dyDescent="0.15">
      <c r="A12" s="54"/>
      <c r="B12" s="131">
        <f t="shared" si="0"/>
        <v>9</v>
      </c>
      <c r="C12" s="132" t="str">
        <f>Deliverables!C13</f>
        <v>Requirement Traceability Matrix</v>
      </c>
      <c r="D12" s="134">
        <f>IF(Schedule!E12&lt;&gt;0,Schedule!E12,"")</f>
        <v>44840</v>
      </c>
      <c r="E12" s="134">
        <f>IF(Schedule!F12&lt;&gt;0,Schedule!F12,"")</f>
        <v>44841</v>
      </c>
      <c r="F12" s="196" t="str">
        <f>IF(Schedule!I12&lt;&gt;0,Schedule!I12,"")</f>
        <v/>
      </c>
      <c r="G12" s="134" t="str">
        <f>IF(Schedule!L12&lt;&gt;0,Schedule!L12,"")</f>
        <v/>
      </c>
      <c r="H12" s="197" t="str">
        <f>IF(SCM!E11&lt;&gt;0,SCM!E11,"")</f>
        <v/>
      </c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12" customHeight="1" x14ac:dyDescent="0.15">
      <c r="A13" s="54"/>
      <c r="B13" s="131">
        <f t="shared" si="0"/>
        <v>10</v>
      </c>
      <c r="C13" s="132" t="e">
        <f>NA()</f>
        <v>#N/A</v>
      </c>
      <c r="D13" s="134">
        <f>IF(Schedule!E13&lt;&gt;0,Schedule!E13,"")</f>
        <v>44840</v>
      </c>
      <c r="E13" s="134">
        <f>IF(Schedule!F13&lt;&gt;0,Schedule!F13,"")</f>
        <v>44846</v>
      </c>
      <c r="F13" s="196" t="str">
        <f>IF(Schedule!I13&lt;&gt;0,Schedule!I13,"")</f>
        <v/>
      </c>
      <c r="G13" s="134" t="str">
        <f>IF(Schedule!L13&lt;&gt;0,Schedule!L13,"")</f>
        <v/>
      </c>
      <c r="H13" s="197" t="str">
        <f>IF(SCM!E12&lt;&gt;0,SCM!E12,"")</f>
        <v/>
      </c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12" customHeight="1" x14ac:dyDescent="0.15">
      <c r="A14" s="54"/>
      <c r="B14" s="131">
        <f t="shared" si="0"/>
        <v>11</v>
      </c>
      <c r="C14" s="132" t="str">
        <f>Deliverables!C14</f>
        <v>Prototype/POC</v>
      </c>
      <c r="D14" s="134">
        <f>IF(Schedule!E14&lt;&gt;0,Schedule!E14,"")</f>
        <v>44847</v>
      </c>
      <c r="E14" s="134">
        <f>IF(Schedule!F14&lt;&gt;0,Schedule!F14,"")</f>
        <v>44847</v>
      </c>
      <c r="F14" s="196" t="str">
        <f>IF(Schedule!I14&lt;&gt;0,Schedule!I14,"")</f>
        <v/>
      </c>
      <c r="G14" s="134" t="str">
        <f>IF(Schedule!L14&lt;&gt;0,Schedule!L14,"")</f>
        <v/>
      </c>
      <c r="H14" s="197" t="str">
        <f>IF(SCM!E13&lt;&gt;0,SCM!E13,"")</f>
        <v/>
      </c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2" customHeight="1" x14ac:dyDescent="0.15">
      <c r="A15" s="54"/>
      <c r="B15" s="131">
        <f t="shared" si="0"/>
        <v>12</v>
      </c>
      <c r="C15" s="132" t="str">
        <f>Deliverables!C15</f>
        <v>Re-estimation-1</v>
      </c>
      <c r="D15" s="134" t="str">
        <f>IF(Schedule!E15&lt;&gt;0,Schedule!E15,"")</f>
        <v/>
      </c>
      <c r="E15" s="134" t="str">
        <f>IF(Schedule!F15&lt;&gt;0,Schedule!F15,"")</f>
        <v/>
      </c>
      <c r="F15" s="196" t="str">
        <f>IF(Schedule!I15&lt;&gt;0,Schedule!I15,"")</f>
        <v/>
      </c>
      <c r="G15" s="134" t="str">
        <f>IF(Schedule!L15&lt;&gt;0,Schedule!L15,"")</f>
        <v/>
      </c>
      <c r="H15" s="197" t="str">
        <f>IF(SCM!E14&lt;&gt;0,SCM!E14,"")</f>
        <v/>
      </c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12" customHeight="1" x14ac:dyDescent="0.15">
      <c r="A16" s="54"/>
      <c r="B16" s="131">
        <f t="shared" si="0"/>
        <v>13</v>
      </c>
      <c r="C16" s="132" t="str">
        <f>Deliverables!C16</f>
        <v>Acceptance Test Plan</v>
      </c>
      <c r="D16" s="134" t="str">
        <f>IF(Schedule!E16&lt;&gt;0,Schedule!E16,"")</f>
        <v/>
      </c>
      <c r="E16" s="134" t="str">
        <f>IF(Schedule!F16&lt;&gt;0,Schedule!F16,"")</f>
        <v/>
      </c>
      <c r="F16" s="196" t="str">
        <f>IF(Schedule!I16&lt;&gt;0,Schedule!I16,"")</f>
        <v/>
      </c>
      <c r="G16" s="134" t="str">
        <f>IF(Schedule!L16&lt;&gt;0,Schedule!L16,"")</f>
        <v/>
      </c>
      <c r="H16" s="197" t="str">
        <f>IF(SCM!E15&lt;&gt;0,SCM!E15,"")</f>
        <v/>
      </c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2" customHeight="1" x14ac:dyDescent="0.15">
      <c r="A17" s="54"/>
      <c r="B17" s="131">
        <f t="shared" si="0"/>
        <v>14</v>
      </c>
      <c r="C17" s="132" t="str">
        <f>Deliverables!C17</f>
        <v>Acceptance Test Specification</v>
      </c>
      <c r="D17" s="134" t="str">
        <f>IF(Schedule!E17&lt;&gt;0,Schedule!E17,"")</f>
        <v/>
      </c>
      <c r="E17" s="134" t="str">
        <f>IF(Schedule!F17&lt;&gt;0,Schedule!F17,"")</f>
        <v/>
      </c>
      <c r="F17" s="196" t="str">
        <f>IF(Schedule!I17&lt;&gt;0,Schedule!I17,"")</f>
        <v/>
      </c>
      <c r="G17" s="134" t="str">
        <f>IF(Schedule!L17&lt;&gt;0,Schedule!L17,"")</f>
        <v/>
      </c>
      <c r="H17" s="197" t="str">
        <f>IF(SCM!E16&lt;&gt;0,SCM!E16,"")</f>
        <v/>
      </c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2" customHeight="1" x14ac:dyDescent="0.15">
      <c r="A18" s="54"/>
      <c r="B18" s="131">
        <f t="shared" si="0"/>
        <v>15</v>
      </c>
      <c r="C18" s="132" t="str">
        <f>Deliverables!C19</f>
        <v>System Test Plan</v>
      </c>
      <c r="D18" s="134" t="str">
        <f>IF(Schedule!E18&lt;&gt;0,Schedule!E18,"")</f>
        <v/>
      </c>
      <c r="E18" s="134" t="str">
        <f>IF(Schedule!F18&lt;&gt;0,Schedule!F18,"")</f>
        <v/>
      </c>
      <c r="F18" s="196" t="str">
        <f>IF(Schedule!I18&lt;&gt;0,Schedule!I18,"")</f>
        <v/>
      </c>
      <c r="G18" s="134" t="str">
        <f>IF(Schedule!L18&lt;&gt;0,Schedule!L18,"")</f>
        <v/>
      </c>
      <c r="H18" s="197" t="str">
        <f>IF(SCM!E17&lt;&gt;0,SCM!E17,"")</f>
        <v/>
      </c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2" customHeight="1" x14ac:dyDescent="0.15">
      <c r="A19" s="54"/>
      <c r="B19" s="131">
        <f t="shared" si="0"/>
        <v>16</v>
      </c>
      <c r="C19" s="132" t="str">
        <f>Deliverables!C20</f>
        <v>System Test Specification</v>
      </c>
      <c r="D19" s="134">
        <f>IF(Schedule!E19&lt;&gt;0,Schedule!E19,"")</f>
        <v>44847</v>
      </c>
      <c r="E19" s="134">
        <f>IF(Schedule!F19&lt;&gt;0,Schedule!F19,"")</f>
        <v>44859</v>
      </c>
      <c r="F19" s="196" t="str">
        <f>IF(Schedule!I19&lt;&gt;0,Schedule!I19,"")</f>
        <v/>
      </c>
      <c r="G19" s="134" t="str">
        <f>IF(Schedule!L19&lt;&gt;0,Schedule!L19,"")</f>
        <v/>
      </c>
      <c r="H19" s="197" t="str">
        <f>IF(SCM!E18&lt;&gt;0,SCM!E18,"")</f>
        <v/>
      </c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2" customHeight="1" x14ac:dyDescent="0.15">
      <c r="A20" s="54"/>
      <c r="B20" s="131">
        <f t="shared" si="0"/>
        <v>17</v>
      </c>
      <c r="C20" s="132" t="str">
        <f>Deliverables!C23</f>
        <v>Integration Test Specification</v>
      </c>
      <c r="D20" s="134">
        <f>IF(Schedule!E20&lt;&gt;0,Schedule!E20,"")</f>
        <v>44847</v>
      </c>
      <c r="E20" s="134">
        <f>IF(Schedule!F20&lt;&gt;0,Schedule!F20,"")</f>
        <v>44855</v>
      </c>
      <c r="F20" s="196" t="str">
        <f>IF(Schedule!I20&lt;&gt;0,Schedule!I20,"")</f>
        <v/>
      </c>
      <c r="G20" s="134" t="str">
        <f>IF(Schedule!L20&lt;&gt;0,Schedule!L20,"")</f>
        <v/>
      </c>
      <c r="H20" s="197" t="str">
        <f>IF(SCM!E19&lt;&gt;0,SCM!E19,"")</f>
        <v/>
      </c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2" customHeight="1" x14ac:dyDescent="0.15">
      <c r="A21" s="54"/>
      <c r="B21" s="131">
        <f t="shared" si="0"/>
        <v>18</v>
      </c>
      <c r="C21" s="132" t="str">
        <f>Deliverables!C18</f>
        <v>HLD</v>
      </c>
      <c r="D21" s="134">
        <f>IF(Schedule!E21&lt;&gt;0,Schedule!E21,"")</f>
        <v>44858</v>
      </c>
      <c r="E21" s="134">
        <f>IF(Schedule!F21&lt;&gt;0,Schedule!F21,"")</f>
        <v>44889</v>
      </c>
      <c r="F21" s="196" t="str">
        <f>IF(Schedule!I21&lt;&gt;0,Schedule!I21,"")</f>
        <v/>
      </c>
      <c r="G21" s="134" t="str">
        <f>IF(Schedule!L21&lt;&gt;0,Schedule!L21,"")</f>
        <v/>
      </c>
      <c r="H21" s="197" t="str">
        <f>IF(SCM!E20&lt;&gt;0,SCM!E20,"")</f>
        <v/>
      </c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2" customHeight="1" x14ac:dyDescent="0.15">
      <c r="A22" s="54"/>
      <c r="B22" s="131">
        <f t="shared" si="0"/>
        <v>19</v>
      </c>
      <c r="C22" s="132" t="str">
        <f>Deliverables!C21</f>
        <v>LLD</v>
      </c>
      <c r="D22" s="134" t="str">
        <f>IF(Schedule!E22&lt;&gt;0,Schedule!E22,"")</f>
        <v/>
      </c>
      <c r="E22" s="134" t="str">
        <f>IF(Schedule!F22&lt;&gt;0,Schedule!F22,"")</f>
        <v/>
      </c>
      <c r="F22" s="196" t="str">
        <f>IF(Schedule!I22&lt;&gt;0,Schedule!I22,"")</f>
        <v/>
      </c>
      <c r="G22" s="134" t="str">
        <f>IF(Schedule!L22&lt;&gt;0,Schedule!L22,"")</f>
        <v/>
      </c>
      <c r="H22" s="197" t="str">
        <f>IF(SCM!E21&lt;&gt;0,SCM!E21,"")</f>
        <v/>
      </c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2" customHeight="1" x14ac:dyDescent="0.15">
      <c r="A23" s="54"/>
      <c r="B23" s="131">
        <f t="shared" si="0"/>
        <v>20</v>
      </c>
      <c r="C23" s="132" t="str">
        <f>Deliverables!C24</f>
        <v>Re-estimation-2</v>
      </c>
      <c r="D23" s="134" t="str">
        <f>IF(Schedule!E23&lt;&gt;0,Schedule!E23,"")</f>
        <v/>
      </c>
      <c r="E23" s="134" t="str">
        <f>IF(Schedule!F23&lt;&gt;0,Schedule!F23,"")</f>
        <v/>
      </c>
      <c r="F23" s="196" t="str">
        <f>IF(Schedule!I23&lt;&gt;0,Schedule!I23,"")</f>
        <v/>
      </c>
      <c r="G23" s="134" t="str">
        <f>IF(Schedule!L23&lt;&gt;0,Schedule!L23,"")</f>
        <v/>
      </c>
      <c r="H23" s="197" t="str">
        <f>IF(SCM!E22&lt;&gt;0,SCM!E22,"")</f>
        <v/>
      </c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2" customHeight="1" x14ac:dyDescent="0.15">
      <c r="A24" s="54"/>
      <c r="B24" s="131">
        <f t="shared" si="0"/>
        <v>21</v>
      </c>
      <c r="C24" s="132" t="str">
        <f>Deliverables!C26</f>
        <v>Unit Test Specification</v>
      </c>
      <c r="D24" s="134" t="str">
        <f>IF(Schedule!E24&lt;&gt;0,Schedule!E24,"")</f>
        <v/>
      </c>
      <c r="E24" s="134" t="str">
        <f>IF(Schedule!F24&lt;&gt;0,Schedule!F24,"")</f>
        <v/>
      </c>
      <c r="F24" s="196" t="str">
        <f>IF(Schedule!I24&lt;&gt;0,Schedule!I24,"")</f>
        <v/>
      </c>
      <c r="G24" s="134" t="str">
        <f>IF(Schedule!L24&lt;&gt;0,Schedule!L24,"")</f>
        <v/>
      </c>
      <c r="H24" s="197" t="str">
        <f>IF(SCM!E23&lt;&gt;0,SCM!E23,"")</f>
        <v/>
      </c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2" customHeight="1" x14ac:dyDescent="0.15">
      <c r="A25" s="54"/>
      <c r="B25" s="131">
        <f t="shared" si="0"/>
        <v>22</v>
      </c>
      <c r="C25" s="132" t="e">
        <f>NA()</f>
        <v>#N/A</v>
      </c>
      <c r="D25" s="134" t="str">
        <f>IF(Schedule!E25&lt;&gt;0,Schedule!E25,"")</f>
        <v/>
      </c>
      <c r="E25" s="134" t="str">
        <f>IF(Schedule!F25&lt;&gt;0,Schedule!F25,"")</f>
        <v/>
      </c>
      <c r="F25" s="196" t="str">
        <f>IF(Schedule!I25&lt;&gt;0,Schedule!I25,"")</f>
        <v/>
      </c>
      <c r="G25" s="134" t="str">
        <f>IF(Schedule!L25&lt;&gt;0,Schedule!L25,"")</f>
        <v/>
      </c>
      <c r="H25" s="197" t="str">
        <f>IF(SCM!E24&lt;&gt;0,SCM!E24,"")</f>
        <v/>
      </c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2" customHeight="1" x14ac:dyDescent="0.15">
      <c r="A26" s="54"/>
      <c r="B26" s="131">
        <f t="shared" si="0"/>
        <v>23</v>
      </c>
      <c r="C26" s="132" t="str">
        <f>Deliverables!C28</f>
        <v>Unit Test Report</v>
      </c>
      <c r="D26" s="134" t="e">
        <f t="shared" ref="D26:G26" si="1">NA()</f>
        <v>#N/A</v>
      </c>
      <c r="E26" s="134" t="e">
        <f t="shared" si="1"/>
        <v>#N/A</v>
      </c>
      <c r="F26" s="196" t="e">
        <f t="shared" si="1"/>
        <v>#N/A</v>
      </c>
      <c r="G26" s="134" t="e">
        <f t="shared" si="1"/>
        <v>#N/A</v>
      </c>
      <c r="H26" s="197" t="str">
        <f>IF(SCM!E25&lt;&gt;0,SCM!E25,"")</f>
        <v/>
      </c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2" customHeight="1" x14ac:dyDescent="0.15">
      <c r="A27" s="54"/>
      <c r="B27" s="131">
        <f t="shared" si="0"/>
        <v>24</v>
      </c>
      <c r="C27" s="132" t="str">
        <f>Deliverables!C29</f>
        <v>Integration Test Report</v>
      </c>
      <c r="D27" s="134" t="str">
        <f>IF(Schedule!E26&lt;&gt;0,Schedule!E26,"")</f>
        <v/>
      </c>
      <c r="E27" s="134" t="str">
        <f>IF(Schedule!F26&lt;&gt;0,Schedule!F26,"")</f>
        <v/>
      </c>
      <c r="F27" s="196" t="str">
        <f>IF(Schedule!I26&lt;&gt;0,Schedule!I26,"")</f>
        <v/>
      </c>
      <c r="G27" s="134" t="str">
        <f>IF(Schedule!L26&lt;&gt;0,Schedule!L26,"")</f>
        <v/>
      </c>
      <c r="H27" s="197" t="str">
        <f>IF(SCM!E26&lt;&gt;0,SCM!E26,"")</f>
        <v/>
      </c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2" customHeight="1" x14ac:dyDescent="0.15">
      <c r="A28" s="54"/>
      <c r="B28" s="131">
        <f t="shared" si="0"/>
        <v>25</v>
      </c>
      <c r="C28" s="132" t="str">
        <f>Deliverables!C30</f>
        <v>System Test Report</v>
      </c>
      <c r="D28" s="134">
        <f>IF(Schedule!E27&lt;&gt;0,Schedule!E27,"")</f>
        <v>44859</v>
      </c>
      <c r="E28" s="134">
        <f>IF(Schedule!F27&lt;&gt;0,Schedule!F27,"")</f>
        <v>44869</v>
      </c>
      <c r="F28" s="196" t="str">
        <f>IF(Schedule!I27&lt;&gt;0,Schedule!I27,"")</f>
        <v/>
      </c>
      <c r="G28" s="134" t="str">
        <f>IF(Schedule!L27&lt;&gt;0,Schedule!L27,"")</f>
        <v/>
      </c>
      <c r="H28" s="197" t="str">
        <f>IF(SCM!E27&lt;&gt;0,SCM!E27,"")</f>
        <v/>
      </c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2" customHeight="1" x14ac:dyDescent="0.15">
      <c r="A29" s="54"/>
      <c r="B29" s="131">
        <f t="shared" si="0"/>
        <v>26</v>
      </c>
      <c r="C29" s="132" t="str">
        <f>Deliverables!C31</f>
        <v>User Manual</v>
      </c>
      <c r="D29" s="134">
        <f>IF(Schedule!E28&lt;&gt;0,Schedule!E28,"")</f>
        <v>44867</v>
      </c>
      <c r="E29" s="134">
        <f>IF(Schedule!F28&lt;&gt;0,Schedule!F28,"")</f>
        <v>44909</v>
      </c>
      <c r="F29" s="196" t="str">
        <f>IF(Schedule!I28&lt;&gt;0,Schedule!I28,"")</f>
        <v/>
      </c>
      <c r="G29" s="134" t="str">
        <f>IF(Schedule!L28&lt;&gt;0,Schedule!L28,"")</f>
        <v/>
      </c>
      <c r="H29" s="197" t="str">
        <f>IF(SCM!E28&lt;&gt;0,SCM!E28,"")</f>
        <v/>
      </c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2" customHeight="1" x14ac:dyDescent="0.15">
      <c r="A30" s="54"/>
      <c r="B30" s="131">
        <f t="shared" si="0"/>
        <v>27</v>
      </c>
      <c r="C30" s="132" t="str">
        <f>Deliverables!C32</f>
        <v>Online Help</v>
      </c>
      <c r="D30" s="134">
        <f>IF(Schedule!E29&lt;&gt;0,Schedule!E29,"")</f>
        <v>44900</v>
      </c>
      <c r="E30" s="134">
        <f>IF(Schedule!F29&lt;&gt;0,Schedule!F29,"")</f>
        <v>44928</v>
      </c>
      <c r="F30" s="196" t="str">
        <f>IF(Schedule!I29&lt;&gt;0,Schedule!I29,"")</f>
        <v/>
      </c>
      <c r="G30" s="134" t="str">
        <f>IF(Schedule!L29&lt;&gt;0,Schedule!L29,"")</f>
        <v/>
      </c>
      <c r="H30" s="197" t="str">
        <f>IF(SCM!E29&lt;&gt;0,SCM!E29,"")</f>
        <v/>
      </c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2" customHeight="1" x14ac:dyDescent="0.15">
      <c r="A31" s="54"/>
      <c r="B31" s="131">
        <f t="shared" si="0"/>
        <v>28</v>
      </c>
      <c r="C31" s="132" t="str">
        <f>Deliverables!C34</f>
        <v>Release readiness check</v>
      </c>
      <c r="D31" s="134" t="str">
        <f>IF(Schedule!E30&lt;&gt;0,Schedule!E30,"")</f>
        <v/>
      </c>
      <c r="E31" s="134" t="str">
        <f>IF(Schedule!F30&lt;&gt;0,Schedule!F30,"")</f>
        <v/>
      </c>
      <c r="F31" s="196" t="str">
        <f>IF(Schedule!I30&lt;&gt;0,Schedule!I30,"")</f>
        <v/>
      </c>
      <c r="G31" s="134" t="str">
        <f>IF(Schedule!L30&lt;&gt;0,Schedule!L30,"")</f>
        <v/>
      </c>
      <c r="H31" s="197" t="str">
        <f>IF(SCM!E30&lt;&gt;0,SCM!E30,"")</f>
        <v/>
      </c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1.25" customHeight="1" x14ac:dyDescent="0.15">
      <c r="A32" s="54"/>
      <c r="B32" s="131">
        <f t="shared" si="0"/>
        <v>29</v>
      </c>
      <c r="C32" s="132" t="str">
        <f>Deliverables!C35</f>
        <v>Delivery note</v>
      </c>
      <c r="D32" s="134">
        <f>IF(Schedule!E32&lt;&gt;0,Schedule!E32,"")</f>
        <v>44963</v>
      </c>
      <c r="E32" s="134">
        <f>IF(Schedule!F32&lt;&gt;0,Schedule!F32,"")</f>
        <v>44977</v>
      </c>
      <c r="F32" s="196" t="str">
        <f>IF(Schedule!I32&lt;&gt;0,Schedule!I32,"")</f>
        <v/>
      </c>
      <c r="G32" s="134" t="str">
        <f>IF(Schedule!L32&lt;&gt;0,Schedule!L32,"")</f>
        <v/>
      </c>
      <c r="H32" s="197" t="str">
        <f>IF(SCM!E31&lt;&gt;0,SCM!E31,"")</f>
        <v/>
      </c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1.25" customHeight="1" x14ac:dyDescent="0.15">
      <c r="A33" s="54"/>
      <c r="B33" s="131">
        <f t="shared" si="0"/>
        <v>30</v>
      </c>
      <c r="C33" s="132" t="str">
        <f>Deliverables!C36</f>
        <v>Release note</v>
      </c>
      <c r="D33" s="134" t="str">
        <f>IF(Schedule!E33&lt;&gt;0,Schedule!E33,"")</f>
        <v/>
      </c>
      <c r="E33" s="134" t="str">
        <f>IF(Schedule!F33&lt;&gt;0,Schedule!F33,"")</f>
        <v/>
      </c>
      <c r="F33" s="196" t="str">
        <f>IF(Schedule!I33&lt;&gt;0,Schedule!I33,"")</f>
        <v/>
      </c>
      <c r="G33" s="134" t="str">
        <f>IF(Schedule!L33&lt;&gt;0,Schedule!L33,"")</f>
        <v/>
      </c>
      <c r="H33" s="197" t="str">
        <f>IF(SCM!E32&lt;&gt;0,SCM!E32,"")</f>
        <v/>
      </c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1.25" customHeight="1" x14ac:dyDescent="0.15">
      <c r="A34" s="54"/>
      <c r="B34" s="131">
        <f t="shared" si="0"/>
        <v>31</v>
      </c>
      <c r="C34" s="24" t="s">
        <v>265</v>
      </c>
      <c r="D34" s="134" t="str">
        <f>IF(Schedule!E34&lt;&gt;0,Schedule!E34,"")</f>
        <v/>
      </c>
      <c r="E34" s="134" t="str">
        <f>IF(Schedule!F34&lt;&gt;0,Schedule!F34,"")</f>
        <v/>
      </c>
      <c r="F34" s="196" t="str">
        <f>IF(Schedule!I34&lt;&gt;0,Schedule!I34,"")</f>
        <v/>
      </c>
      <c r="G34" s="134" t="str">
        <f>IF(Schedule!L34&lt;&gt;0,Schedule!L34,"")</f>
        <v/>
      </c>
      <c r="H34" s="197" t="str">
        <f>IF(SCM!E33&lt;&gt;0,SCM!E33,"")</f>
        <v/>
      </c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1.25" customHeight="1" x14ac:dyDescent="0.15">
      <c r="A35" s="54"/>
      <c r="B35" s="131">
        <f t="shared" si="0"/>
        <v>32</v>
      </c>
      <c r="C35" s="24" t="s">
        <v>266</v>
      </c>
      <c r="D35" s="134">
        <f>IF(Schedule!E35&lt;&gt;0,Schedule!E35,"")</f>
        <v>44978</v>
      </c>
      <c r="E35" s="134">
        <f>IF(Schedule!F35&lt;&gt;0,Schedule!F35,"")</f>
        <v>44984</v>
      </c>
      <c r="F35" s="196" t="str">
        <f>IF(Schedule!I35&lt;&gt;0,Schedule!I35,"")</f>
        <v/>
      </c>
      <c r="G35" s="134" t="str">
        <f>IF(Schedule!L35&lt;&gt;0,Schedule!L35,"")</f>
        <v/>
      </c>
      <c r="H35" s="197" t="str">
        <f>IF(SCM!E34&lt;&gt;0,SCM!E34,"")</f>
        <v/>
      </c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1.25" customHeight="1" x14ac:dyDescent="0.1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1.25" customHeight="1" x14ac:dyDescent="0.15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1.25" customHeight="1" x14ac:dyDescent="0.15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1.25" customHeight="1" x14ac:dyDescent="0.1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1.25" customHeight="1" x14ac:dyDescent="0.15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1.25" customHeight="1" x14ac:dyDescent="0.15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1.25" customHeight="1" x14ac:dyDescent="0.15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1.25" customHeight="1" x14ac:dyDescent="0.15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1.25" customHeight="1" x14ac:dyDescent="0.15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1.25" customHeight="1" x14ac:dyDescent="0.15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1.25" customHeight="1" x14ac:dyDescent="0.15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1.25" customHeight="1" x14ac:dyDescent="0.15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1.25" customHeight="1" x14ac:dyDescent="0.15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1.25" customHeight="1" x14ac:dyDescent="0.15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1.25" customHeight="1" x14ac:dyDescent="0.15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1.25" customHeight="1" x14ac:dyDescent="0.15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1.25" customHeight="1" x14ac:dyDescent="0.15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1.25" customHeight="1" x14ac:dyDescent="0.15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1.25" customHeight="1" x14ac:dyDescent="0.15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1.25" customHeight="1" x14ac:dyDescent="0.15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1.25" customHeight="1" x14ac:dyDescent="0.15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1.25" customHeight="1" x14ac:dyDescent="0.15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1.25" customHeight="1" x14ac:dyDescent="0.15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1.25" customHeight="1" x14ac:dyDescent="0.15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1.25" customHeight="1" x14ac:dyDescent="0.15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1.25" customHeight="1" x14ac:dyDescent="0.15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1.25" customHeight="1" x14ac:dyDescent="0.15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1.25" customHeight="1" x14ac:dyDescent="0.15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1.25" customHeight="1" x14ac:dyDescent="0.15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1.25" customHeight="1" x14ac:dyDescent="0.15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1.25" customHeight="1" x14ac:dyDescent="0.15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1.25" customHeight="1" x14ac:dyDescent="0.15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1.25" customHeight="1" x14ac:dyDescent="0.15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1.25" customHeight="1" x14ac:dyDescent="0.15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1.25" customHeight="1" x14ac:dyDescent="0.15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1.25" customHeight="1" x14ac:dyDescent="0.15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1.25" customHeight="1" x14ac:dyDescent="0.15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1.25" customHeight="1" x14ac:dyDescent="0.15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1.25" customHeight="1" x14ac:dyDescent="0.15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1.25" customHeight="1" x14ac:dyDescent="0.15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1.25" customHeight="1" x14ac:dyDescent="0.15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1.25" customHeight="1" x14ac:dyDescent="0.15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1.25" customHeight="1" x14ac:dyDescent="0.15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1.25" customHeight="1" x14ac:dyDescent="0.15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1.25" customHeight="1" x14ac:dyDescent="0.15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1.25" customHeight="1" x14ac:dyDescent="0.15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1.25" customHeight="1" x14ac:dyDescent="0.15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1.25" customHeight="1" x14ac:dyDescent="0.15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1.25" customHeight="1" x14ac:dyDescent="0.15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1.25" customHeight="1" x14ac:dyDescent="0.15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1.25" customHeight="1" x14ac:dyDescent="0.15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1.25" customHeight="1" x14ac:dyDescent="0.15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1.25" customHeight="1" x14ac:dyDescent="0.15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1.25" customHeight="1" x14ac:dyDescent="0.15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1.25" customHeight="1" x14ac:dyDescent="0.15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1.25" customHeight="1" x14ac:dyDescent="0.15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1.25" customHeight="1" x14ac:dyDescent="0.15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1.25" customHeight="1" x14ac:dyDescent="0.15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1.25" customHeight="1" x14ac:dyDescent="0.15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1.25" customHeight="1" x14ac:dyDescent="0.1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1.25" customHeight="1" x14ac:dyDescent="0.15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1.25" customHeight="1" x14ac:dyDescent="0.15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1.25" customHeight="1" x14ac:dyDescent="0.15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1.25" customHeight="1" x14ac:dyDescent="0.15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1.25" customHeight="1" x14ac:dyDescent="0.15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1.25" customHeight="1" x14ac:dyDescent="0.15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1.25" customHeight="1" x14ac:dyDescent="0.15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1.25" customHeight="1" x14ac:dyDescent="0.15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1.25" customHeight="1" x14ac:dyDescent="0.1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1.25" customHeight="1" x14ac:dyDescent="0.15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1.25" customHeight="1" x14ac:dyDescent="0.15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1.25" customHeight="1" x14ac:dyDescent="0.15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1.25" customHeight="1" x14ac:dyDescent="0.15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1.25" customHeight="1" x14ac:dyDescent="0.15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1.25" customHeight="1" x14ac:dyDescent="0.15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1.25" customHeight="1" x14ac:dyDescent="0.15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1.25" customHeight="1" x14ac:dyDescent="0.15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1.25" customHeight="1" x14ac:dyDescent="0.15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1.25" customHeight="1" x14ac:dyDescent="0.15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1.25" customHeight="1" x14ac:dyDescent="0.15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1.25" customHeight="1" x14ac:dyDescent="0.15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1.25" customHeight="1" x14ac:dyDescent="0.15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1.25" customHeight="1" x14ac:dyDescent="0.15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1.25" customHeight="1" x14ac:dyDescent="0.15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1.25" customHeight="1" x14ac:dyDescent="0.15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1.25" customHeight="1" x14ac:dyDescent="0.15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1.25" customHeight="1" x14ac:dyDescent="0.15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1.25" customHeight="1" x14ac:dyDescent="0.15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1.25" customHeight="1" x14ac:dyDescent="0.15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1.25" customHeight="1" x14ac:dyDescent="0.15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1.25" customHeight="1" x14ac:dyDescent="0.15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1.25" customHeight="1" x14ac:dyDescent="0.15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1.25" customHeight="1" x14ac:dyDescent="0.15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1.25" customHeight="1" x14ac:dyDescent="0.15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1.25" customHeight="1" x14ac:dyDescent="0.15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1.25" customHeight="1" x14ac:dyDescent="0.15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1.25" customHeight="1" x14ac:dyDescent="0.15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1.25" customHeight="1" x14ac:dyDescent="0.15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1.25" customHeight="1" x14ac:dyDescent="0.15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1.25" customHeight="1" x14ac:dyDescent="0.15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1.25" customHeight="1" x14ac:dyDescent="0.15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1.25" customHeight="1" x14ac:dyDescent="0.15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1.25" customHeight="1" x14ac:dyDescent="0.15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1.25" customHeight="1" x14ac:dyDescent="0.15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1.25" customHeight="1" x14ac:dyDescent="0.15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1.25" customHeight="1" x14ac:dyDescent="0.15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1.25" customHeight="1" x14ac:dyDescent="0.15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1.25" customHeight="1" x14ac:dyDescent="0.15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1.25" customHeight="1" x14ac:dyDescent="0.15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1.25" customHeight="1" x14ac:dyDescent="0.15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1.25" customHeight="1" x14ac:dyDescent="0.15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1.25" customHeight="1" x14ac:dyDescent="0.15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1.25" customHeight="1" x14ac:dyDescent="0.15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1.25" customHeight="1" x14ac:dyDescent="0.15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1.25" customHeight="1" x14ac:dyDescent="0.15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1.25" customHeight="1" x14ac:dyDescent="0.15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1.25" customHeight="1" x14ac:dyDescent="0.15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1.25" customHeight="1" x14ac:dyDescent="0.1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1.25" customHeight="1" x14ac:dyDescent="0.15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1.25" customHeight="1" x14ac:dyDescent="0.1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1.25" customHeight="1" x14ac:dyDescent="0.15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1.25" customHeight="1" x14ac:dyDescent="0.15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1.25" customHeight="1" x14ac:dyDescent="0.15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1.25" customHeight="1" x14ac:dyDescent="0.15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1.25" customHeight="1" x14ac:dyDescent="0.15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1.25" customHeight="1" x14ac:dyDescent="0.15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1.25" customHeight="1" x14ac:dyDescent="0.15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1.25" customHeight="1" x14ac:dyDescent="0.15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1.25" customHeight="1" x14ac:dyDescent="0.15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1.25" customHeight="1" x14ac:dyDescent="0.1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1.25" customHeight="1" x14ac:dyDescent="0.15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1.25" customHeight="1" x14ac:dyDescent="0.15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1.25" customHeight="1" x14ac:dyDescent="0.15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1.25" customHeight="1" x14ac:dyDescent="0.15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1.25" customHeight="1" x14ac:dyDescent="0.15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1.25" customHeight="1" x14ac:dyDescent="0.15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1.25" customHeight="1" x14ac:dyDescent="0.15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1.25" customHeight="1" x14ac:dyDescent="0.15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1.25" customHeight="1" x14ac:dyDescent="0.15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1.25" customHeight="1" x14ac:dyDescent="0.1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1.25" customHeight="1" x14ac:dyDescent="0.15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1.25" customHeight="1" x14ac:dyDescent="0.15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1.25" customHeight="1" x14ac:dyDescent="0.15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1.25" customHeight="1" x14ac:dyDescent="0.15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1.25" customHeight="1" x14ac:dyDescent="0.15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1.25" customHeight="1" x14ac:dyDescent="0.1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1.25" customHeight="1" x14ac:dyDescent="0.15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1.25" customHeight="1" x14ac:dyDescent="0.15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1.25" customHeight="1" x14ac:dyDescent="0.15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1.25" customHeight="1" x14ac:dyDescent="0.1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1.25" customHeight="1" x14ac:dyDescent="0.15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1.25" customHeight="1" x14ac:dyDescent="0.15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1.25" customHeight="1" x14ac:dyDescent="0.15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1.25" customHeight="1" x14ac:dyDescent="0.15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1.25" customHeight="1" x14ac:dyDescent="0.1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1.25" customHeight="1" x14ac:dyDescent="0.15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1.25" customHeight="1" x14ac:dyDescent="0.15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1.25" customHeight="1" x14ac:dyDescent="0.15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1.25" customHeight="1" x14ac:dyDescent="0.15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1.25" customHeight="1" x14ac:dyDescent="0.1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1.25" customHeight="1" x14ac:dyDescent="0.15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1.25" customHeight="1" x14ac:dyDescent="0.15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1.25" customHeight="1" x14ac:dyDescent="0.15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1.25" customHeight="1" x14ac:dyDescent="0.15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1.25" customHeight="1" x14ac:dyDescent="0.15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1.25" customHeight="1" x14ac:dyDescent="0.1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1.25" customHeight="1" x14ac:dyDescent="0.15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1.25" customHeight="1" x14ac:dyDescent="0.15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1.25" customHeight="1" x14ac:dyDescent="0.1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1.25" customHeight="1" x14ac:dyDescent="0.1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1.25" customHeight="1" x14ac:dyDescent="0.15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1.25" customHeight="1" x14ac:dyDescent="0.15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1.25" customHeight="1" x14ac:dyDescent="0.15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1.25" customHeight="1" x14ac:dyDescent="0.15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1.25" customHeight="1" x14ac:dyDescent="0.15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1.25" customHeight="1" x14ac:dyDescent="0.15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1.25" customHeight="1" x14ac:dyDescent="0.15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1.25" customHeight="1" x14ac:dyDescent="0.15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1.25" customHeight="1" x14ac:dyDescent="0.15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1.25" customHeight="1" x14ac:dyDescent="0.1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1.25" customHeight="1" x14ac:dyDescent="0.15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1.25" customHeight="1" x14ac:dyDescent="0.15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1.25" customHeight="1" x14ac:dyDescent="0.15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1.25" customHeight="1" x14ac:dyDescent="0.15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1.25" customHeight="1" x14ac:dyDescent="0.15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1.25" customHeight="1" x14ac:dyDescent="0.15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1.25" customHeight="1" x14ac:dyDescent="0.15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1.25" customHeight="1" x14ac:dyDescent="0.15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1.25" customHeight="1" x14ac:dyDescent="0.15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1.25" customHeight="1" x14ac:dyDescent="0.1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1.25" customHeight="1" x14ac:dyDescent="0.15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1.25" customHeight="1" x14ac:dyDescent="0.1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1.25" customHeight="1" x14ac:dyDescent="0.1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1.25" customHeight="1" x14ac:dyDescent="0.1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1.25" customHeight="1" x14ac:dyDescent="0.1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1.25" customHeight="1" x14ac:dyDescent="0.1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1.25" customHeight="1" x14ac:dyDescent="0.15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1.25" customHeight="1" x14ac:dyDescent="0.15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1.25" customHeight="1" x14ac:dyDescent="0.15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1.25" customHeight="1" x14ac:dyDescent="0.1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1.25" customHeight="1" x14ac:dyDescent="0.15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1.25" customHeight="1" x14ac:dyDescent="0.15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1.25" customHeight="1" x14ac:dyDescent="0.1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1.25" customHeight="1" x14ac:dyDescent="0.15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1.25" customHeight="1" x14ac:dyDescent="0.15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1.25" customHeight="1" x14ac:dyDescent="0.15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1.25" customHeight="1" x14ac:dyDescent="0.15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1.25" customHeight="1" x14ac:dyDescent="0.15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1.25" customHeight="1" x14ac:dyDescent="0.15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1.25" customHeight="1" x14ac:dyDescent="0.1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1.25" customHeight="1" x14ac:dyDescent="0.15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1.25" customHeight="1" x14ac:dyDescent="0.15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1.25" customHeight="1" x14ac:dyDescent="0.15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1.25" customHeight="1" x14ac:dyDescent="0.15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1.25" customHeight="1" x14ac:dyDescent="0.15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1.25" customHeight="1" x14ac:dyDescent="0.1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1.25" customHeight="1" x14ac:dyDescent="0.15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1.25" customHeight="1" x14ac:dyDescent="0.15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1.25" customHeight="1" x14ac:dyDescent="0.15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1.25" customHeight="1" x14ac:dyDescent="0.1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1.25" customHeight="1" x14ac:dyDescent="0.15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1.25" customHeight="1" x14ac:dyDescent="0.15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1.25" customHeight="1" x14ac:dyDescent="0.15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1.25" customHeight="1" x14ac:dyDescent="0.15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1.25" customHeight="1" x14ac:dyDescent="0.15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1.25" customHeight="1" x14ac:dyDescent="0.15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1.25" customHeight="1" x14ac:dyDescent="0.15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1.25" customHeight="1" x14ac:dyDescent="0.15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1.25" customHeight="1" x14ac:dyDescent="0.15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1.25" customHeight="1" x14ac:dyDescent="0.1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1.25" customHeight="1" x14ac:dyDescent="0.15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1.25" customHeight="1" x14ac:dyDescent="0.15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1.25" customHeight="1" x14ac:dyDescent="0.15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1.25" customHeight="1" x14ac:dyDescent="0.15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1.25" customHeight="1" x14ac:dyDescent="0.15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1.25" customHeight="1" x14ac:dyDescent="0.15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1.25" customHeight="1" x14ac:dyDescent="0.15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1.25" customHeight="1" x14ac:dyDescent="0.15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1.25" customHeight="1" x14ac:dyDescent="0.15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1.25" customHeight="1" x14ac:dyDescent="0.1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1.25" customHeight="1" x14ac:dyDescent="0.15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1.25" customHeight="1" x14ac:dyDescent="0.15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1.25" customHeight="1" x14ac:dyDescent="0.15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1.25" customHeight="1" x14ac:dyDescent="0.15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1.25" customHeight="1" x14ac:dyDescent="0.15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1.25" customHeight="1" x14ac:dyDescent="0.15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1.25" customHeight="1" x14ac:dyDescent="0.1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1.25" customHeight="1" x14ac:dyDescent="0.15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1.25" customHeight="1" x14ac:dyDescent="0.15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1.25" customHeight="1" x14ac:dyDescent="0.1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1.25" customHeight="1" x14ac:dyDescent="0.15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1.25" customHeight="1" x14ac:dyDescent="0.1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1.25" customHeight="1" x14ac:dyDescent="0.15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1.25" customHeight="1" x14ac:dyDescent="0.15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1.25" customHeight="1" x14ac:dyDescent="0.15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1.25" customHeight="1" x14ac:dyDescent="0.15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1.25" customHeight="1" x14ac:dyDescent="0.1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1.25" customHeight="1" x14ac:dyDescent="0.1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1.25" customHeight="1" x14ac:dyDescent="0.1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1.25" customHeight="1" x14ac:dyDescent="0.1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1.25" customHeight="1" x14ac:dyDescent="0.1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1.25" customHeight="1" x14ac:dyDescent="0.1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1.25" customHeight="1" x14ac:dyDescent="0.1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1.25" customHeight="1" x14ac:dyDescent="0.1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1.25" customHeight="1" x14ac:dyDescent="0.1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1.25" customHeight="1" x14ac:dyDescent="0.1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1.25" customHeight="1" x14ac:dyDescent="0.1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1.25" customHeight="1" x14ac:dyDescent="0.1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1.25" customHeight="1" x14ac:dyDescent="0.1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1.25" customHeight="1" x14ac:dyDescent="0.1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1.25" customHeight="1" x14ac:dyDescent="0.1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1.25" customHeight="1" x14ac:dyDescent="0.1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1.25" customHeight="1" x14ac:dyDescent="0.1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1.25" customHeight="1" x14ac:dyDescent="0.1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1.25" customHeight="1" x14ac:dyDescent="0.1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1.25" customHeight="1" x14ac:dyDescent="0.1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1.25" customHeight="1" x14ac:dyDescent="0.1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1.25" customHeight="1" x14ac:dyDescent="0.1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1.25" customHeight="1" x14ac:dyDescent="0.1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1.25" customHeight="1" x14ac:dyDescent="0.1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1.25" customHeight="1" x14ac:dyDescent="0.1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1.25" customHeight="1" x14ac:dyDescent="0.1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1.25" customHeight="1" x14ac:dyDescent="0.1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1.25" customHeight="1" x14ac:dyDescent="0.1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1.25" customHeight="1" x14ac:dyDescent="0.1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1.25" customHeight="1" x14ac:dyDescent="0.1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1.25" customHeight="1" x14ac:dyDescent="0.1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1.25" customHeight="1" x14ac:dyDescent="0.1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1.25" customHeight="1" x14ac:dyDescent="0.1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1.25" customHeight="1" x14ac:dyDescent="0.1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1.25" customHeight="1" x14ac:dyDescent="0.1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1.25" customHeight="1" x14ac:dyDescent="0.1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1.25" customHeight="1" x14ac:dyDescent="0.1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1.25" customHeight="1" x14ac:dyDescent="0.1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1.25" customHeight="1" x14ac:dyDescent="0.1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1.25" customHeight="1" x14ac:dyDescent="0.1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1.25" customHeight="1" x14ac:dyDescent="0.1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1.25" customHeight="1" x14ac:dyDescent="0.1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1.25" customHeight="1" x14ac:dyDescent="0.1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1.25" customHeight="1" x14ac:dyDescent="0.1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1.25" customHeight="1" x14ac:dyDescent="0.1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1.25" customHeight="1" x14ac:dyDescent="0.1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1.25" customHeight="1" x14ac:dyDescent="0.1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1.25" customHeight="1" x14ac:dyDescent="0.1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1.25" customHeight="1" x14ac:dyDescent="0.1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1.25" customHeight="1" x14ac:dyDescent="0.1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1.25" customHeight="1" x14ac:dyDescent="0.1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1.25" customHeight="1" x14ac:dyDescent="0.1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1.25" customHeight="1" x14ac:dyDescent="0.1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1.25" customHeight="1" x14ac:dyDescent="0.1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1.25" customHeight="1" x14ac:dyDescent="0.1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1.25" customHeight="1" x14ac:dyDescent="0.1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1.25" customHeight="1" x14ac:dyDescent="0.1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1.25" customHeight="1" x14ac:dyDescent="0.1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1.25" customHeight="1" x14ac:dyDescent="0.1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1.25" customHeight="1" x14ac:dyDescent="0.1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1.25" customHeight="1" x14ac:dyDescent="0.1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1.25" customHeight="1" x14ac:dyDescent="0.1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1.25" customHeight="1" x14ac:dyDescent="0.1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1.25" customHeight="1" x14ac:dyDescent="0.1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1.25" customHeight="1" x14ac:dyDescent="0.1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1.25" customHeight="1" x14ac:dyDescent="0.1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1.25" customHeight="1" x14ac:dyDescent="0.1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1.25" customHeight="1" x14ac:dyDescent="0.1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1.25" customHeight="1" x14ac:dyDescent="0.1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1.25" customHeight="1" x14ac:dyDescent="0.1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1.25" customHeight="1" x14ac:dyDescent="0.1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1.25" customHeight="1" x14ac:dyDescent="0.1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1.25" customHeight="1" x14ac:dyDescent="0.1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1.25" customHeight="1" x14ac:dyDescent="0.1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1.25" customHeight="1" x14ac:dyDescent="0.1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1.25" customHeight="1" x14ac:dyDescent="0.1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1.25" customHeight="1" x14ac:dyDescent="0.1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1.25" customHeight="1" x14ac:dyDescent="0.1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1.25" customHeight="1" x14ac:dyDescent="0.1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1.25" customHeight="1" x14ac:dyDescent="0.1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1.25" customHeight="1" x14ac:dyDescent="0.1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1.25" customHeight="1" x14ac:dyDescent="0.1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1.25" customHeight="1" x14ac:dyDescent="0.1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1.25" customHeight="1" x14ac:dyDescent="0.1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1.25" customHeight="1" x14ac:dyDescent="0.1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1.25" customHeight="1" x14ac:dyDescent="0.1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1.25" customHeight="1" x14ac:dyDescent="0.1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1.25" customHeight="1" x14ac:dyDescent="0.1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1.25" customHeight="1" x14ac:dyDescent="0.1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1.25" customHeight="1" x14ac:dyDescent="0.1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1.25" customHeight="1" x14ac:dyDescent="0.1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1.25" customHeight="1" x14ac:dyDescent="0.1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1.25" customHeight="1" x14ac:dyDescent="0.1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1.25" customHeight="1" x14ac:dyDescent="0.1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1.25" customHeight="1" x14ac:dyDescent="0.1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1.25" customHeight="1" x14ac:dyDescent="0.1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1.25" customHeight="1" x14ac:dyDescent="0.1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1.25" customHeight="1" x14ac:dyDescent="0.1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1.25" customHeight="1" x14ac:dyDescent="0.1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1.25" customHeight="1" x14ac:dyDescent="0.1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1.25" customHeight="1" x14ac:dyDescent="0.1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1.25" customHeight="1" x14ac:dyDescent="0.1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1.25" customHeight="1" x14ac:dyDescent="0.1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1.25" customHeight="1" x14ac:dyDescent="0.1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1.25" customHeight="1" x14ac:dyDescent="0.1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1.25" customHeight="1" x14ac:dyDescent="0.1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1.25" customHeight="1" x14ac:dyDescent="0.1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1.25" customHeight="1" x14ac:dyDescent="0.1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1.25" customHeight="1" x14ac:dyDescent="0.1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1.25" customHeight="1" x14ac:dyDescent="0.1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1.25" customHeight="1" x14ac:dyDescent="0.1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1.25" customHeight="1" x14ac:dyDescent="0.1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1.25" customHeight="1" x14ac:dyDescent="0.1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1.25" customHeight="1" x14ac:dyDescent="0.1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1.25" customHeight="1" x14ac:dyDescent="0.1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1.25" customHeight="1" x14ac:dyDescent="0.1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1.25" customHeight="1" x14ac:dyDescent="0.1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1.25" customHeight="1" x14ac:dyDescent="0.1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1.25" customHeight="1" x14ac:dyDescent="0.1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1.25" customHeight="1" x14ac:dyDescent="0.1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1.25" customHeight="1" x14ac:dyDescent="0.1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1.25" customHeight="1" x14ac:dyDescent="0.1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1.25" customHeight="1" x14ac:dyDescent="0.1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1.25" customHeight="1" x14ac:dyDescent="0.1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1.25" customHeight="1" x14ac:dyDescent="0.1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1.25" customHeight="1" x14ac:dyDescent="0.1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1.25" customHeight="1" x14ac:dyDescent="0.1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1.25" customHeight="1" x14ac:dyDescent="0.1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1.25" customHeight="1" x14ac:dyDescent="0.1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1.25" customHeight="1" x14ac:dyDescent="0.1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1.25" customHeight="1" x14ac:dyDescent="0.1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1.25" customHeight="1" x14ac:dyDescent="0.1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1.25" customHeight="1" x14ac:dyDescent="0.1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1.25" customHeight="1" x14ac:dyDescent="0.1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1.25" customHeight="1" x14ac:dyDescent="0.1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1.25" customHeight="1" x14ac:dyDescent="0.1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1.25" customHeight="1" x14ac:dyDescent="0.1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1.25" customHeight="1" x14ac:dyDescent="0.1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1.25" customHeight="1" x14ac:dyDescent="0.1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1.25" customHeight="1" x14ac:dyDescent="0.1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1.25" customHeight="1" x14ac:dyDescent="0.1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1.25" customHeight="1" x14ac:dyDescent="0.1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1.25" customHeight="1" x14ac:dyDescent="0.1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1.25" customHeight="1" x14ac:dyDescent="0.1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1.25" customHeight="1" x14ac:dyDescent="0.1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1.25" customHeight="1" x14ac:dyDescent="0.1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1.25" customHeight="1" x14ac:dyDescent="0.1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1.25" customHeight="1" x14ac:dyDescent="0.1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1.25" customHeight="1" x14ac:dyDescent="0.1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1.25" customHeight="1" x14ac:dyDescent="0.1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1.25" customHeight="1" x14ac:dyDescent="0.1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1.25" customHeight="1" x14ac:dyDescent="0.1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1.25" customHeight="1" x14ac:dyDescent="0.1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1.25" customHeight="1" x14ac:dyDescent="0.1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1.25" customHeight="1" x14ac:dyDescent="0.1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1.25" customHeight="1" x14ac:dyDescent="0.1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1.25" customHeight="1" x14ac:dyDescent="0.1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1.25" customHeight="1" x14ac:dyDescent="0.1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1.25" customHeight="1" x14ac:dyDescent="0.1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1.25" customHeight="1" x14ac:dyDescent="0.1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1.25" customHeight="1" x14ac:dyDescent="0.1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1.25" customHeight="1" x14ac:dyDescent="0.1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1.25" customHeight="1" x14ac:dyDescent="0.1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1.25" customHeight="1" x14ac:dyDescent="0.1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1.25" customHeight="1" x14ac:dyDescent="0.1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1.25" customHeight="1" x14ac:dyDescent="0.1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1.25" customHeight="1" x14ac:dyDescent="0.1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1.25" customHeight="1" x14ac:dyDescent="0.1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1.25" customHeight="1" x14ac:dyDescent="0.1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1.25" customHeight="1" x14ac:dyDescent="0.1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1.25" customHeight="1" x14ac:dyDescent="0.1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1.25" customHeight="1" x14ac:dyDescent="0.1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1.25" customHeight="1" x14ac:dyDescent="0.1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1.25" customHeight="1" x14ac:dyDescent="0.1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1.25" customHeight="1" x14ac:dyDescent="0.1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1.25" customHeight="1" x14ac:dyDescent="0.1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1.25" customHeight="1" x14ac:dyDescent="0.1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1.25" customHeight="1" x14ac:dyDescent="0.1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1.25" customHeight="1" x14ac:dyDescent="0.1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1.25" customHeight="1" x14ac:dyDescent="0.1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1.25" customHeight="1" x14ac:dyDescent="0.1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1.25" customHeight="1" x14ac:dyDescent="0.1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1.25" customHeight="1" x14ac:dyDescent="0.1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1.25" customHeight="1" x14ac:dyDescent="0.1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1.25" customHeight="1" x14ac:dyDescent="0.1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1.25" customHeight="1" x14ac:dyDescent="0.1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1.25" customHeight="1" x14ac:dyDescent="0.1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1.25" customHeight="1" x14ac:dyDescent="0.1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1.25" customHeight="1" x14ac:dyDescent="0.1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1.25" customHeight="1" x14ac:dyDescent="0.1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1.25" customHeight="1" x14ac:dyDescent="0.1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1.25" customHeight="1" x14ac:dyDescent="0.1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1.25" customHeight="1" x14ac:dyDescent="0.1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1.25" customHeight="1" x14ac:dyDescent="0.1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1.25" customHeight="1" x14ac:dyDescent="0.1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1.25" customHeight="1" x14ac:dyDescent="0.1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1.25" customHeight="1" x14ac:dyDescent="0.1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1.25" customHeight="1" x14ac:dyDescent="0.1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1.25" customHeight="1" x14ac:dyDescent="0.1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1.25" customHeight="1" x14ac:dyDescent="0.1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1.25" customHeight="1" x14ac:dyDescent="0.1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1.25" customHeight="1" x14ac:dyDescent="0.1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1.25" customHeight="1" x14ac:dyDescent="0.1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1.25" customHeight="1" x14ac:dyDescent="0.1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1.25" customHeight="1" x14ac:dyDescent="0.1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1.25" customHeight="1" x14ac:dyDescent="0.1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1.25" customHeight="1" x14ac:dyDescent="0.1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1.25" customHeight="1" x14ac:dyDescent="0.1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1.25" customHeight="1" x14ac:dyDescent="0.1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1.25" customHeight="1" x14ac:dyDescent="0.1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1.25" customHeight="1" x14ac:dyDescent="0.1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1.25" customHeight="1" x14ac:dyDescent="0.1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1.25" customHeight="1" x14ac:dyDescent="0.1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1.25" customHeight="1" x14ac:dyDescent="0.1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1.25" customHeight="1" x14ac:dyDescent="0.1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1.25" customHeight="1" x14ac:dyDescent="0.1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1.25" customHeight="1" x14ac:dyDescent="0.1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1.25" customHeight="1" x14ac:dyDescent="0.1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1.25" customHeight="1" x14ac:dyDescent="0.1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1.25" customHeight="1" x14ac:dyDescent="0.1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1.25" customHeight="1" x14ac:dyDescent="0.1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1.25" customHeight="1" x14ac:dyDescent="0.1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1.25" customHeight="1" x14ac:dyDescent="0.1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1.25" customHeight="1" x14ac:dyDescent="0.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1.25" customHeight="1" x14ac:dyDescent="0.1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1.25" customHeight="1" x14ac:dyDescent="0.1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1.25" customHeight="1" x14ac:dyDescent="0.1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1.25" customHeight="1" x14ac:dyDescent="0.1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1.25" customHeight="1" x14ac:dyDescent="0.1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1.25" customHeight="1" x14ac:dyDescent="0.1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1.25" customHeight="1" x14ac:dyDescent="0.1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1.25" customHeight="1" x14ac:dyDescent="0.1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1.25" customHeight="1" x14ac:dyDescent="0.1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1.25" customHeight="1" x14ac:dyDescent="0.1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1.25" customHeight="1" x14ac:dyDescent="0.1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1.25" customHeight="1" x14ac:dyDescent="0.1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1.25" customHeight="1" x14ac:dyDescent="0.1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1.25" customHeight="1" x14ac:dyDescent="0.1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1.25" customHeight="1" x14ac:dyDescent="0.1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1.25" customHeight="1" x14ac:dyDescent="0.1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1.25" customHeight="1" x14ac:dyDescent="0.1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1.25" customHeight="1" x14ac:dyDescent="0.1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1.25" customHeight="1" x14ac:dyDescent="0.1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1.25" customHeight="1" x14ac:dyDescent="0.1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1.25" customHeight="1" x14ac:dyDescent="0.1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1.25" customHeight="1" x14ac:dyDescent="0.1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1.25" customHeight="1" x14ac:dyDescent="0.1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1.25" customHeight="1" x14ac:dyDescent="0.1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1.25" customHeight="1" x14ac:dyDescent="0.1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1.25" customHeight="1" x14ac:dyDescent="0.1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1.25" customHeight="1" x14ac:dyDescent="0.1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1.25" customHeight="1" x14ac:dyDescent="0.1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1.25" customHeight="1" x14ac:dyDescent="0.1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1.25" customHeight="1" x14ac:dyDescent="0.1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1.25" customHeight="1" x14ac:dyDescent="0.1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1.25" customHeight="1" x14ac:dyDescent="0.1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1.25" customHeight="1" x14ac:dyDescent="0.1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1.25" customHeight="1" x14ac:dyDescent="0.1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1.25" customHeight="1" x14ac:dyDescent="0.1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1.25" customHeight="1" x14ac:dyDescent="0.1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1.25" customHeight="1" x14ac:dyDescent="0.1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1.25" customHeight="1" x14ac:dyDescent="0.1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1.25" customHeight="1" x14ac:dyDescent="0.1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1.25" customHeight="1" x14ac:dyDescent="0.1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1.25" customHeight="1" x14ac:dyDescent="0.1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1.25" customHeight="1" x14ac:dyDescent="0.1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1.25" customHeight="1" x14ac:dyDescent="0.1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1.25" customHeight="1" x14ac:dyDescent="0.1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1.25" customHeight="1" x14ac:dyDescent="0.1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1.25" customHeight="1" x14ac:dyDescent="0.1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1.25" customHeight="1" x14ac:dyDescent="0.1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1.25" customHeight="1" x14ac:dyDescent="0.1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1.25" customHeight="1" x14ac:dyDescent="0.1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1.25" customHeight="1" x14ac:dyDescent="0.1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1.25" customHeight="1" x14ac:dyDescent="0.1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1.25" customHeight="1" x14ac:dyDescent="0.1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1.25" customHeight="1" x14ac:dyDescent="0.1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1.25" customHeight="1" x14ac:dyDescent="0.1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1.25" customHeight="1" x14ac:dyDescent="0.1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1.25" customHeight="1" x14ac:dyDescent="0.1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1.25" customHeight="1" x14ac:dyDescent="0.1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1.25" customHeight="1" x14ac:dyDescent="0.1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1.25" customHeight="1" x14ac:dyDescent="0.1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1.25" customHeight="1" x14ac:dyDescent="0.1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1.25" customHeight="1" x14ac:dyDescent="0.1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1.25" customHeight="1" x14ac:dyDescent="0.1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1.25" customHeight="1" x14ac:dyDescent="0.1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1.25" customHeight="1" x14ac:dyDescent="0.1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1.25" customHeight="1" x14ac:dyDescent="0.1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1.25" customHeight="1" x14ac:dyDescent="0.1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1.25" customHeight="1" x14ac:dyDescent="0.1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1.25" customHeight="1" x14ac:dyDescent="0.1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1.25" customHeight="1" x14ac:dyDescent="0.1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1.25" customHeight="1" x14ac:dyDescent="0.1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1.25" customHeight="1" x14ac:dyDescent="0.1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1.25" customHeight="1" x14ac:dyDescent="0.1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1.25" customHeight="1" x14ac:dyDescent="0.1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1.25" customHeight="1" x14ac:dyDescent="0.1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1.25" customHeight="1" x14ac:dyDescent="0.1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1.25" customHeight="1" x14ac:dyDescent="0.1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1.25" customHeight="1" x14ac:dyDescent="0.1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1.25" customHeight="1" x14ac:dyDescent="0.1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1.25" customHeight="1" x14ac:dyDescent="0.1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1.25" customHeight="1" x14ac:dyDescent="0.1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1.25" customHeight="1" x14ac:dyDescent="0.1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1.25" customHeight="1" x14ac:dyDescent="0.1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1.25" customHeight="1" x14ac:dyDescent="0.1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1.25" customHeight="1" x14ac:dyDescent="0.1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1.25" customHeight="1" x14ac:dyDescent="0.1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1.25" customHeight="1" x14ac:dyDescent="0.1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1.25" customHeight="1" x14ac:dyDescent="0.1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1.25" customHeight="1" x14ac:dyDescent="0.1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1.25" customHeight="1" x14ac:dyDescent="0.1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1.25" customHeight="1" x14ac:dyDescent="0.1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1.25" customHeight="1" x14ac:dyDescent="0.1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1.25" customHeight="1" x14ac:dyDescent="0.1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1.25" customHeight="1" x14ac:dyDescent="0.1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1.25" customHeight="1" x14ac:dyDescent="0.1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1.25" customHeight="1" x14ac:dyDescent="0.1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1.25" customHeight="1" x14ac:dyDescent="0.1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1.25" customHeight="1" x14ac:dyDescent="0.1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1.25" customHeight="1" x14ac:dyDescent="0.1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1.25" customHeight="1" x14ac:dyDescent="0.1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1.25" customHeight="1" x14ac:dyDescent="0.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1.25" customHeight="1" x14ac:dyDescent="0.1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1.25" customHeight="1" x14ac:dyDescent="0.1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1.25" customHeight="1" x14ac:dyDescent="0.1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1.25" customHeight="1" x14ac:dyDescent="0.1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1.25" customHeight="1" x14ac:dyDescent="0.1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1.25" customHeight="1" x14ac:dyDescent="0.1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1.25" customHeight="1" x14ac:dyDescent="0.1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1.25" customHeight="1" x14ac:dyDescent="0.1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1.25" customHeight="1" x14ac:dyDescent="0.1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1.25" customHeight="1" x14ac:dyDescent="0.1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1.25" customHeight="1" x14ac:dyDescent="0.1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1.25" customHeight="1" x14ac:dyDescent="0.1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1.25" customHeight="1" x14ac:dyDescent="0.1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1.25" customHeight="1" x14ac:dyDescent="0.1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1.25" customHeight="1" x14ac:dyDescent="0.1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1.25" customHeight="1" x14ac:dyDescent="0.1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1.25" customHeight="1" x14ac:dyDescent="0.1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1.25" customHeight="1" x14ac:dyDescent="0.1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1.25" customHeight="1" x14ac:dyDescent="0.1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1.25" customHeight="1" x14ac:dyDescent="0.1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1.25" customHeight="1" x14ac:dyDescent="0.1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1.25" customHeight="1" x14ac:dyDescent="0.1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1.25" customHeight="1" x14ac:dyDescent="0.1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1.25" customHeight="1" x14ac:dyDescent="0.1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1.25" customHeight="1" x14ac:dyDescent="0.1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1.25" customHeight="1" x14ac:dyDescent="0.1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1.25" customHeight="1" x14ac:dyDescent="0.1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1.25" customHeight="1" x14ac:dyDescent="0.1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1.25" customHeight="1" x14ac:dyDescent="0.1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1.25" customHeight="1" x14ac:dyDescent="0.1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1.25" customHeight="1" x14ac:dyDescent="0.1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1.25" customHeight="1" x14ac:dyDescent="0.1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1.25" customHeight="1" x14ac:dyDescent="0.1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1.25" customHeight="1" x14ac:dyDescent="0.1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1.25" customHeight="1" x14ac:dyDescent="0.1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1.25" customHeight="1" x14ac:dyDescent="0.1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1.25" customHeight="1" x14ac:dyDescent="0.1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1.25" customHeight="1" x14ac:dyDescent="0.1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1.25" customHeight="1" x14ac:dyDescent="0.1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1.25" customHeight="1" x14ac:dyDescent="0.1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1.25" customHeight="1" x14ac:dyDescent="0.1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1.25" customHeight="1" x14ac:dyDescent="0.1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1.25" customHeight="1" x14ac:dyDescent="0.1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1.25" customHeight="1" x14ac:dyDescent="0.1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1.25" customHeight="1" x14ac:dyDescent="0.1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1.25" customHeight="1" x14ac:dyDescent="0.1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1.25" customHeight="1" x14ac:dyDescent="0.1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1.25" customHeight="1" x14ac:dyDescent="0.1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1.25" customHeight="1" x14ac:dyDescent="0.1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1.25" customHeight="1" x14ac:dyDescent="0.1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1.25" customHeight="1" x14ac:dyDescent="0.1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1.25" customHeight="1" x14ac:dyDescent="0.1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1.25" customHeight="1" x14ac:dyDescent="0.1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1.25" customHeight="1" x14ac:dyDescent="0.1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1.25" customHeight="1" x14ac:dyDescent="0.1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1.25" customHeight="1" x14ac:dyDescent="0.1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1.25" customHeight="1" x14ac:dyDescent="0.1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1.25" customHeight="1" x14ac:dyDescent="0.1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1.25" customHeight="1" x14ac:dyDescent="0.1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1.25" customHeight="1" x14ac:dyDescent="0.1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1.25" customHeight="1" x14ac:dyDescent="0.1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1.25" customHeight="1" x14ac:dyDescent="0.1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1.25" customHeight="1" x14ac:dyDescent="0.1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1.25" customHeight="1" x14ac:dyDescent="0.1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1.25" customHeight="1" x14ac:dyDescent="0.1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1.25" customHeight="1" x14ac:dyDescent="0.1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1.25" customHeight="1" x14ac:dyDescent="0.1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1.25" customHeight="1" x14ac:dyDescent="0.1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1.25" customHeight="1" x14ac:dyDescent="0.1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1.25" customHeight="1" x14ac:dyDescent="0.1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1.25" customHeight="1" x14ac:dyDescent="0.1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1.25" customHeight="1" x14ac:dyDescent="0.1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1.25" customHeight="1" x14ac:dyDescent="0.1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1.25" customHeight="1" x14ac:dyDescent="0.1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1.25" customHeight="1" x14ac:dyDescent="0.1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1.25" customHeight="1" x14ac:dyDescent="0.1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1.25" customHeight="1" x14ac:dyDescent="0.1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1.25" customHeight="1" x14ac:dyDescent="0.1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1.25" customHeight="1" x14ac:dyDescent="0.1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1.25" customHeight="1" x14ac:dyDescent="0.1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1.25" customHeight="1" x14ac:dyDescent="0.1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1.25" customHeight="1" x14ac:dyDescent="0.1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1.25" customHeight="1" x14ac:dyDescent="0.1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1.25" customHeight="1" x14ac:dyDescent="0.1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1.25" customHeight="1" x14ac:dyDescent="0.1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1.25" customHeight="1" x14ac:dyDescent="0.1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1.25" customHeight="1" x14ac:dyDescent="0.1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1.25" customHeight="1" x14ac:dyDescent="0.1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1.25" customHeight="1" x14ac:dyDescent="0.1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1.25" customHeight="1" x14ac:dyDescent="0.1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1.25" customHeight="1" x14ac:dyDescent="0.1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1.25" customHeight="1" x14ac:dyDescent="0.1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1.25" customHeight="1" x14ac:dyDescent="0.1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1.25" customHeight="1" x14ac:dyDescent="0.1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1.25" customHeight="1" x14ac:dyDescent="0.1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1.25" customHeight="1" x14ac:dyDescent="0.1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1.25" customHeight="1" x14ac:dyDescent="0.1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1.25" customHeight="1" x14ac:dyDescent="0.1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1.25" customHeight="1" x14ac:dyDescent="0.1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1.25" customHeight="1" x14ac:dyDescent="0.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1.25" customHeight="1" x14ac:dyDescent="0.1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1.25" customHeight="1" x14ac:dyDescent="0.1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1.25" customHeight="1" x14ac:dyDescent="0.1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1.25" customHeight="1" x14ac:dyDescent="0.1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1.25" customHeight="1" x14ac:dyDescent="0.1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1.25" customHeight="1" x14ac:dyDescent="0.1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1.25" customHeight="1" x14ac:dyDescent="0.1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1.25" customHeight="1" x14ac:dyDescent="0.1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1.25" customHeight="1" x14ac:dyDescent="0.1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1.25" customHeight="1" x14ac:dyDescent="0.1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1.25" customHeight="1" x14ac:dyDescent="0.1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1.25" customHeight="1" x14ac:dyDescent="0.1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1.25" customHeight="1" x14ac:dyDescent="0.1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1.25" customHeight="1" x14ac:dyDescent="0.1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1.25" customHeight="1" x14ac:dyDescent="0.1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1.25" customHeight="1" x14ac:dyDescent="0.1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1.25" customHeight="1" x14ac:dyDescent="0.1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1.25" customHeight="1" x14ac:dyDescent="0.1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1.25" customHeight="1" x14ac:dyDescent="0.1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1.25" customHeight="1" x14ac:dyDescent="0.1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1.25" customHeight="1" x14ac:dyDescent="0.1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1.25" customHeight="1" x14ac:dyDescent="0.1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1.25" customHeight="1" x14ac:dyDescent="0.1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1.25" customHeight="1" x14ac:dyDescent="0.1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1.25" customHeight="1" x14ac:dyDescent="0.1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1.25" customHeight="1" x14ac:dyDescent="0.1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1.25" customHeight="1" x14ac:dyDescent="0.1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1.25" customHeight="1" x14ac:dyDescent="0.1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1.25" customHeight="1" x14ac:dyDescent="0.1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1.25" customHeight="1" x14ac:dyDescent="0.1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1.25" customHeight="1" x14ac:dyDescent="0.1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1.25" customHeight="1" x14ac:dyDescent="0.1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1.25" customHeight="1" x14ac:dyDescent="0.1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1.25" customHeight="1" x14ac:dyDescent="0.1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1.25" customHeight="1" x14ac:dyDescent="0.1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1.25" customHeight="1" x14ac:dyDescent="0.1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1.25" customHeight="1" x14ac:dyDescent="0.1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1.25" customHeight="1" x14ac:dyDescent="0.1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1.25" customHeight="1" x14ac:dyDescent="0.1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1.25" customHeight="1" x14ac:dyDescent="0.1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1.25" customHeight="1" x14ac:dyDescent="0.1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1.25" customHeight="1" x14ac:dyDescent="0.1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1.25" customHeight="1" x14ac:dyDescent="0.1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1.25" customHeight="1" x14ac:dyDescent="0.1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1.25" customHeight="1" x14ac:dyDescent="0.1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1.25" customHeight="1" x14ac:dyDescent="0.1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1.25" customHeight="1" x14ac:dyDescent="0.1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1.25" customHeight="1" x14ac:dyDescent="0.1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1.25" customHeight="1" x14ac:dyDescent="0.1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1.25" customHeight="1" x14ac:dyDescent="0.1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1.25" customHeight="1" x14ac:dyDescent="0.1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1.25" customHeight="1" x14ac:dyDescent="0.1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1.25" customHeight="1" x14ac:dyDescent="0.1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1.25" customHeight="1" x14ac:dyDescent="0.1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1.25" customHeight="1" x14ac:dyDescent="0.1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1.25" customHeight="1" x14ac:dyDescent="0.1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1.25" customHeight="1" x14ac:dyDescent="0.1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1.25" customHeight="1" x14ac:dyDescent="0.1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1.25" customHeight="1" x14ac:dyDescent="0.1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1.25" customHeight="1" x14ac:dyDescent="0.1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1.25" customHeight="1" x14ac:dyDescent="0.1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1.25" customHeight="1" x14ac:dyDescent="0.1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1.25" customHeight="1" x14ac:dyDescent="0.1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1.25" customHeight="1" x14ac:dyDescent="0.1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1.25" customHeight="1" x14ac:dyDescent="0.1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1.25" customHeight="1" x14ac:dyDescent="0.1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1.25" customHeight="1" x14ac:dyDescent="0.1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1.25" customHeight="1" x14ac:dyDescent="0.1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1.25" customHeight="1" x14ac:dyDescent="0.1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1.25" customHeight="1" x14ac:dyDescent="0.1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1.25" customHeight="1" x14ac:dyDescent="0.1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1.25" customHeight="1" x14ac:dyDescent="0.1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1.25" customHeight="1" x14ac:dyDescent="0.1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1.25" customHeight="1" x14ac:dyDescent="0.1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1.25" customHeight="1" x14ac:dyDescent="0.1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1.25" customHeight="1" x14ac:dyDescent="0.1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1.25" customHeight="1" x14ac:dyDescent="0.1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1.25" customHeight="1" x14ac:dyDescent="0.1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1.25" customHeight="1" x14ac:dyDescent="0.1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1.25" customHeight="1" x14ac:dyDescent="0.1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1.25" customHeight="1" x14ac:dyDescent="0.1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1.25" customHeight="1" x14ac:dyDescent="0.1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1.25" customHeight="1" x14ac:dyDescent="0.1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1.25" customHeight="1" x14ac:dyDescent="0.1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1.25" customHeight="1" x14ac:dyDescent="0.1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1.25" customHeight="1" x14ac:dyDescent="0.1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1.25" customHeight="1" x14ac:dyDescent="0.1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1.25" customHeight="1" x14ac:dyDescent="0.1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1.25" customHeight="1" x14ac:dyDescent="0.1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1.25" customHeight="1" x14ac:dyDescent="0.1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1.25" customHeight="1" x14ac:dyDescent="0.1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1.25" customHeight="1" x14ac:dyDescent="0.1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1.25" customHeight="1" x14ac:dyDescent="0.1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1.25" customHeight="1" x14ac:dyDescent="0.1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1.25" customHeight="1" x14ac:dyDescent="0.1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1.25" customHeight="1" x14ac:dyDescent="0.1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1.25" customHeight="1" x14ac:dyDescent="0.1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1.25" customHeight="1" x14ac:dyDescent="0.1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1.25" customHeight="1" x14ac:dyDescent="0.1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1.25" customHeight="1" x14ac:dyDescent="0.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1.25" customHeight="1" x14ac:dyDescent="0.1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1.25" customHeight="1" x14ac:dyDescent="0.1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1.25" customHeight="1" x14ac:dyDescent="0.1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1.25" customHeight="1" x14ac:dyDescent="0.1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1.25" customHeight="1" x14ac:dyDescent="0.1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1.25" customHeight="1" x14ac:dyDescent="0.1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1.25" customHeight="1" x14ac:dyDescent="0.1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1.25" customHeight="1" x14ac:dyDescent="0.1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1.25" customHeight="1" x14ac:dyDescent="0.1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1.25" customHeight="1" x14ac:dyDescent="0.1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1.25" customHeight="1" x14ac:dyDescent="0.1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1.25" customHeight="1" x14ac:dyDescent="0.1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1.25" customHeight="1" x14ac:dyDescent="0.1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1.25" customHeight="1" x14ac:dyDescent="0.1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1.25" customHeight="1" x14ac:dyDescent="0.1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1.25" customHeight="1" x14ac:dyDescent="0.1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1.25" customHeight="1" x14ac:dyDescent="0.1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1.25" customHeight="1" x14ac:dyDescent="0.1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1.25" customHeight="1" x14ac:dyDescent="0.1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1.25" customHeight="1" x14ac:dyDescent="0.1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1.25" customHeight="1" x14ac:dyDescent="0.1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1.25" customHeight="1" x14ac:dyDescent="0.1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1.25" customHeight="1" x14ac:dyDescent="0.1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1.25" customHeight="1" x14ac:dyDescent="0.1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1.25" customHeight="1" x14ac:dyDescent="0.1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1.25" customHeight="1" x14ac:dyDescent="0.1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1.25" customHeight="1" x14ac:dyDescent="0.1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1.25" customHeight="1" x14ac:dyDescent="0.1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1.25" customHeight="1" x14ac:dyDescent="0.1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1.25" customHeight="1" x14ac:dyDescent="0.1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1.25" customHeight="1" x14ac:dyDescent="0.1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1.25" customHeight="1" x14ac:dyDescent="0.1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1.25" customHeight="1" x14ac:dyDescent="0.1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1.25" customHeight="1" x14ac:dyDescent="0.1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1.25" customHeight="1" x14ac:dyDescent="0.1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1.25" customHeight="1" x14ac:dyDescent="0.1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1.25" customHeight="1" x14ac:dyDescent="0.1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1.25" customHeight="1" x14ac:dyDescent="0.1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1.25" customHeight="1" x14ac:dyDescent="0.1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1.25" customHeight="1" x14ac:dyDescent="0.1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1.25" customHeight="1" x14ac:dyDescent="0.1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1.25" customHeight="1" x14ac:dyDescent="0.1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1.25" customHeight="1" x14ac:dyDescent="0.1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1.25" customHeight="1" x14ac:dyDescent="0.1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1.25" customHeight="1" x14ac:dyDescent="0.1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1.25" customHeight="1" x14ac:dyDescent="0.1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1.25" customHeight="1" x14ac:dyDescent="0.1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1.25" customHeight="1" x14ac:dyDescent="0.1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1.25" customHeight="1" x14ac:dyDescent="0.1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1.25" customHeight="1" x14ac:dyDescent="0.1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1.25" customHeight="1" x14ac:dyDescent="0.1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1.25" customHeight="1" x14ac:dyDescent="0.1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1.25" customHeight="1" x14ac:dyDescent="0.1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1.25" customHeight="1" x14ac:dyDescent="0.1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1.25" customHeight="1" x14ac:dyDescent="0.1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1.25" customHeight="1" x14ac:dyDescent="0.1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1.25" customHeight="1" x14ac:dyDescent="0.1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1.25" customHeight="1" x14ac:dyDescent="0.1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1.25" customHeight="1" x14ac:dyDescent="0.1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1.25" customHeight="1" x14ac:dyDescent="0.1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1.25" customHeight="1" x14ac:dyDescent="0.1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1.25" customHeight="1" x14ac:dyDescent="0.1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1.25" customHeight="1" x14ac:dyDescent="0.1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1.25" customHeight="1" x14ac:dyDescent="0.1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1.25" customHeight="1" x14ac:dyDescent="0.1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1.25" customHeight="1" x14ac:dyDescent="0.1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1.25" customHeight="1" x14ac:dyDescent="0.1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1.25" customHeight="1" x14ac:dyDescent="0.1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1.25" customHeight="1" x14ac:dyDescent="0.1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1.25" customHeight="1" x14ac:dyDescent="0.1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1.25" customHeight="1" x14ac:dyDescent="0.1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1.25" customHeight="1" x14ac:dyDescent="0.1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1.25" customHeight="1" x14ac:dyDescent="0.1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1.25" customHeight="1" x14ac:dyDescent="0.1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1.25" customHeight="1" x14ac:dyDescent="0.1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1.25" customHeight="1" x14ac:dyDescent="0.1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1.25" customHeight="1" x14ac:dyDescent="0.1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1.25" customHeight="1" x14ac:dyDescent="0.1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1.25" customHeight="1" x14ac:dyDescent="0.1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1.25" customHeight="1" x14ac:dyDescent="0.1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1.25" customHeight="1" x14ac:dyDescent="0.1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1.25" customHeight="1" x14ac:dyDescent="0.1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1.25" customHeight="1" x14ac:dyDescent="0.1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1.25" customHeight="1" x14ac:dyDescent="0.1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1.25" customHeight="1" x14ac:dyDescent="0.1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1.25" customHeight="1" x14ac:dyDescent="0.1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1.25" customHeight="1" x14ac:dyDescent="0.1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1.25" customHeight="1" x14ac:dyDescent="0.1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1.25" customHeight="1" x14ac:dyDescent="0.1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1.25" customHeight="1" x14ac:dyDescent="0.1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1.25" customHeight="1" x14ac:dyDescent="0.1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1.25" customHeight="1" x14ac:dyDescent="0.1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1.25" customHeight="1" x14ac:dyDescent="0.1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1.25" customHeight="1" x14ac:dyDescent="0.1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1.25" customHeight="1" x14ac:dyDescent="0.1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1.25" customHeight="1" x14ac:dyDescent="0.1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1.25" customHeight="1" x14ac:dyDescent="0.1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1.25" customHeight="1" x14ac:dyDescent="0.1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1.25" customHeight="1" x14ac:dyDescent="0.1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1.25" customHeight="1" x14ac:dyDescent="0.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1.25" customHeight="1" x14ac:dyDescent="0.1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1.25" customHeight="1" x14ac:dyDescent="0.1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1.25" customHeight="1" x14ac:dyDescent="0.1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1.25" customHeight="1" x14ac:dyDescent="0.1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1.25" customHeight="1" x14ac:dyDescent="0.1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1.25" customHeight="1" x14ac:dyDescent="0.1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1.25" customHeight="1" x14ac:dyDescent="0.1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1.25" customHeight="1" x14ac:dyDescent="0.1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1.25" customHeight="1" x14ac:dyDescent="0.1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1.25" customHeight="1" x14ac:dyDescent="0.1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1.25" customHeight="1" x14ac:dyDescent="0.1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1.25" customHeight="1" x14ac:dyDescent="0.1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1.25" customHeight="1" x14ac:dyDescent="0.1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1.25" customHeight="1" x14ac:dyDescent="0.1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1.25" customHeight="1" x14ac:dyDescent="0.1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1.25" customHeight="1" x14ac:dyDescent="0.1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1.25" customHeight="1" x14ac:dyDescent="0.1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1.25" customHeight="1" x14ac:dyDescent="0.1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1.25" customHeight="1" x14ac:dyDescent="0.1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1.25" customHeight="1" x14ac:dyDescent="0.1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1.25" customHeight="1" x14ac:dyDescent="0.1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1.25" customHeight="1" x14ac:dyDescent="0.1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1.25" customHeight="1" x14ac:dyDescent="0.1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1.25" customHeight="1" x14ac:dyDescent="0.1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1.25" customHeight="1" x14ac:dyDescent="0.1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1.25" customHeight="1" x14ac:dyDescent="0.1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1.25" customHeight="1" x14ac:dyDescent="0.1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1.25" customHeight="1" x14ac:dyDescent="0.1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1.25" customHeight="1" x14ac:dyDescent="0.1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1.25" customHeight="1" x14ac:dyDescent="0.1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1.25" customHeight="1" x14ac:dyDescent="0.1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1.25" customHeight="1" x14ac:dyDescent="0.1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1.25" customHeight="1" x14ac:dyDescent="0.1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1.25" customHeight="1" x14ac:dyDescent="0.1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1.25" customHeight="1" x14ac:dyDescent="0.1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1.25" customHeight="1" x14ac:dyDescent="0.1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1.25" customHeight="1" x14ac:dyDescent="0.1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1.25" customHeight="1" x14ac:dyDescent="0.1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1.25" customHeight="1" x14ac:dyDescent="0.1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1.25" customHeight="1" x14ac:dyDescent="0.1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1.25" customHeight="1" x14ac:dyDescent="0.1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1.25" customHeight="1" x14ac:dyDescent="0.1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1.25" customHeight="1" x14ac:dyDescent="0.1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1.25" customHeight="1" x14ac:dyDescent="0.1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1.25" customHeight="1" x14ac:dyDescent="0.1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1.25" customHeight="1" x14ac:dyDescent="0.1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1.25" customHeight="1" x14ac:dyDescent="0.1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1.25" customHeight="1" x14ac:dyDescent="0.1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1.25" customHeight="1" x14ac:dyDescent="0.1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1.25" customHeight="1" x14ac:dyDescent="0.1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1.25" customHeight="1" x14ac:dyDescent="0.1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1.25" customHeight="1" x14ac:dyDescent="0.1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1.25" customHeight="1" x14ac:dyDescent="0.1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1.25" customHeight="1" x14ac:dyDescent="0.1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1.25" customHeight="1" x14ac:dyDescent="0.1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1.25" customHeight="1" x14ac:dyDescent="0.1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1.25" customHeight="1" x14ac:dyDescent="0.1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1.25" customHeight="1" x14ac:dyDescent="0.1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1.25" customHeight="1" x14ac:dyDescent="0.1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1.25" customHeight="1" x14ac:dyDescent="0.1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1.25" customHeight="1" x14ac:dyDescent="0.1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1.25" customHeight="1" x14ac:dyDescent="0.1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1.25" customHeight="1" x14ac:dyDescent="0.1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1.25" customHeight="1" x14ac:dyDescent="0.1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1.25" customHeight="1" x14ac:dyDescent="0.1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1.25" customHeight="1" x14ac:dyDescent="0.1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1.25" customHeight="1" x14ac:dyDescent="0.1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1.25" customHeight="1" x14ac:dyDescent="0.1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1.25" customHeight="1" x14ac:dyDescent="0.1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1.25" customHeight="1" x14ac:dyDescent="0.1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1.25" customHeight="1" x14ac:dyDescent="0.1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1.25" customHeight="1" x14ac:dyDescent="0.1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1.25" customHeight="1" x14ac:dyDescent="0.1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1.25" customHeight="1" x14ac:dyDescent="0.1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1.25" customHeight="1" x14ac:dyDescent="0.1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1.25" customHeight="1" x14ac:dyDescent="0.1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1.25" customHeight="1" x14ac:dyDescent="0.1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1.25" customHeight="1" x14ac:dyDescent="0.1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1.25" customHeight="1" x14ac:dyDescent="0.1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1.25" customHeight="1" x14ac:dyDescent="0.1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1.25" customHeight="1" x14ac:dyDescent="0.1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1.25" customHeight="1" x14ac:dyDescent="0.1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1.25" customHeight="1" x14ac:dyDescent="0.1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  <row r="999" spans="1:26" ht="11.25" customHeight="1" x14ac:dyDescent="0.1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</row>
    <row r="1000" spans="1:26" ht="11.25" customHeight="1" x14ac:dyDescent="0.15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</row>
  </sheetData>
  <mergeCells count="1">
    <mergeCell ref="E1:H2"/>
  </mergeCells>
  <conditionalFormatting sqref="B4:B35">
    <cfRule type="expression" dxfId="4" priority="1" stopIfTrue="1">
      <formula>D4="N"</formula>
    </cfRule>
  </conditionalFormatting>
  <conditionalFormatting sqref="C4:C33">
    <cfRule type="expression" dxfId="3" priority="2" stopIfTrue="1">
      <formula>D4="N"</formula>
    </cfRule>
  </conditionalFormatting>
  <conditionalFormatting sqref="D4:E35 G4:G35">
    <cfRule type="expression" dxfId="2" priority="3" stopIfTrue="1">
      <formula>C4="N"</formula>
    </cfRule>
  </conditionalFormatting>
  <pageMargins left="0.75" right="0.75" top="1" bottom="1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3" customWidth="1"/>
    <col min="2" max="2" width="4.6640625" customWidth="1"/>
    <col min="3" max="3" width="26.83203125" customWidth="1"/>
    <col min="4" max="4" width="10.33203125" customWidth="1"/>
    <col min="5" max="5" width="9" customWidth="1"/>
    <col min="6" max="6" width="8.6640625" customWidth="1"/>
    <col min="7" max="7" width="1.33203125" customWidth="1"/>
    <col min="8" max="8" width="6.1640625" customWidth="1"/>
    <col min="9" max="9" width="31" customWidth="1"/>
    <col min="10" max="10" width="12.33203125" customWidth="1"/>
    <col min="11" max="26" width="9" customWidth="1"/>
  </cols>
  <sheetData>
    <row r="1" spans="1:26" ht="12.75" customHeight="1" x14ac:dyDescent="0.15">
      <c r="A1" s="2"/>
      <c r="B1" s="2"/>
      <c r="C1" s="105" t="s">
        <v>267</v>
      </c>
      <c r="D1" s="4">
        <v>8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2"/>
      <c r="B2" s="2"/>
      <c r="C2" s="105" t="s">
        <v>268</v>
      </c>
      <c r="D2" s="105"/>
      <c r="E2" s="2"/>
      <c r="F2" s="2"/>
      <c r="G2" s="2"/>
      <c r="H2" s="2"/>
      <c r="I2" s="198" t="s">
        <v>269</v>
      </c>
      <c r="J2" s="199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2"/>
      <c r="B3" s="200"/>
      <c r="C3" s="161" t="s">
        <v>270</v>
      </c>
      <c r="D3" s="128"/>
      <c r="E3" s="128"/>
      <c r="F3" s="129"/>
      <c r="G3" s="2"/>
      <c r="H3" s="201" t="s">
        <v>271</v>
      </c>
      <c r="I3" s="202"/>
      <c r="J3" s="203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2"/>
      <c r="B4" s="204" t="s">
        <v>258</v>
      </c>
      <c r="C4" s="204" t="s">
        <v>272</v>
      </c>
      <c r="D4" s="204" t="s">
        <v>273</v>
      </c>
      <c r="E4" s="204" t="s">
        <v>274</v>
      </c>
      <c r="F4" s="204" t="s">
        <v>275</v>
      </c>
      <c r="G4" s="205"/>
      <c r="H4" s="206" t="s">
        <v>258</v>
      </c>
      <c r="I4" s="206" t="s">
        <v>272</v>
      </c>
      <c r="J4" s="206" t="s">
        <v>276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2"/>
      <c r="B5" s="207">
        <v>1</v>
      </c>
      <c r="C5" s="207"/>
      <c r="D5" s="207"/>
      <c r="E5" s="208"/>
      <c r="F5" s="208"/>
      <c r="G5" s="2"/>
      <c r="H5" s="208">
        <v>1</v>
      </c>
      <c r="I5" s="137"/>
      <c r="J5" s="137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2"/>
      <c r="B6" s="207">
        <v>2</v>
      </c>
      <c r="C6" s="207"/>
      <c r="D6" s="207"/>
      <c r="E6" s="208"/>
      <c r="F6" s="208"/>
      <c r="G6" s="2"/>
      <c r="H6" s="208">
        <v>2</v>
      </c>
      <c r="I6" s="137"/>
      <c r="J6" s="137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2"/>
      <c r="B7" s="207">
        <v>3</v>
      </c>
      <c r="C7" s="207"/>
      <c r="D7" s="207"/>
      <c r="E7" s="208"/>
      <c r="F7" s="208"/>
      <c r="G7" s="2"/>
      <c r="H7" s="208">
        <v>3</v>
      </c>
      <c r="I7" s="137"/>
      <c r="J7" s="137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2"/>
      <c r="B8" s="207">
        <v>4</v>
      </c>
      <c r="C8" s="207"/>
      <c r="D8" s="207"/>
      <c r="E8" s="208"/>
      <c r="F8" s="208"/>
      <c r="G8" s="2"/>
      <c r="H8" s="208">
        <v>4</v>
      </c>
      <c r="I8" s="137"/>
      <c r="J8" s="137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2"/>
      <c r="B9" s="207">
        <v>5</v>
      </c>
      <c r="C9" s="207"/>
      <c r="D9" s="207"/>
      <c r="E9" s="208"/>
      <c r="F9" s="208"/>
      <c r="G9" s="2"/>
      <c r="H9" s="208">
        <v>5</v>
      </c>
      <c r="I9" s="137"/>
      <c r="J9" s="13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15">
      <c r="A10" s="2"/>
      <c r="B10" s="207">
        <v>6</v>
      </c>
      <c r="C10" s="207"/>
      <c r="D10" s="207"/>
      <c r="E10" s="208"/>
      <c r="F10" s="208"/>
      <c r="G10" s="2"/>
      <c r="H10" s="208">
        <v>6</v>
      </c>
      <c r="I10" s="137"/>
      <c r="J10" s="137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15">
      <c r="A11" s="2"/>
      <c r="B11" s="207">
        <v>7</v>
      </c>
      <c r="C11" s="207"/>
      <c r="D11" s="207"/>
      <c r="E11" s="208"/>
      <c r="F11" s="208"/>
      <c r="G11" s="2"/>
      <c r="H11" s="208">
        <v>7</v>
      </c>
      <c r="I11" s="137"/>
      <c r="J11" s="13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15">
      <c r="A12" s="2"/>
      <c r="B12" s="207">
        <v>8</v>
      </c>
      <c r="C12" s="207"/>
      <c r="D12" s="207"/>
      <c r="E12" s="208"/>
      <c r="F12" s="208"/>
      <c r="G12" s="2"/>
      <c r="H12" s="208">
        <v>8</v>
      </c>
      <c r="I12" s="137"/>
      <c r="J12" s="137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15">
      <c r="A13" s="2"/>
      <c r="B13" s="207">
        <v>9</v>
      </c>
      <c r="C13" s="207"/>
      <c r="D13" s="207"/>
      <c r="E13" s="208"/>
      <c r="F13" s="208"/>
      <c r="G13" s="2"/>
      <c r="H13" s="208">
        <v>9</v>
      </c>
      <c r="I13" s="137"/>
      <c r="J13" s="137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15">
      <c r="A14" s="2"/>
      <c r="B14" s="207">
        <v>10</v>
      </c>
      <c r="C14" s="207"/>
      <c r="D14" s="207"/>
      <c r="E14" s="208"/>
      <c r="F14" s="208"/>
      <c r="G14" s="2"/>
      <c r="H14" s="208">
        <v>10</v>
      </c>
      <c r="I14" s="137"/>
      <c r="J14" s="137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15">
      <c r="A15" s="2"/>
      <c r="B15" s="207">
        <v>11</v>
      </c>
      <c r="C15" s="207"/>
      <c r="D15" s="207"/>
      <c r="E15" s="208"/>
      <c r="F15" s="208"/>
      <c r="G15" s="2"/>
      <c r="H15" s="208">
        <v>11</v>
      </c>
      <c r="I15" s="137"/>
      <c r="J15" s="137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15">
      <c r="A16" s="2"/>
      <c r="B16" s="207">
        <v>12</v>
      </c>
      <c r="C16" s="207"/>
      <c r="D16" s="207"/>
      <c r="E16" s="208"/>
      <c r="F16" s="208"/>
      <c r="G16" s="2"/>
      <c r="H16" s="208">
        <v>12</v>
      </c>
      <c r="I16" s="137"/>
      <c r="J16" s="137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"/>
      <c r="B17" s="207">
        <v>13</v>
      </c>
      <c r="C17" s="207"/>
      <c r="D17" s="207"/>
      <c r="E17" s="208"/>
      <c r="F17" s="208"/>
      <c r="G17" s="2"/>
      <c r="H17" s="208">
        <v>13</v>
      </c>
      <c r="I17" s="137"/>
      <c r="J17" s="137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"/>
      <c r="B18" s="207">
        <v>14</v>
      </c>
      <c r="C18" s="207"/>
      <c r="D18" s="207"/>
      <c r="E18" s="208"/>
      <c r="F18" s="208"/>
      <c r="G18" s="2"/>
      <c r="H18" s="208">
        <v>14</v>
      </c>
      <c r="I18" s="137"/>
      <c r="J18" s="137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"/>
      <c r="B19" s="207">
        <v>15</v>
      </c>
      <c r="C19" s="207"/>
      <c r="D19" s="207"/>
      <c r="E19" s="208"/>
      <c r="F19" s="208"/>
      <c r="G19" s="2"/>
      <c r="H19" s="208">
        <v>15</v>
      </c>
      <c r="I19" s="137"/>
      <c r="J19" s="137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"/>
      <c r="B20" s="207">
        <v>16</v>
      </c>
      <c r="C20" s="207"/>
      <c r="D20" s="207"/>
      <c r="E20" s="208"/>
      <c r="F20" s="208"/>
      <c r="G20" s="2"/>
      <c r="H20" s="208">
        <v>16</v>
      </c>
      <c r="I20" s="137"/>
      <c r="J20" s="137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"/>
      <c r="B21" s="207">
        <v>17</v>
      </c>
      <c r="C21" s="207"/>
      <c r="D21" s="207"/>
      <c r="E21" s="208"/>
      <c r="F21" s="208"/>
      <c r="G21" s="2"/>
      <c r="H21" s="208">
        <v>17</v>
      </c>
      <c r="I21" s="137"/>
      <c r="J21" s="137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"/>
      <c r="B22" s="207">
        <v>18</v>
      </c>
      <c r="C22" s="207"/>
      <c r="D22" s="207"/>
      <c r="E22" s="208"/>
      <c r="F22" s="208"/>
      <c r="G22" s="2"/>
      <c r="H22" s="208">
        <v>18</v>
      </c>
      <c r="I22" s="137"/>
      <c r="J22" s="137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"/>
      <c r="B23" s="207">
        <v>19</v>
      </c>
      <c r="C23" s="207"/>
      <c r="D23" s="207"/>
      <c r="E23" s="208"/>
      <c r="F23" s="208"/>
      <c r="G23" s="2"/>
      <c r="H23" s="208">
        <v>19</v>
      </c>
      <c r="I23" s="137"/>
      <c r="J23" s="137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07">
        <v>20</v>
      </c>
      <c r="C24" s="207"/>
      <c r="D24" s="207"/>
      <c r="E24" s="208"/>
      <c r="F24" s="208"/>
      <c r="G24" s="2"/>
      <c r="H24" s="208">
        <v>20</v>
      </c>
      <c r="I24" s="137"/>
      <c r="J24" s="137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07">
        <v>21</v>
      </c>
      <c r="C25" s="207"/>
      <c r="D25" s="207"/>
      <c r="E25" s="208"/>
      <c r="F25" s="208"/>
      <c r="G25" s="2"/>
      <c r="H25" s="208">
        <v>21</v>
      </c>
      <c r="I25" s="137"/>
      <c r="J25" s="137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07">
        <v>22</v>
      </c>
      <c r="C26" s="207"/>
      <c r="D26" s="207"/>
      <c r="E26" s="208"/>
      <c r="F26" s="208"/>
      <c r="G26" s="2"/>
      <c r="H26" s="208">
        <v>22</v>
      </c>
      <c r="I26" s="137"/>
      <c r="J26" s="137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07">
        <v>23</v>
      </c>
      <c r="C27" s="207"/>
      <c r="D27" s="207"/>
      <c r="E27" s="208"/>
      <c r="F27" s="208"/>
      <c r="G27" s="2"/>
      <c r="H27" s="208">
        <v>23</v>
      </c>
      <c r="I27" s="137"/>
      <c r="J27" s="137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07">
        <v>24</v>
      </c>
      <c r="C28" s="207"/>
      <c r="D28" s="207"/>
      <c r="E28" s="208"/>
      <c r="F28" s="208"/>
      <c r="G28" s="2"/>
      <c r="H28" s="208">
        <v>24</v>
      </c>
      <c r="I28" s="137"/>
      <c r="J28" s="137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07">
        <v>25</v>
      </c>
      <c r="C29" s="207"/>
      <c r="D29" s="207"/>
      <c r="E29" s="208"/>
      <c r="F29" s="208"/>
      <c r="G29" s="2"/>
      <c r="H29" s="208">
        <v>25</v>
      </c>
      <c r="I29" s="137"/>
      <c r="J29" s="137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07"/>
      <c r="C30" s="207"/>
      <c r="D30" s="207"/>
      <c r="E30" s="208"/>
      <c r="F30" s="208"/>
      <c r="G30" s="2"/>
      <c r="H30" s="208"/>
      <c r="I30" s="137"/>
      <c r="J30" s="137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09"/>
      <c r="C31" s="210" t="s">
        <v>277</v>
      </c>
      <c r="D31" s="210">
        <f t="shared" ref="D31:F31" si="0">SUM(D5:D30)</f>
        <v>0</v>
      </c>
      <c r="E31" s="210">
        <f t="shared" si="0"/>
        <v>0</v>
      </c>
      <c r="F31" s="210">
        <f t="shared" si="0"/>
        <v>0</v>
      </c>
      <c r="G31" s="211"/>
      <c r="H31" s="210"/>
      <c r="I31" s="210" t="s">
        <v>277</v>
      </c>
      <c r="J31" s="210">
        <f>SUM(J5:J30)</f>
        <v>0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31805555555555598" right="0.46875" top="1" bottom="1" header="0" footer="0"/>
  <pageSetup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2.6640625" defaultRowHeight="15" customHeight="1" x14ac:dyDescent="0.15"/>
  <cols>
    <col min="1" max="2" width="20.6640625" customWidth="1"/>
    <col min="3" max="3" width="12" customWidth="1"/>
    <col min="4" max="8" width="9" customWidth="1"/>
    <col min="9" max="9" width="9.83203125" customWidth="1"/>
    <col min="10" max="10" width="11.1640625" customWidth="1"/>
    <col min="11" max="11" width="9.83203125" customWidth="1"/>
    <col min="12" max="12" width="10" customWidth="1"/>
    <col min="13" max="13" width="10.33203125" customWidth="1"/>
    <col min="14" max="26" width="9" customWidth="1"/>
  </cols>
  <sheetData>
    <row r="1" spans="1:26" ht="12.75" customHeight="1" x14ac:dyDescent="0.1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2">
      <c r="A2" s="356" t="s">
        <v>278</v>
      </c>
      <c r="B2" s="306"/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7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212"/>
      <c r="B3" s="212" t="s">
        <v>279</v>
      </c>
      <c r="C3" s="195" t="s">
        <v>86</v>
      </c>
      <c r="D3" s="195" t="s">
        <v>94</v>
      </c>
      <c r="E3" s="195" t="s">
        <v>99</v>
      </c>
      <c r="F3" s="195" t="s">
        <v>280</v>
      </c>
      <c r="G3" s="195" t="s">
        <v>281</v>
      </c>
      <c r="H3" s="195" t="s">
        <v>282</v>
      </c>
      <c r="I3" s="195" t="s">
        <v>283</v>
      </c>
      <c r="J3" s="195" t="s">
        <v>284</v>
      </c>
      <c r="K3" s="195" t="s">
        <v>285</v>
      </c>
      <c r="L3" s="195" t="s">
        <v>286</v>
      </c>
      <c r="M3" s="195" t="s">
        <v>287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3.25" customHeight="1" x14ac:dyDescent="0.15">
      <c r="A4" s="108" t="s">
        <v>288</v>
      </c>
      <c r="B4" s="108"/>
      <c r="C4" s="137">
        <v>0</v>
      </c>
      <c r="D4" s="137"/>
      <c r="E4" s="137"/>
      <c r="F4" s="137"/>
      <c r="G4" s="137"/>
      <c r="H4" s="137"/>
      <c r="I4" s="137"/>
      <c r="J4" s="137"/>
      <c r="K4" s="137"/>
      <c r="L4" s="137"/>
      <c r="M4" s="213">
        <f t="shared" ref="M4:M14" si="0">AVERAGE(C4:L4)</f>
        <v>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2.5" customHeight="1" x14ac:dyDescent="0.15">
      <c r="A5" s="108" t="s">
        <v>289</v>
      </c>
      <c r="B5" s="108"/>
      <c r="C5" s="137">
        <v>0</v>
      </c>
      <c r="D5" s="137"/>
      <c r="E5" s="137"/>
      <c r="F5" s="137"/>
      <c r="G5" s="137"/>
      <c r="H5" s="137"/>
      <c r="I5" s="137"/>
      <c r="J5" s="137"/>
      <c r="K5" s="137"/>
      <c r="L5" s="137"/>
      <c r="M5" s="213">
        <f t="shared" si="0"/>
        <v>0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2.5" customHeight="1" x14ac:dyDescent="0.15">
      <c r="A6" s="108" t="s">
        <v>290</v>
      </c>
      <c r="B6" s="108"/>
      <c r="C6" s="137">
        <v>0</v>
      </c>
      <c r="D6" s="137"/>
      <c r="E6" s="137"/>
      <c r="F6" s="137"/>
      <c r="G6" s="137"/>
      <c r="H6" s="137"/>
      <c r="I6" s="137"/>
      <c r="J6" s="137"/>
      <c r="K6" s="137"/>
      <c r="L6" s="137"/>
      <c r="M6" s="213">
        <f t="shared" si="0"/>
        <v>0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9.25" customHeight="1" x14ac:dyDescent="0.15">
      <c r="A7" s="115" t="s">
        <v>291</v>
      </c>
      <c r="B7" s="115"/>
      <c r="C7" s="137">
        <v>0</v>
      </c>
      <c r="D7" s="137"/>
      <c r="E7" s="137"/>
      <c r="F7" s="137"/>
      <c r="G7" s="137"/>
      <c r="H7" s="137"/>
      <c r="I7" s="137"/>
      <c r="J7" s="137"/>
      <c r="K7" s="137"/>
      <c r="L7" s="137"/>
      <c r="M7" s="213">
        <f t="shared" si="0"/>
        <v>0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6.25" customHeight="1" x14ac:dyDescent="0.15">
      <c r="A8" s="115" t="s">
        <v>292</v>
      </c>
      <c r="B8" s="115"/>
      <c r="C8" s="137">
        <v>0</v>
      </c>
      <c r="D8" s="137"/>
      <c r="E8" s="137"/>
      <c r="F8" s="137"/>
      <c r="G8" s="137"/>
      <c r="H8" s="137"/>
      <c r="I8" s="137"/>
      <c r="J8" s="137"/>
      <c r="K8" s="137"/>
      <c r="L8" s="137"/>
      <c r="M8" s="213">
        <f t="shared" si="0"/>
        <v>0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115" t="s">
        <v>293</v>
      </c>
      <c r="B9" s="115"/>
      <c r="C9" s="137">
        <v>0</v>
      </c>
      <c r="D9" s="137"/>
      <c r="E9" s="137"/>
      <c r="F9" s="137"/>
      <c r="G9" s="137"/>
      <c r="H9" s="137"/>
      <c r="I9" s="137"/>
      <c r="J9" s="137"/>
      <c r="K9" s="137"/>
      <c r="L9" s="137"/>
      <c r="M9" s="213">
        <f t="shared" si="0"/>
        <v>0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15">
      <c r="A10" s="115" t="s">
        <v>294</v>
      </c>
      <c r="B10" s="115"/>
      <c r="C10" s="137">
        <v>0</v>
      </c>
      <c r="D10" s="137"/>
      <c r="E10" s="137"/>
      <c r="F10" s="137"/>
      <c r="G10" s="137"/>
      <c r="H10" s="137"/>
      <c r="I10" s="137"/>
      <c r="J10" s="137"/>
      <c r="K10" s="137"/>
      <c r="L10" s="137"/>
      <c r="M10" s="213">
        <f t="shared" si="0"/>
        <v>0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6.25" customHeight="1" x14ac:dyDescent="0.15">
      <c r="A11" s="115" t="s">
        <v>295</v>
      </c>
      <c r="B11" s="115"/>
      <c r="C11" s="137">
        <v>0</v>
      </c>
      <c r="D11" s="137"/>
      <c r="E11" s="137"/>
      <c r="F11" s="137"/>
      <c r="G11" s="137"/>
      <c r="H11" s="137"/>
      <c r="I11" s="137"/>
      <c r="J11" s="137"/>
      <c r="K11" s="137"/>
      <c r="L11" s="137"/>
      <c r="M11" s="213">
        <f t="shared" si="0"/>
        <v>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1.75" customHeight="1" x14ac:dyDescent="0.15">
      <c r="A12" s="115" t="s">
        <v>296</v>
      </c>
      <c r="B12" s="115"/>
      <c r="C12" s="137">
        <v>0</v>
      </c>
      <c r="D12" s="137"/>
      <c r="E12" s="137"/>
      <c r="F12" s="137"/>
      <c r="G12" s="137"/>
      <c r="H12" s="137"/>
      <c r="I12" s="137"/>
      <c r="J12" s="137"/>
      <c r="K12" s="137"/>
      <c r="L12" s="137"/>
      <c r="M12" s="213">
        <f t="shared" si="0"/>
        <v>0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15">
      <c r="A13" s="115" t="s">
        <v>297</v>
      </c>
      <c r="B13" s="115"/>
      <c r="C13" s="137">
        <v>0</v>
      </c>
      <c r="D13" s="137"/>
      <c r="E13" s="137"/>
      <c r="F13" s="137"/>
      <c r="G13" s="137"/>
      <c r="H13" s="137"/>
      <c r="I13" s="137"/>
      <c r="J13" s="137"/>
      <c r="K13" s="137"/>
      <c r="L13" s="137"/>
      <c r="M13" s="213">
        <f t="shared" si="0"/>
        <v>0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3.25" customHeight="1" x14ac:dyDescent="0.15">
      <c r="A14" s="108" t="s">
        <v>298</v>
      </c>
      <c r="B14" s="108">
        <v>3</v>
      </c>
      <c r="C14" s="137">
        <v>0</v>
      </c>
      <c r="D14" s="137"/>
      <c r="E14" s="137"/>
      <c r="F14" s="137"/>
      <c r="G14" s="137"/>
      <c r="H14" s="137"/>
      <c r="I14" s="137"/>
      <c r="J14" s="137"/>
      <c r="K14" s="137"/>
      <c r="L14" s="137"/>
      <c r="M14" s="137">
        <f t="shared" si="0"/>
        <v>0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2:M2"/>
  </mergeCells>
  <pageMargins left="0.75" right="0.75" top="1" bottom="1" header="0" footer="0"/>
  <pageSetup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5.33203125" customWidth="1"/>
    <col min="2" max="2" width="10.33203125" customWidth="1"/>
    <col min="3" max="3" width="7.33203125" customWidth="1"/>
    <col min="4" max="4" width="7.6640625" customWidth="1"/>
    <col min="5" max="5" width="20.1640625" customWidth="1"/>
    <col min="6" max="7" width="10.1640625" customWidth="1"/>
    <col min="8" max="8" width="16.83203125" customWidth="1"/>
    <col min="9" max="9" width="8.6640625" customWidth="1"/>
    <col min="10" max="10" width="8.33203125" customWidth="1"/>
    <col min="11" max="11" width="4.6640625" customWidth="1"/>
    <col min="12" max="12" width="5.1640625" customWidth="1"/>
    <col min="13" max="13" width="5.33203125" customWidth="1"/>
    <col min="14" max="14" width="5" customWidth="1"/>
    <col min="15" max="16" width="9.1640625" customWidth="1"/>
    <col min="17" max="17" width="10.6640625" customWidth="1"/>
    <col min="18" max="18" width="11.6640625" customWidth="1"/>
    <col min="19" max="26" width="9.1640625" customWidth="1"/>
  </cols>
  <sheetData>
    <row r="1" spans="1:26" ht="11.25" customHeight="1" x14ac:dyDescent="0.15">
      <c r="A1" s="214"/>
      <c r="B1" s="214"/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54"/>
      <c r="T1" s="54"/>
      <c r="U1" s="54"/>
      <c r="V1" s="54"/>
      <c r="W1" s="54"/>
      <c r="X1" s="54"/>
      <c r="Y1" s="54"/>
      <c r="Z1" s="54"/>
    </row>
    <row r="2" spans="1:26" ht="45" customHeight="1" x14ac:dyDescent="0.15">
      <c r="A2" s="357" t="s">
        <v>258</v>
      </c>
      <c r="B2" s="357" t="s">
        <v>142</v>
      </c>
      <c r="C2" s="357" t="s">
        <v>299</v>
      </c>
      <c r="D2" s="357" t="s">
        <v>300</v>
      </c>
      <c r="E2" s="357" t="s">
        <v>301</v>
      </c>
      <c r="F2" s="357" t="s">
        <v>302</v>
      </c>
      <c r="G2" s="359" t="s">
        <v>303</v>
      </c>
      <c r="H2" s="357" t="s">
        <v>304</v>
      </c>
      <c r="I2" s="357" t="s">
        <v>305</v>
      </c>
      <c r="J2" s="357" t="s">
        <v>306</v>
      </c>
      <c r="K2" s="358" t="s">
        <v>307</v>
      </c>
      <c r="L2" s="306"/>
      <c r="M2" s="306"/>
      <c r="N2" s="307"/>
      <c r="O2" s="215" t="s">
        <v>308</v>
      </c>
      <c r="P2" s="357" t="s">
        <v>309</v>
      </c>
      <c r="Q2" s="357" t="s">
        <v>310</v>
      </c>
      <c r="R2" s="357" t="s">
        <v>311</v>
      </c>
      <c r="S2" s="54"/>
      <c r="T2" s="54"/>
      <c r="U2" s="54"/>
      <c r="V2" s="54"/>
      <c r="W2" s="54"/>
      <c r="X2" s="54"/>
      <c r="Y2" s="54"/>
      <c r="Z2" s="54"/>
    </row>
    <row r="3" spans="1:26" ht="15" customHeight="1" x14ac:dyDescent="0.15">
      <c r="A3" s="328"/>
      <c r="B3" s="328"/>
      <c r="C3" s="328"/>
      <c r="D3" s="328"/>
      <c r="E3" s="328"/>
      <c r="F3" s="328"/>
      <c r="G3" s="328"/>
      <c r="H3" s="328"/>
      <c r="I3" s="328"/>
      <c r="J3" s="328"/>
      <c r="K3" s="216" t="s">
        <v>312</v>
      </c>
      <c r="L3" s="216" t="s">
        <v>313</v>
      </c>
      <c r="M3" s="216" t="s">
        <v>314</v>
      </c>
      <c r="N3" s="216" t="s">
        <v>77</v>
      </c>
      <c r="O3" s="217"/>
      <c r="P3" s="328"/>
      <c r="Q3" s="328"/>
      <c r="R3" s="328"/>
      <c r="S3" s="54"/>
      <c r="T3" s="54"/>
      <c r="U3" s="54"/>
      <c r="V3" s="54"/>
      <c r="W3" s="54"/>
      <c r="X3" s="54"/>
      <c r="Y3" s="54"/>
      <c r="Z3" s="54"/>
    </row>
    <row r="4" spans="1:26" ht="11.25" customHeight="1" x14ac:dyDescent="0.15">
      <c r="A4" s="218">
        <v>1</v>
      </c>
      <c r="B4" s="218" t="s">
        <v>315</v>
      </c>
      <c r="C4" s="219"/>
      <c r="D4" s="220"/>
      <c r="E4" s="221"/>
      <c r="F4" s="222"/>
      <c r="G4" s="223"/>
      <c r="H4" s="224"/>
      <c r="I4" s="225"/>
      <c r="J4" s="224"/>
      <c r="K4" s="226"/>
      <c r="L4" s="218"/>
      <c r="M4" s="218"/>
      <c r="N4" s="218"/>
      <c r="O4" s="218"/>
      <c r="P4" s="226"/>
      <c r="Q4" s="226"/>
      <c r="R4" s="226"/>
      <c r="S4" s="54"/>
      <c r="T4" s="54"/>
      <c r="U4" s="54"/>
      <c r="V4" s="54"/>
      <c r="W4" s="54"/>
      <c r="X4" s="54"/>
      <c r="Y4" s="54"/>
      <c r="Z4" s="54"/>
    </row>
    <row r="5" spans="1:26" ht="11.25" customHeight="1" x14ac:dyDescent="0.15">
      <c r="A5" s="218"/>
      <c r="B5" s="218"/>
      <c r="C5" s="227"/>
      <c r="D5" s="228"/>
      <c r="E5" s="221"/>
      <c r="F5" s="222"/>
      <c r="G5" s="223"/>
      <c r="H5" s="224"/>
      <c r="I5" s="224"/>
      <c r="J5" s="224"/>
      <c r="K5" s="218"/>
      <c r="L5" s="218"/>
      <c r="M5" s="218"/>
      <c r="N5" s="218"/>
      <c r="O5" s="218"/>
      <c r="P5" s="218"/>
      <c r="Q5" s="218"/>
      <c r="R5" s="218"/>
      <c r="S5" s="54"/>
      <c r="T5" s="54"/>
      <c r="U5" s="54"/>
      <c r="V5" s="54"/>
      <c r="W5" s="54"/>
      <c r="X5" s="54"/>
      <c r="Y5" s="54"/>
      <c r="Z5" s="54"/>
    </row>
    <row r="6" spans="1:26" ht="11.25" customHeight="1" x14ac:dyDescent="0.15">
      <c r="A6" s="218"/>
      <c r="B6" s="218"/>
      <c r="C6" s="227"/>
      <c r="D6" s="228"/>
      <c r="E6" s="221"/>
      <c r="F6" s="222"/>
      <c r="G6" s="223"/>
      <c r="H6" s="224"/>
      <c r="I6" s="224"/>
      <c r="J6" s="224"/>
      <c r="K6" s="218"/>
      <c r="L6" s="218"/>
      <c r="M6" s="218"/>
      <c r="N6" s="218"/>
      <c r="O6" s="218"/>
      <c r="P6" s="218"/>
      <c r="Q6" s="218"/>
      <c r="R6" s="218"/>
      <c r="S6" s="54"/>
      <c r="T6" s="54"/>
      <c r="U6" s="54"/>
      <c r="V6" s="54"/>
      <c r="W6" s="54"/>
      <c r="X6" s="54"/>
      <c r="Y6" s="54"/>
      <c r="Z6" s="54"/>
    </row>
    <row r="7" spans="1:26" ht="9.75" customHeight="1" x14ac:dyDescent="0.15">
      <c r="A7" s="218"/>
      <c r="B7" s="218"/>
      <c r="C7" s="227"/>
      <c r="D7" s="228"/>
      <c r="E7" s="221"/>
      <c r="F7" s="222"/>
      <c r="G7" s="223"/>
      <c r="H7" s="224"/>
      <c r="I7" s="224"/>
      <c r="J7" s="224"/>
      <c r="K7" s="218"/>
      <c r="L7" s="218"/>
      <c r="M7" s="218"/>
      <c r="N7" s="218"/>
      <c r="O7" s="218"/>
      <c r="P7" s="218"/>
      <c r="Q7" s="218"/>
      <c r="R7" s="218"/>
      <c r="S7" s="54"/>
      <c r="T7" s="54"/>
      <c r="U7" s="54"/>
      <c r="V7" s="54"/>
      <c r="W7" s="54"/>
      <c r="X7" s="54"/>
      <c r="Y7" s="54"/>
      <c r="Z7" s="54"/>
    </row>
    <row r="8" spans="1:26" ht="11.25" customHeight="1" x14ac:dyDescent="0.15">
      <c r="A8" s="218"/>
      <c r="B8" s="218"/>
      <c r="C8" s="223"/>
      <c r="D8" s="220"/>
      <c r="E8" s="221"/>
      <c r="F8" s="222"/>
      <c r="G8" s="218"/>
      <c r="H8" s="224"/>
      <c r="I8" s="224"/>
      <c r="J8" s="224"/>
      <c r="K8" s="218"/>
      <c r="L8" s="218"/>
      <c r="M8" s="218"/>
      <c r="N8" s="218"/>
      <c r="O8" s="218"/>
      <c r="P8" s="218"/>
      <c r="Q8" s="218"/>
      <c r="R8" s="218"/>
      <c r="S8" s="54"/>
      <c r="T8" s="54"/>
      <c r="U8" s="54"/>
      <c r="V8" s="54"/>
      <c r="W8" s="54"/>
      <c r="X8" s="54"/>
      <c r="Y8" s="54"/>
      <c r="Z8" s="54"/>
    </row>
    <row r="9" spans="1:26" ht="11.25" customHeight="1" x14ac:dyDescent="0.15">
      <c r="A9" s="218"/>
      <c r="B9" s="218"/>
      <c r="C9" s="223"/>
      <c r="D9" s="229"/>
      <c r="E9" s="218"/>
      <c r="F9" s="218"/>
      <c r="G9" s="218"/>
      <c r="H9" s="224"/>
      <c r="I9" s="224"/>
      <c r="J9" s="222"/>
      <c r="K9" s="218"/>
      <c r="L9" s="218"/>
      <c r="M9" s="218"/>
      <c r="N9" s="218"/>
      <c r="O9" s="218"/>
      <c r="P9" s="218"/>
      <c r="Q9" s="218"/>
      <c r="R9" s="218"/>
      <c r="S9" s="54"/>
      <c r="T9" s="54"/>
      <c r="U9" s="54"/>
      <c r="V9" s="54"/>
      <c r="W9" s="54"/>
      <c r="X9" s="54"/>
      <c r="Y9" s="54"/>
      <c r="Z9" s="54"/>
    </row>
    <row r="10" spans="1:26" ht="11.25" customHeight="1" x14ac:dyDescent="0.15">
      <c r="A10" s="218"/>
      <c r="B10" s="218"/>
      <c r="C10" s="223"/>
      <c r="D10" s="229"/>
      <c r="E10" s="218"/>
      <c r="F10" s="218"/>
      <c r="G10" s="218"/>
      <c r="H10" s="224"/>
      <c r="I10" s="224"/>
      <c r="J10" s="222"/>
      <c r="K10" s="218"/>
      <c r="L10" s="218"/>
      <c r="M10" s="218"/>
      <c r="N10" s="218"/>
      <c r="O10" s="218"/>
      <c r="P10" s="218"/>
      <c r="Q10" s="218"/>
      <c r="R10" s="218"/>
      <c r="S10" s="54"/>
      <c r="T10" s="54"/>
      <c r="U10" s="54"/>
      <c r="V10" s="54"/>
      <c r="W10" s="54"/>
      <c r="X10" s="54"/>
      <c r="Y10" s="54"/>
      <c r="Z10" s="54"/>
    </row>
    <row r="11" spans="1:26" ht="11.25" customHeight="1" x14ac:dyDescent="0.15">
      <c r="A11" s="218"/>
      <c r="B11" s="218"/>
      <c r="C11" s="223"/>
      <c r="D11" s="229"/>
      <c r="E11" s="218"/>
      <c r="F11" s="218"/>
      <c r="G11" s="218"/>
      <c r="H11" s="224"/>
      <c r="I11" s="224"/>
      <c r="J11" s="222"/>
      <c r="K11" s="218"/>
      <c r="L11" s="218"/>
      <c r="M11" s="218"/>
      <c r="N11" s="218"/>
      <c r="O11" s="218"/>
      <c r="P11" s="218"/>
      <c r="Q11" s="218"/>
      <c r="R11" s="218"/>
      <c r="S11" s="54"/>
      <c r="T11" s="54"/>
      <c r="U11" s="54"/>
      <c r="V11" s="54"/>
      <c r="W11" s="54"/>
      <c r="X11" s="54"/>
      <c r="Y11" s="54"/>
      <c r="Z11" s="54"/>
    </row>
    <row r="12" spans="1:26" ht="11.25" customHeight="1" x14ac:dyDescent="0.15">
      <c r="A12" s="218"/>
      <c r="B12" s="218"/>
      <c r="C12" s="223"/>
      <c r="D12" s="223"/>
      <c r="E12" s="218"/>
      <c r="F12" s="218"/>
      <c r="G12" s="218"/>
      <c r="H12" s="224"/>
      <c r="I12" s="224"/>
      <c r="J12" s="222"/>
      <c r="K12" s="218"/>
      <c r="L12" s="218"/>
      <c r="M12" s="218"/>
      <c r="N12" s="218"/>
      <c r="O12" s="218"/>
      <c r="P12" s="218"/>
      <c r="Q12" s="218"/>
      <c r="R12" s="218"/>
      <c r="S12" s="54"/>
      <c r="T12" s="54"/>
      <c r="U12" s="54"/>
      <c r="V12" s="54"/>
      <c r="W12" s="54"/>
      <c r="X12" s="54"/>
      <c r="Y12" s="54"/>
      <c r="Z12" s="54"/>
    </row>
    <row r="13" spans="1:26" ht="11.25" customHeight="1" x14ac:dyDescent="0.15">
      <c r="A13" s="218"/>
      <c r="B13" s="218"/>
      <c r="C13" s="223"/>
      <c r="D13" s="223"/>
      <c r="E13" s="218"/>
      <c r="F13" s="218"/>
      <c r="G13" s="218"/>
      <c r="H13" s="224"/>
      <c r="I13" s="224"/>
      <c r="J13" s="222"/>
      <c r="K13" s="218"/>
      <c r="L13" s="218"/>
      <c r="M13" s="218"/>
      <c r="N13" s="218"/>
      <c r="O13" s="218"/>
      <c r="P13" s="218"/>
      <c r="Q13" s="218"/>
      <c r="R13" s="218"/>
      <c r="S13" s="54"/>
      <c r="T13" s="54"/>
      <c r="U13" s="54"/>
      <c r="V13" s="54"/>
      <c r="W13" s="54"/>
      <c r="X13" s="54"/>
      <c r="Y13" s="54"/>
      <c r="Z13" s="54"/>
    </row>
    <row r="14" spans="1:26" ht="11.25" customHeight="1" x14ac:dyDescent="0.15">
      <c r="A14" s="230"/>
      <c r="B14" s="230"/>
      <c r="C14" s="231"/>
      <c r="D14" s="232">
        <v>0</v>
      </c>
      <c r="E14" s="230"/>
      <c r="F14" s="230"/>
      <c r="G14" s="233"/>
      <c r="H14" s="234"/>
      <c r="I14" s="234"/>
      <c r="J14" s="233"/>
      <c r="K14" s="230"/>
      <c r="L14" s="230"/>
      <c r="M14" s="230"/>
      <c r="N14" s="235">
        <v>0</v>
      </c>
      <c r="O14" s="235" t="e">
        <f>(N14/D14)</f>
        <v>#DIV/0!</v>
      </c>
      <c r="P14" s="230"/>
      <c r="Q14" s="233"/>
      <c r="R14" s="230"/>
      <c r="S14" s="54"/>
      <c r="T14" s="54"/>
      <c r="U14" s="54"/>
      <c r="V14" s="54"/>
      <c r="W14" s="54"/>
      <c r="X14" s="54"/>
      <c r="Y14" s="54"/>
      <c r="Z14" s="54"/>
    </row>
    <row r="15" spans="1:26" ht="11.25" customHeight="1" x14ac:dyDescent="0.15">
      <c r="A15" s="218">
        <v>3</v>
      </c>
      <c r="B15" s="218" t="s">
        <v>91</v>
      </c>
      <c r="C15" s="223"/>
      <c r="D15" s="223"/>
      <c r="E15" s="218"/>
      <c r="F15" s="236"/>
      <c r="G15" s="237"/>
      <c r="H15" s="218"/>
      <c r="I15" s="224"/>
      <c r="J15" s="222"/>
      <c r="K15" s="218"/>
      <c r="L15" s="218"/>
      <c r="M15" s="218"/>
      <c r="N15" s="218"/>
      <c r="O15" s="218"/>
      <c r="P15" s="218"/>
      <c r="Q15" s="218"/>
      <c r="R15" s="218"/>
      <c r="S15" s="54"/>
      <c r="T15" s="54"/>
      <c r="U15" s="54"/>
      <c r="V15" s="54"/>
      <c r="W15" s="54"/>
      <c r="X15" s="54"/>
      <c r="Y15" s="54"/>
      <c r="Z15" s="54"/>
    </row>
    <row r="16" spans="1:26" ht="11.25" customHeight="1" x14ac:dyDescent="0.15">
      <c r="A16" s="218"/>
      <c r="B16" s="218"/>
      <c r="C16" s="223"/>
      <c r="D16" s="223"/>
      <c r="E16" s="218"/>
      <c r="F16" s="237"/>
      <c r="G16" s="237"/>
      <c r="H16" s="218"/>
      <c r="I16" s="224"/>
      <c r="J16" s="222"/>
      <c r="K16" s="218"/>
      <c r="L16" s="218"/>
      <c r="M16" s="218"/>
      <c r="N16" s="218"/>
      <c r="O16" s="218"/>
      <c r="P16" s="218"/>
      <c r="Q16" s="218"/>
      <c r="R16" s="218"/>
      <c r="S16" s="54"/>
      <c r="T16" s="54"/>
      <c r="U16" s="54"/>
      <c r="V16" s="54"/>
      <c r="W16" s="54"/>
      <c r="X16" s="54"/>
      <c r="Y16" s="54"/>
      <c r="Z16" s="54"/>
    </row>
    <row r="17" spans="1:26" ht="11.25" customHeight="1" x14ac:dyDescent="0.15">
      <c r="A17" s="218"/>
      <c r="B17" s="218"/>
      <c r="C17" s="223"/>
      <c r="D17" s="223"/>
      <c r="E17" s="218"/>
      <c r="F17" s="237"/>
      <c r="G17" s="237"/>
      <c r="H17" s="218"/>
      <c r="I17" s="224"/>
      <c r="J17" s="222"/>
      <c r="K17" s="218"/>
      <c r="L17" s="218"/>
      <c r="M17" s="218"/>
      <c r="N17" s="218"/>
      <c r="O17" s="218"/>
      <c r="P17" s="218"/>
      <c r="Q17" s="218"/>
      <c r="R17" s="218"/>
      <c r="S17" s="54"/>
      <c r="T17" s="54"/>
      <c r="U17" s="54"/>
      <c r="V17" s="54"/>
      <c r="W17" s="54"/>
      <c r="X17" s="54"/>
      <c r="Y17" s="54"/>
      <c r="Z17" s="54"/>
    </row>
    <row r="18" spans="1:26" ht="11.25" customHeight="1" x14ac:dyDescent="0.15">
      <c r="A18" s="218"/>
      <c r="B18" s="218"/>
      <c r="C18" s="223"/>
      <c r="D18" s="223"/>
      <c r="E18" s="218"/>
      <c r="F18" s="237"/>
      <c r="G18" s="237"/>
      <c r="H18" s="224"/>
      <c r="I18" s="224"/>
      <c r="J18" s="222"/>
      <c r="K18" s="218"/>
      <c r="L18" s="218"/>
      <c r="M18" s="218"/>
      <c r="N18" s="218"/>
      <c r="O18" s="218"/>
      <c r="P18" s="218"/>
      <c r="Q18" s="218"/>
      <c r="R18" s="218"/>
      <c r="S18" s="54"/>
      <c r="T18" s="54"/>
      <c r="U18" s="54"/>
      <c r="V18" s="54"/>
      <c r="W18" s="54"/>
      <c r="X18" s="54"/>
      <c r="Y18" s="54"/>
      <c r="Z18" s="54"/>
    </row>
    <row r="19" spans="1:26" ht="11.25" customHeight="1" x14ac:dyDescent="0.15">
      <c r="A19" s="218"/>
      <c r="B19" s="218"/>
      <c r="C19" s="223"/>
      <c r="D19" s="223"/>
      <c r="E19" s="218"/>
      <c r="F19" s="237"/>
      <c r="G19" s="237"/>
      <c r="H19" s="224"/>
      <c r="I19" s="224"/>
      <c r="J19" s="222"/>
      <c r="K19" s="218"/>
      <c r="L19" s="218"/>
      <c r="M19" s="218"/>
      <c r="N19" s="218"/>
      <c r="O19" s="218"/>
      <c r="P19" s="218"/>
      <c r="Q19" s="218"/>
      <c r="R19" s="218"/>
      <c r="S19" s="54"/>
      <c r="T19" s="54"/>
      <c r="U19" s="54"/>
      <c r="V19" s="54"/>
      <c r="W19" s="54"/>
      <c r="X19" s="54"/>
      <c r="Y19" s="54"/>
      <c r="Z19" s="54"/>
    </row>
    <row r="20" spans="1:26" ht="11.25" customHeight="1" x14ac:dyDescent="0.15">
      <c r="A20" s="218"/>
      <c r="B20" s="218"/>
      <c r="C20" s="223"/>
      <c r="D20" s="223"/>
      <c r="E20" s="218"/>
      <c r="F20" s="237"/>
      <c r="G20" s="237"/>
      <c r="H20" s="224"/>
      <c r="I20" s="224"/>
      <c r="J20" s="222"/>
      <c r="K20" s="218"/>
      <c r="L20" s="218"/>
      <c r="M20" s="218"/>
      <c r="N20" s="218"/>
      <c r="O20" s="218"/>
      <c r="P20" s="218"/>
      <c r="Q20" s="218"/>
      <c r="R20" s="218"/>
      <c r="S20" s="54"/>
      <c r="T20" s="54"/>
      <c r="U20" s="54"/>
      <c r="V20" s="54"/>
      <c r="W20" s="54"/>
      <c r="X20" s="54"/>
      <c r="Y20" s="54"/>
      <c r="Z20" s="54"/>
    </row>
    <row r="21" spans="1:26" ht="11.25" customHeight="1" x14ac:dyDescent="0.15">
      <c r="A21" s="230"/>
      <c r="B21" s="230"/>
      <c r="C21" s="231"/>
      <c r="D21" s="233"/>
      <c r="E21" s="230"/>
      <c r="F21" s="230"/>
      <c r="G21" s="230"/>
      <c r="H21" s="234"/>
      <c r="I21" s="234"/>
      <c r="J21" s="238"/>
      <c r="K21" s="230"/>
      <c r="L21" s="230"/>
      <c r="M21" s="230"/>
      <c r="N21" s="235"/>
      <c r="O21" s="235" t="e">
        <f>(N21/D17)</f>
        <v>#DIV/0!</v>
      </c>
      <c r="P21" s="230"/>
      <c r="Q21" s="230"/>
      <c r="R21" s="230"/>
      <c r="S21" s="54"/>
      <c r="T21" s="54"/>
      <c r="U21" s="54"/>
      <c r="V21" s="54"/>
      <c r="W21" s="54"/>
      <c r="X21" s="54"/>
      <c r="Y21" s="54"/>
      <c r="Z21" s="54"/>
    </row>
    <row r="22" spans="1:26" ht="11.25" customHeight="1" x14ac:dyDescent="0.15">
      <c r="A22" s="218">
        <v>4</v>
      </c>
      <c r="B22" s="218" t="s">
        <v>98</v>
      </c>
      <c r="C22" s="223"/>
      <c r="D22" s="223"/>
      <c r="E22" s="218"/>
      <c r="F22" s="222"/>
      <c r="G22" s="218"/>
      <c r="H22" s="218"/>
      <c r="I22" s="218"/>
      <c r="J22" s="222"/>
      <c r="K22" s="218"/>
      <c r="L22" s="218"/>
      <c r="M22" s="218"/>
      <c r="N22" s="218"/>
      <c r="O22" s="218"/>
      <c r="P22" s="218"/>
      <c r="Q22" s="218"/>
      <c r="R22" s="218"/>
      <c r="S22" s="54"/>
      <c r="T22" s="54"/>
      <c r="U22" s="54"/>
      <c r="V22" s="54"/>
      <c r="W22" s="54"/>
      <c r="X22" s="54"/>
      <c r="Y22" s="54"/>
      <c r="Z22" s="54"/>
    </row>
    <row r="23" spans="1:26" ht="11.25" customHeight="1" x14ac:dyDescent="0.15">
      <c r="A23" s="218"/>
      <c r="B23" s="218"/>
      <c r="C23" s="223"/>
      <c r="D23" s="223"/>
      <c r="E23" s="218"/>
      <c r="F23" s="237"/>
      <c r="G23" s="218"/>
      <c r="H23" s="218"/>
      <c r="I23" s="218"/>
      <c r="J23" s="222"/>
      <c r="K23" s="218"/>
      <c r="L23" s="218"/>
      <c r="M23" s="218"/>
      <c r="N23" s="218"/>
      <c r="O23" s="218"/>
      <c r="P23" s="218"/>
      <c r="Q23" s="218"/>
      <c r="R23" s="218"/>
      <c r="S23" s="54"/>
      <c r="T23" s="54"/>
      <c r="U23" s="54"/>
      <c r="V23" s="54"/>
      <c r="W23" s="54"/>
      <c r="X23" s="54"/>
      <c r="Y23" s="54"/>
      <c r="Z23" s="54"/>
    </row>
    <row r="24" spans="1:26" ht="11.25" customHeight="1" x14ac:dyDescent="0.15">
      <c r="A24" s="218"/>
      <c r="B24" s="218"/>
      <c r="C24" s="223"/>
      <c r="D24" s="223"/>
      <c r="E24" s="218"/>
      <c r="F24" s="237"/>
      <c r="G24" s="218"/>
      <c r="H24" s="218"/>
      <c r="I24" s="218"/>
      <c r="J24" s="222"/>
      <c r="K24" s="218"/>
      <c r="L24" s="218"/>
      <c r="M24" s="218"/>
      <c r="N24" s="218"/>
      <c r="O24" s="218"/>
      <c r="P24" s="218"/>
      <c r="Q24" s="218"/>
      <c r="R24" s="218"/>
      <c r="S24" s="54"/>
      <c r="T24" s="54"/>
      <c r="U24" s="54"/>
      <c r="V24" s="54"/>
      <c r="W24" s="54"/>
      <c r="X24" s="54"/>
      <c r="Y24" s="54"/>
      <c r="Z24" s="54"/>
    </row>
    <row r="25" spans="1:26" ht="11.25" customHeight="1" x14ac:dyDescent="0.15">
      <c r="A25" s="218"/>
      <c r="B25" s="218"/>
      <c r="C25" s="223"/>
      <c r="D25" s="223"/>
      <c r="E25" s="218"/>
      <c r="F25" s="218"/>
      <c r="G25" s="218"/>
      <c r="H25" s="218"/>
      <c r="I25" s="218"/>
      <c r="J25" s="222"/>
      <c r="K25" s="218"/>
      <c r="L25" s="218"/>
      <c r="M25" s="218"/>
      <c r="N25" s="218"/>
      <c r="O25" s="218"/>
      <c r="P25" s="218"/>
      <c r="Q25" s="218"/>
      <c r="R25" s="218"/>
      <c r="S25" s="54"/>
      <c r="T25" s="54"/>
      <c r="U25" s="54"/>
      <c r="V25" s="54"/>
      <c r="W25" s="54"/>
      <c r="X25" s="54"/>
      <c r="Y25" s="54"/>
      <c r="Z25" s="54"/>
    </row>
    <row r="26" spans="1:26" ht="11.25" customHeight="1" x14ac:dyDescent="0.15">
      <c r="A26" s="218"/>
      <c r="B26" s="218"/>
      <c r="C26" s="223"/>
      <c r="D26" s="223"/>
      <c r="E26" s="218"/>
      <c r="F26" s="218"/>
      <c r="G26" s="218"/>
      <c r="H26" s="218"/>
      <c r="I26" s="218"/>
      <c r="J26" s="222"/>
      <c r="K26" s="218"/>
      <c r="L26" s="218"/>
      <c r="M26" s="218"/>
      <c r="N26" s="218"/>
      <c r="O26" s="218"/>
      <c r="P26" s="218"/>
      <c r="Q26" s="218"/>
      <c r="R26" s="218"/>
      <c r="S26" s="54"/>
      <c r="T26" s="54"/>
      <c r="U26" s="54"/>
      <c r="V26" s="54"/>
      <c r="W26" s="54"/>
      <c r="X26" s="54"/>
      <c r="Y26" s="54"/>
      <c r="Z26" s="54"/>
    </row>
    <row r="27" spans="1:26" ht="11.25" customHeight="1" x14ac:dyDescent="0.15">
      <c r="A27" s="218"/>
      <c r="B27" s="218"/>
      <c r="C27" s="223"/>
      <c r="D27" s="223"/>
      <c r="E27" s="218"/>
      <c r="F27" s="218"/>
      <c r="G27" s="218"/>
      <c r="H27" s="218"/>
      <c r="I27" s="218"/>
      <c r="J27" s="222"/>
      <c r="K27" s="218"/>
      <c r="L27" s="218"/>
      <c r="M27" s="218"/>
      <c r="N27" s="218"/>
      <c r="O27" s="218"/>
      <c r="P27" s="218"/>
      <c r="Q27" s="218"/>
      <c r="R27" s="218"/>
      <c r="S27" s="54"/>
      <c r="T27" s="54"/>
      <c r="U27" s="54"/>
      <c r="V27" s="54"/>
      <c r="W27" s="54"/>
      <c r="X27" s="54"/>
      <c r="Y27" s="54"/>
      <c r="Z27" s="54"/>
    </row>
    <row r="28" spans="1:26" ht="11.25" customHeight="1" x14ac:dyDescent="0.15">
      <c r="A28" s="218"/>
      <c r="B28" s="218"/>
      <c r="C28" s="223"/>
      <c r="D28" s="223"/>
      <c r="E28" s="218"/>
      <c r="F28" s="218"/>
      <c r="G28" s="218"/>
      <c r="H28" s="218"/>
      <c r="I28" s="218"/>
      <c r="J28" s="222"/>
      <c r="K28" s="218"/>
      <c r="L28" s="218"/>
      <c r="M28" s="218"/>
      <c r="N28" s="218"/>
      <c r="O28" s="218"/>
      <c r="P28" s="218"/>
      <c r="Q28" s="218"/>
      <c r="R28" s="218"/>
      <c r="S28" s="54"/>
      <c r="T28" s="54"/>
      <c r="U28" s="54"/>
      <c r="V28" s="54"/>
      <c r="W28" s="54"/>
      <c r="X28" s="54"/>
      <c r="Y28" s="54"/>
      <c r="Z28" s="54"/>
    </row>
    <row r="29" spans="1:26" ht="11.25" customHeight="1" x14ac:dyDescent="0.15">
      <c r="A29" s="218"/>
      <c r="B29" s="218"/>
      <c r="C29" s="223"/>
      <c r="D29" s="223"/>
      <c r="E29" s="218"/>
      <c r="F29" s="218"/>
      <c r="G29" s="218"/>
      <c r="H29" s="218"/>
      <c r="I29" s="218"/>
      <c r="J29" s="222"/>
      <c r="K29" s="218"/>
      <c r="L29" s="218"/>
      <c r="M29" s="218"/>
      <c r="N29" s="218"/>
      <c r="O29" s="218"/>
      <c r="P29" s="218"/>
      <c r="Q29" s="218"/>
      <c r="R29" s="218"/>
      <c r="S29" s="54"/>
      <c r="T29" s="54"/>
      <c r="U29" s="54"/>
      <c r="V29" s="54"/>
      <c r="W29" s="54"/>
      <c r="X29" s="54"/>
      <c r="Y29" s="54"/>
      <c r="Z29" s="54"/>
    </row>
    <row r="30" spans="1:26" ht="11.25" customHeight="1" x14ac:dyDescent="0.15">
      <c r="A30" s="230"/>
      <c r="B30" s="230"/>
      <c r="C30" s="231"/>
      <c r="D30" s="231"/>
      <c r="E30" s="230"/>
      <c r="F30" s="230"/>
      <c r="G30" s="230"/>
      <c r="H30" s="230"/>
      <c r="I30" s="230"/>
      <c r="J30" s="238"/>
      <c r="K30" s="230"/>
      <c r="L30" s="230"/>
      <c r="M30" s="230"/>
      <c r="N30" s="235"/>
      <c r="O30" s="235" t="e">
        <f>N30/D24</f>
        <v>#DIV/0!</v>
      </c>
      <c r="P30" s="230"/>
      <c r="Q30" s="230"/>
      <c r="R30" s="230"/>
      <c r="S30" s="54"/>
      <c r="T30" s="54"/>
      <c r="U30" s="54"/>
      <c r="V30" s="54"/>
      <c r="W30" s="54"/>
      <c r="X30" s="54"/>
      <c r="Y30" s="54"/>
      <c r="Z30" s="54"/>
    </row>
    <row r="31" spans="1:26" ht="11.25" customHeight="1" x14ac:dyDescent="0.15">
      <c r="A31" s="218">
        <v>5</v>
      </c>
      <c r="B31" s="218" t="s">
        <v>102</v>
      </c>
      <c r="C31" s="223"/>
      <c r="D31" s="223"/>
      <c r="E31" s="218"/>
      <c r="F31" s="218"/>
      <c r="G31" s="218"/>
      <c r="H31" s="218"/>
      <c r="I31" s="218"/>
      <c r="J31" s="222"/>
      <c r="K31" s="218"/>
      <c r="L31" s="218"/>
      <c r="M31" s="218"/>
      <c r="N31" s="218"/>
      <c r="O31" s="218"/>
      <c r="P31" s="218"/>
      <c r="Q31" s="218"/>
      <c r="R31" s="218"/>
      <c r="S31" s="54"/>
      <c r="T31" s="54"/>
      <c r="U31" s="54"/>
      <c r="V31" s="54"/>
      <c r="W31" s="54"/>
      <c r="X31" s="54"/>
      <c r="Y31" s="54"/>
      <c r="Z31" s="54"/>
    </row>
    <row r="32" spans="1:26" ht="11.25" customHeight="1" x14ac:dyDescent="0.15">
      <c r="A32" s="218"/>
      <c r="B32" s="218"/>
      <c r="C32" s="223"/>
      <c r="D32" s="223"/>
      <c r="E32" s="218"/>
      <c r="F32" s="218"/>
      <c r="G32" s="218"/>
      <c r="H32" s="218"/>
      <c r="I32" s="218"/>
      <c r="J32" s="222"/>
      <c r="K32" s="218"/>
      <c r="L32" s="218"/>
      <c r="M32" s="218"/>
      <c r="N32" s="218"/>
      <c r="O32" s="218"/>
      <c r="P32" s="218"/>
      <c r="Q32" s="218"/>
      <c r="R32" s="218"/>
      <c r="S32" s="54"/>
      <c r="T32" s="54"/>
      <c r="U32" s="54"/>
      <c r="V32" s="54"/>
      <c r="W32" s="54"/>
      <c r="X32" s="54"/>
      <c r="Y32" s="54"/>
      <c r="Z32" s="54"/>
    </row>
    <row r="33" spans="1:26" ht="11.25" customHeight="1" x14ac:dyDescent="0.15">
      <c r="A33" s="218"/>
      <c r="B33" s="218"/>
      <c r="C33" s="223"/>
      <c r="D33" s="223"/>
      <c r="E33" s="218"/>
      <c r="F33" s="218"/>
      <c r="G33" s="218"/>
      <c r="H33" s="218"/>
      <c r="I33" s="218"/>
      <c r="J33" s="222"/>
      <c r="K33" s="218"/>
      <c r="L33" s="218"/>
      <c r="M33" s="218"/>
      <c r="N33" s="218"/>
      <c r="O33" s="218"/>
      <c r="P33" s="218"/>
      <c r="Q33" s="218"/>
      <c r="R33" s="218"/>
      <c r="S33" s="54"/>
      <c r="T33" s="54"/>
      <c r="U33" s="54"/>
      <c r="V33" s="54"/>
      <c r="W33" s="54"/>
      <c r="X33" s="54"/>
      <c r="Y33" s="54"/>
      <c r="Z33" s="54"/>
    </row>
    <row r="34" spans="1:26" ht="11.25" customHeight="1" x14ac:dyDescent="0.15">
      <c r="A34" s="218"/>
      <c r="B34" s="218"/>
      <c r="C34" s="223"/>
      <c r="D34" s="223"/>
      <c r="E34" s="218"/>
      <c r="F34" s="218"/>
      <c r="G34" s="218"/>
      <c r="H34" s="218"/>
      <c r="I34" s="218"/>
      <c r="J34" s="222"/>
      <c r="K34" s="218"/>
      <c r="L34" s="218"/>
      <c r="M34" s="218"/>
      <c r="N34" s="218"/>
      <c r="O34" s="218"/>
      <c r="P34" s="218"/>
      <c r="Q34" s="218"/>
      <c r="R34" s="218"/>
      <c r="S34" s="54"/>
      <c r="T34" s="54"/>
      <c r="U34" s="54"/>
      <c r="V34" s="54"/>
      <c r="W34" s="54"/>
      <c r="X34" s="54"/>
      <c r="Y34" s="54"/>
      <c r="Z34" s="54"/>
    </row>
    <row r="35" spans="1:26" ht="11.25" customHeight="1" x14ac:dyDescent="0.15">
      <c r="A35" s="218"/>
      <c r="B35" s="218"/>
      <c r="C35" s="223"/>
      <c r="D35" s="223"/>
      <c r="E35" s="218"/>
      <c r="F35" s="218"/>
      <c r="G35" s="218"/>
      <c r="H35" s="218"/>
      <c r="I35" s="218"/>
      <c r="J35" s="222"/>
      <c r="K35" s="218"/>
      <c r="L35" s="218"/>
      <c r="M35" s="218"/>
      <c r="N35" s="218"/>
      <c r="O35" s="218"/>
      <c r="P35" s="218"/>
      <c r="Q35" s="218"/>
      <c r="R35" s="218"/>
      <c r="S35" s="54"/>
      <c r="T35" s="54"/>
      <c r="U35" s="54"/>
      <c r="V35" s="54"/>
      <c r="W35" s="54"/>
      <c r="X35" s="54"/>
      <c r="Y35" s="54"/>
      <c r="Z35" s="54"/>
    </row>
    <row r="36" spans="1:26" ht="11.25" customHeight="1" x14ac:dyDescent="0.15">
      <c r="A36" s="218"/>
      <c r="B36" s="218"/>
      <c r="C36" s="223"/>
      <c r="D36" s="223"/>
      <c r="E36" s="218"/>
      <c r="F36" s="218"/>
      <c r="G36" s="218"/>
      <c r="H36" s="218"/>
      <c r="I36" s="218"/>
      <c r="J36" s="222"/>
      <c r="K36" s="218"/>
      <c r="L36" s="218"/>
      <c r="M36" s="218"/>
      <c r="N36" s="218"/>
      <c r="O36" s="218"/>
      <c r="P36" s="218"/>
      <c r="Q36" s="218"/>
      <c r="R36" s="218"/>
      <c r="S36" s="54"/>
      <c r="T36" s="54"/>
      <c r="U36" s="54"/>
      <c r="V36" s="54"/>
      <c r="W36" s="54"/>
      <c r="X36" s="54"/>
      <c r="Y36" s="54"/>
      <c r="Z36" s="54"/>
    </row>
    <row r="37" spans="1:26" ht="11.25" customHeight="1" x14ac:dyDescent="0.15">
      <c r="A37" s="218"/>
      <c r="B37" s="218"/>
      <c r="C37" s="223"/>
      <c r="D37" s="223"/>
      <c r="E37" s="218"/>
      <c r="F37" s="218"/>
      <c r="G37" s="218"/>
      <c r="H37" s="218"/>
      <c r="I37" s="218"/>
      <c r="J37" s="222"/>
      <c r="K37" s="218"/>
      <c r="L37" s="218"/>
      <c r="M37" s="218"/>
      <c r="N37" s="218"/>
      <c r="O37" s="218"/>
      <c r="P37" s="218"/>
      <c r="Q37" s="218"/>
      <c r="R37" s="218"/>
      <c r="S37" s="54"/>
      <c r="T37" s="54"/>
      <c r="U37" s="54"/>
      <c r="V37" s="54"/>
      <c r="W37" s="54"/>
      <c r="X37" s="54"/>
      <c r="Y37" s="54"/>
      <c r="Z37" s="54"/>
    </row>
    <row r="38" spans="1:26" ht="11.25" customHeight="1" x14ac:dyDescent="0.15">
      <c r="A38" s="218"/>
      <c r="B38" s="218"/>
      <c r="C38" s="223"/>
      <c r="D38" s="223"/>
      <c r="E38" s="218"/>
      <c r="F38" s="218"/>
      <c r="G38" s="218"/>
      <c r="H38" s="218"/>
      <c r="I38" s="218"/>
      <c r="J38" s="222"/>
      <c r="K38" s="218"/>
      <c r="L38" s="218"/>
      <c r="M38" s="218"/>
      <c r="N38" s="218"/>
      <c r="O38" s="218"/>
      <c r="P38" s="218"/>
      <c r="Q38" s="218"/>
      <c r="R38" s="218"/>
      <c r="S38" s="54"/>
      <c r="T38" s="54"/>
      <c r="U38" s="54"/>
      <c r="V38" s="54"/>
      <c r="W38" s="54"/>
      <c r="X38" s="54"/>
      <c r="Y38" s="54"/>
      <c r="Z38" s="54"/>
    </row>
    <row r="39" spans="1:26" ht="11.25" customHeight="1" x14ac:dyDescent="0.15">
      <c r="A39" s="230"/>
      <c r="B39" s="230"/>
      <c r="C39" s="231"/>
      <c r="D39" s="231"/>
      <c r="E39" s="230"/>
      <c r="F39" s="230"/>
      <c r="G39" s="230"/>
      <c r="H39" s="230"/>
      <c r="I39" s="230"/>
      <c r="J39" s="238"/>
      <c r="K39" s="230"/>
      <c r="L39" s="230"/>
      <c r="M39" s="230"/>
      <c r="N39" s="239"/>
      <c r="O39" s="239"/>
      <c r="P39" s="230"/>
      <c r="Q39" s="230"/>
      <c r="R39" s="230"/>
      <c r="S39" s="54"/>
      <c r="T39" s="54"/>
      <c r="U39" s="54"/>
      <c r="V39" s="54"/>
      <c r="W39" s="54"/>
      <c r="X39" s="54"/>
      <c r="Y39" s="54"/>
      <c r="Z39" s="54"/>
    </row>
    <row r="40" spans="1:26" ht="11.25" customHeight="1" x14ac:dyDescent="0.15">
      <c r="A40" s="218">
        <v>6</v>
      </c>
      <c r="B40" s="218" t="s">
        <v>316</v>
      </c>
      <c r="C40" s="54"/>
      <c r="D40" s="223"/>
      <c r="E40" s="218"/>
      <c r="F40" s="218"/>
      <c r="G40" s="218"/>
      <c r="H40" s="218"/>
      <c r="I40" s="218"/>
      <c r="J40" s="222"/>
      <c r="K40" s="218"/>
      <c r="L40" s="218"/>
      <c r="M40" s="218"/>
      <c r="N40" s="218"/>
      <c r="O40" s="218"/>
      <c r="P40" s="218"/>
      <c r="Q40" s="218"/>
      <c r="R40" s="218"/>
      <c r="S40" s="54"/>
      <c r="T40" s="54"/>
      <c r="U40" s="54"/>
      <c r="V40" s="54"/>
      <c r="W40" s="54"/>
      <c r="X40" s="54"/>
      <c r="Y40" s="54"/>
      <c r="Z40" s="54"/>
    </row>
    <row r="41" spans="1:26" ht="11.25" customHeight="1" x14ac:dyDescent="0.15">
      <c r="A41" s="218"/>
      <c r="B41" s="218"/>
      <c r="C41" s="223"/>
      <c r="D41" s="223"/>
      <c r="E41" s="218"/>
      <c r="F41" s="218"/>
      <c r="G41" s="218"/>
      <c r="H41" s="218"/>
      <c r="I41" s="218"/>
      <c r="J41" s="222"/>
      <c r="K41" s="218"/>
      <c r="L41" s="218"/>
      <c r="M41" s="218"/>
      <c r="N41" s="218"/>
      <c r="O41" s="218"/>
      <c r="P41" s="218"/>
      <c r="Q41" s="218"/>
      <c r="R41" s="218"/>
      <c r="S41" s="54"/>
      <c r="T41" s="54"/>
      <c r="U41" s="54"/>
      <c r="V41" s="54"/>
      <c r="W41" s="54"/>
      <c r="X41" s="54"/>
      <c r="Y41" s="54"/>
      <c r="Z41" s="54"/>
    </row>
    <row r="42" spans="1:26" ht="11.25" customHeight="1" x14ac:dyDescent="0.15">
      <c r="A42" s="218"/>
      <c r="B42" s="218"/>
      <c r="C42" s="223"/>
      <c r="D42" s="223"/>
      <c r="E42" s="218"/>
      <c r="F42" s="218"/>
      <c r="G42" s="218"/>
      <c r="H42" s="218"/>
      <c r="I42" s="218"/>
      <c r="J42" s="222"/>
      <c r="K42" s="218"/>
      <c r="L42" s="218"/>
      <c r="M42" s="218"/>
      <c r="N42" s="218"/>
      <c r="O42" s="218"/>
      <c r="P42" s="218"/>
      <c r="Q42" s="218"/>
      <c r="R42" s="218"/>
      <c r="S42" s="54"/>
      <c r="T42" s="54"/>
      <c r="U42" s="54"/>
      <c r="V42" s="54"/>
      <c r="W42" s="54"/>
      <c r="X42" s="54"/>
      <c r="Y42" s="54"/>
      <c r="Z42" s="54"/>
    </row>
    <row r="43" spans="1:26" ht="11.25" customHeight="1" x14ac:dyDescent="0.15">
      <c r="A43" s="218"/>
      <c r="B43" s="218"/>
      <c r="C43" s="223"/>
      <c r="D43" s="223"/>
      <c r="E43" s="218"/>
      <c r="F43" s="218"/>
      <c r="G43" s="218"/>
      <c r="H43" s="218"/>
      <c r="I43" s="218"/>
      <c r="J43" s="222"/>
      <c r="K43" s="218"/>
      <c r="L43" s="218"/>
      <c r="M43" s="218"/>
      <c r="N43" s="218"/>
      <c r="O43" s="218"/>
      <c r="P43" s="218"/>
      <c r="Q43" s="218"/>
      <c r="R43" s="218"/>
      <c r="S43" s="54"/>
      <c r="T43" s="54"/>
      <c r="U43" s="54"/>
      <c r="V43" s="54"/>
      <c r="W43" s="54"/>
      <c r="X43" s="54"/>
      <c r="Y43" s="54"/>
      <c r="Z43" s="54"/>
    </row>
    <row r="44" spans="1:26" ht="11.25" customHeight="1" x14ac:dyDescent="0.15">
      <c r="A44" s="218"/>
      <c r="B44" s="218"/>
      <c r="C44" s="223"/>
      <c r="D44" s="223"/>
      <c r="E44" s="218"/>
      <c r="F44" s="218"/>
      <c r="G44" s="218"/>
      <c r="H44" s="218"/>
      <c r="I44" s="218"/>
      <c r="J44" s="222"/>
      <c r="K44" s="218"/>
      <c r="L44" s="218"/>
      <c r="M44" s="218"/>
      <c r="N44" s="218"/>
      <c r="O44" s="218"/>
      <c r="P44" s="218"/>
      <c r="Q44" s="218"/>
      <c r="R44" s="218"/>
      <c r="S44" s="54"/>
      <c r="T44" s="54"/>
      <c r="U44" s="54"/>
      <c r="V44" s="54"/>
      <c r="W44" s="54"/>
      <c r="X44" s="54"/>
      <c r="Y44" s="54"/>
      <c r="Z44" s="54"/>
    </row>
    <row r="45" spans="1:26" ht="11.25" customHeight="1" x14ac:dyDescent="0.15">
      <c r="A45" s="218"/>
      <c r="B45" s="218"/>
      <c r="C45" s="223"/>
      <c r="D45" s="223"/>
      <c r="E45" s="218"/>
      <c r="F45" s="218"/>
      <c r="G45" s="218"/>
      <c r="H45" s="218"/>
      <c r="I45" s="218"/>
      <c r="J45" s="222"/>
      <c r="K45" s="218"/>
      <c r="L45" s="218"/>
      <c r="M45" s="218"/>
      <c r="N45" s="218"/>
      <c r="O45" s="218"/>
      <c r="P45" s="218"/>
      <c r="Q45" s="218"/>
      <c r="R45" s="218"/>
      <c r="S45" s="54"/>
      <c r="T45" s="54"/>
      <c r="U45" s="54"/>
      <c r="V45" s="54"/>
      <c r="W45" s="54"/>
      <c r="X45" s="54"/>
      <c r="Y45" s="54"/>
      <c r="Z45" s="54"/>
    </row>
    <row r="46" spans="1:26" ht="11.25" customHeight="1" x14ac:dyDescent="0.15">
      <c r="A46" s="230"/>
      <c r="B46" s="230"/>
      <c r="C46" s="231"/>
      <c r="D46" s="231"/>
      <c r="E46" s="230"/>
      <c r="F46" s="230"/>
      <c r="G46" s="230"/>
      <c r="H46" s="230"/>
      <c r="I46" s="230"/>
      <c r="J46" s="238"/>
      <c r="K46" s="230"/>
      <c r="L46" s="230"/>
      <c r="M46" s="230"/>
      <c r="N46" s="239"/>
      <c r="O46" s="239"/>
      <c r="P46" s="230"/>
      <c r="Q46" s="230"/>
      <c r="R46" s="230"/>
      <c r="S46" s="54"/>
      <c r="T46" s="54"/>
      <c r="U46" s="54"/>
      <c r="V46" s="54"/>
      <c r="W46" s="54"/>
      <c r="X46" s="54"/>
      <c r="Y46" s="54"/>
      <c r="Z46" s="54"/>
    </row>
    <row r="47" spans="1:26" ht="11.25" customHeight="1" x14ac:dyDescent="0.15">
      <c r="A47" s="218">
        <v>7</v>
      </c>
      <c r="B47" s="218" t="s">
        <v>317</v>
      </c>
      <c r="C47" s="223"/>
      <c r="D47" s="223"/>
      <c r="E47" s="218"/>
      <c r="F47" s="218"/>
      <c r="G47" s="218"/>
      <c r="H47" s="218"/>
      <c r="I47" s="218"/>
      <c r="J47" s="222"/>
      <c r="K47" s="218"/>
      <c r="L47" s="218"/>
      <c r="M47" s="218"/>
      <c r="N47" s="218"/>
      <c r="O47" s="218"/>
      <c r="P47" s="218"/>
      <c r="Q47" s="218"/>
      <c r="R47" s="218"/>
      <c r="S47" s="54"/>
      <c r="T47" s="54"/>
      <c r="U47" s="54"/>
      <c r="V47" s="54"/>
      <c r="W47" s="54"/>
      <c r="X47" s="54"/>
      <c r="Y47" s="54"/>
      <c r="Z47" s="54"/>
    </row>
    <row r="48" spans="1:26" ht="11.25" customHeight="1" x14ac:dyDescent="0.15">
      <c r="A48" s="218"/>
      <c r="B48" s="218"/>
      <c r="C48" s="223"/>
      <c r="D48" s="223"/>
      <c r="E48" s="218"/>
      <c r="F48" s="218"/>
      <c r="G48" s="218"/>
      <c r="H48" s="218"/>
      <c r="I48" s="218"/>
      <c r="J48" s="222"/>
      <c r="K48" s="218"/>
      <c r="L48" s="218"/>
      <c r="M48" s="218"/>
      <c r="N48" s="218"/>
      <c r="O48" s="218"/>
      <c r="P48" s="218"/>
      <c r="Q48" s="218"/>
      <c r="R48" s="218"/>
      <c r="S48" s="54"/>
      <c r="T48" s="54"/>
      <c r="U48" s="54"/>
      <c r="V48" s="54"/>
      <c r="W48" s="54"/>
      <c r="X48" s="54"/>
      <c r="Y48" s="54"/>
      <c r="Z48" s="54"/>
    </row>
    <row r="49" spans="1:26" ht="11.25" customHeight="1" x14ac:dyDescent="0.15">
      <c r="A49" s="218"/>
      <c r="B49" s="218"/>
      <c r="C49" s="223"/>
      <c r="D49" s="223"/>
      <c r="E49" s="218"/>
      <c r="F49" s="218"/>
      <c r="G49" s="218"/>
      <c r="H49" s="218"/>
      <c r="I49" s="218"/>
      <c r="J49" s="222"/>
      <c r="K49" s="218"/>
      <c r="L49" s="218"/>
      <c r="M49" s="218"/>
      <c r="N49" s="218"/>
      <c r="O49" s="218"/>
      <c r="P49" s="218"/>
      <c r="Q49" s="218"/>
      <c r="R49" s="218"/>
      <c r="S49" s="54"/>
      <c r="T49" s="54"/>
      <c r="U49" s="54"/>
      <c r="V49" s="54"/>
      <c r="W49" s="54"/>
      <c r="X49" s="54"/>
      <c r="Y49" s="54"/>
      <c r="Z49" s="54"/>
    </row>
    <row r="50" spans="1:26" ht="11.25" customHeight="1" x14ac:dyDescent="0.15">
      <c r="A50" s="218"/>
      <c r="B50" s="218"/>
      <c r="C50" s="223"/>
      <c r="D50" s="223"/>
      <c r="E50" s="218"/>
      <c r="F50" s="218"/>
      <c r="G50" s="218"/>
      <c r="H50" s="218"/>
      <c r="I50" s="218"/>
      <c r="J50" s="222"/>
      <c r="K50" s="218"/>
      <c r="L50" s="218"/>
      <c r="M50" s="218"/>
      <c r="N50" s="218"/>
      <c r="O50" s="218"/>
      <c r="P50" s="218"/>
      <c r="Q50" s="218"/>
      <c r="R50" s="218"/>
      <c r="S50" s="54"/>
      <c r="T50" s="54"/>
      <c r="U50" s="54"/>
      <c r="V50" s="54"/>
      <c r="W50" s="54"/>
      <c r="X50" s="54"/>
      <c r="Y50" s="54"/>
      <c r="Z50" s="54"/>
    </row>
    <row r="51" spans="1:26" ht="11.25" customHeight="1" x14ac:dyDescent="0.15">
      <c r="A51" s="218"/>
      <c r="B51" s="218"/>
      <c r="C51" s="223"/>
      <c r="D51" s="223"/>
      <c r="E51" s="218"/>
      <c r="F51" s="218"/>
      <c r="G51" s="218"/>
      <c r="H51" s="218"/>
      <c r="I51" s="218"/>
      <c r="J51" s="222"/>
      <c r="K51" s="218"/>
      <c r="L51" s="218"/>
      <c r="M51" s="218"/>
      <c r="N51" s="218"/>
      <c r="O51" s="218"/>
      <c r="P51" s="218"/>
      <c r="Q51" s="218"/>
      <c r="R51" s="218"/>
      <c r="S51" s="54"/>
      <c r="T51" s="54"/>
      <c r="U51" s="54"/>
      <c r="V51" s="54"/>
      <c r="W51" s="54"/>
      <c r="X51" s="54"/>
      <c r="Y51" s="54"/>
      <c r="Z51" s="54"/>
    </row>
    <row r="52" spans="1:26" ht="11.25" customHeight="1" x14ac:dyDescent="0.15">
      <c r="A52" s="230"/>
      <c r="B52" s="230"/>
      <c r="C52" s="231"/>
      <c r="D52" s="231"/>
      <c r="E52" s="230"/>
      <c r="F52" s="230"/>
      <c r="G52" s="230"/>
      <c r="H52" s="230"/>
      <c r="I52" s="230"/>
      <c r="J52" s="238"/>
      <c r="K52" s="230"/>
      <c r="L52" s="230"/>
      <c r="M52" s="230"/>
      <c r="N52" s="240"/>
      <c r="O52" s="240"/>
      <c r="P52" s="230"/>
      <c r="Q52" s="230"/>
      <c r="R52" s="230"/>
      <c r="S52" s="54"/>
      <c r="T52" s="54"/>
      <c r="U52" s="54"/>
      <c r="V52" s="54"/>
      <c r="W52" s="54"/>
      <c r="X52" s="54"/>
      <c r="Y52" s="54"/>
      <c r="Z52" s="54"/>
    </row>
    <row r="53" spans="1:26" ht="11.25" customHeight="1" x14ac:dyDescent="0.15">
      <c r="A53" s="218">
        <v>8</v>
      </c>
      <c r="B53" s="218" t="s">
        <v>318</v>
      </c>
      <c r="C53" s="223"/>
      <c r="D53" s="223"/>
      <c r="E53" s="218"/>
      <c r="F53" s="218"/>
      <c r="G53" s="218"/>
      <c r="H53" s="218"/>
      <c r="I53" s="218"/>
      <c r="J53" s="222"/>
      <c r="K53" s="218"/>
      <c r="L53" s="218"/>
      <c r="M53" s="218"/>
      <c r="N53" s="218"/>
      <c r="O53" s="218"/>
      <c r="P53" s="218"/>
      <c r="Q53" s="218"/>
      <c r="R53" s="218"/>
      <c r="S53" s="54"/>
      <c r="T53" s="54"/>
      <c r="U53" s="54"/>
      <c r="V53" s="54"/>
      <c r="W53" s="54"/>
      <c r="X53" s="54"/>
      <c r="Y53" s="54"/>
      <c r="Z53" s="54"/>
    </row>
    <row r="54" spans="1:26" ht="11.25" customHeight="1" x14ac:dyDescent="0.15">
      <c r="A54" s="218"/>
      <c r="B54" s="218"/>
      <c r="C54" s="223"/>
      <c r="D54" s="223"/>
      <c r="E54" s="218"/>
      <c r="F54" s="218"/>
      <c r="G54" s="218"/>
      <c r="H54" s="218"/>
      <c r="I54" s="218"/>
      <c r="J54" s="222"/>
      <c r="K54" s="218"/>
      <c r="L54" s="218"/>
      <c r="M54" s="218"/>
      <c r="N54" s="218"/>
      <c r="O54" s="218"/>
      <c r="P54" s="218"/>
      <c r="Q54" s="218"/>
      <c r="R54" s="218"/>
      <c r="S54" s="54"/>
      <c r="T54" s="54"/>
      <c r="U54" s="54"/>
      <c r="V54" s="54"/>
      <c r="W54" s="54"/>
      <c r="X54" s="54"/>
      <c r="Y54" s="54"/>
      <c r="Z54" s="54"/>
    </row>
    <row r="55" spans="1:26" ht="11.25" customHeight="1" x14ac:dyDescent="0.15">
      <c r="A55" s="218"/>
      <c r="B55" s="218"/>
      <c r="C55" s="223"/>
      <c r="D55" s="223"/>
      <c r="E55" s="218"/>
      <c r="F55" s="218"/>
      <c r="G55" s="218"/>
      <c r="H55" s="218"/>
      <c r="I55" s="218"/>
      <c r="J55" s="222"/>
      <c r="K55" s="218"/>
      <c r="L55" s="218"/>
      <c r="M55" s="218"/>
      <c r="N55" s="218"/>
      <c r="O55" s="218"/>
      <c r="P55" s="218"/>
      <c r="Q55" s="218"/>
      <c r="R55" s="218"/>
      <c r="S55" s="54"/>
      <c r="T55" s="54"/>
      <c r="U55" s="54"/>
      <c r="V55" s="54"/>
      <c r="W55" s="54"/>
      <c r="X55" s="54"/>
      <c r="Y55" s="54"/>
      <c r="Z55" s="54"/>
    </row>
    <row r="56" spans="1:26" ht="11.25" customHeight="1" x14ac:dyDescent="0.15">
      <c r="A56" s="218"/>
      <c r="B56" s="224"/>
      <c r="C56" s="223"/>
      <c r="D56" s="223"/>
      <c r="E56" s="218"/>
      <c r="F56" s="218"/>
      <c r="G56" s="218"/>
      <c r="H56" s="218"/>
      <c r="I56" s="218"/>
      <c r="J56" s="222"/>
      <c r="K56" s="218"/>
      <c r="L56" s="218"/>
      <c r="M56" s="218"/>
      <c r="N56" s="218"/>
      <c r="O56" s="218"/>
      <c r="P56" s="218"/>
      <c r="Q56" s="218"/>
      <c r="R56" s="218"/>
      <c r="S56" s="54"/>
      <c r="T56" s="54"/>
      <c r="U56" s="54"/>
      <c r="V56" s="54"/>
      <c r="W56" s="54"/>
      <c r="X56" s="54"/>
      <c r="Y56" s="54"/>
      <c r="Z56" s="54"/>
    </row>
    <row r="57" spans="1:26" ht="11.25" customHeight="1" x14ac:dyDescent="0.15">
      <c r="A57" s="230"/>
      <c r="B57" s="234"/>
      <c r="C57" s="231"/>
      <c r="D57" s="231"/>
      <c r="E57" s="230"/>
      <c r="F57" s="230"/>
      <c r="G57" s="230"/>
      <c r="H57" s="230"/>
      <c r="I57" s="230"/>
      <c r="J57" s="238"/>
      <c r="K57" s="230"/>
      <c r="L57" s="230"/>
      <c r="M57" s="230"/>
      <c r="N57" s="239"/>
      <c r="O57" s="239"/>
      <c r="P57" s="230"/>
      <c r="Q57" s="230"/>
      <c r="R57" s="230"/>
      <c r="S57" s="54"/>
      <c r="T57" s="54"/>
      <c r="U57" s="54"/>
      <c r="V57" s="54"/>
      <c r="W57" s="54"/>
      <c r="X57" s="54"/>
      <c r="Y57" s="54"/>
      <c r="Z57" s="54"/>
    </row>
    <row r="58" spans="1:26" ht="11.25" customHeight="1" x14ac:dyDescent="0.15">
      <c r="A58" s="218">
        <v>9</v>
      </c>
      <c r="B58" s="218" t="s">
        <v>319</v>
      </c>
      <c r="C58" s="223"/>
      <c r="D58" s="223"/>
      <c r="E58" s="218"/>
      <c r="F58" s="218"/>
      <c r="G58" s="218"/>
      <c r="H58" s="218"/>
      <c r="I58" s="218"/>
      <c r="J58" s="222"/>
      <c r="K58" s="218"/>
      <c r="L58" s="218"/>
      <c r="M58" s="218"/>
      <c r="N58" s="226"/>
      <c r="O58" s="226"/>
      <c r="P58" s="222"/>
      <c r="Q58" s="222"/>
      <c r="R58" s="218"/>
      <c r="S58" s="54"/>
      <c r="T58" s="54"/>
      <c r="U58" s="54"/>
      <c r="V58" s="54"/>
      <c r="W58" s="54"/>
      <c r="X58" s="54"/>
      <c r="Y58" s="54"/>
      <c r="Z58" s="54"/>
    </row>
    <row r="59" spans="1:26" ht="11.25" customHeight="1" x14ac:dyDescent="0.15">
      <c r="A59" s="218"/>
      <c r="B59" s="218"/>
      <c r="C59" s="223"/>
      <c r="D59" s="223"/>
      <c r="E59" s="218"/>
      <c r="F59" s="218"/>
      <c r="G59" s="218"/>
      <c r="H59" s="218"/>
      <c r="I59" s="218"/>
      <c r="J59" s="222"/>
      <c r="K59" s="218"/>
      <c r="L59" s="218"/>
      <c r="M59" s="218"/>
      <c r="N59" s="218"/>
      <c r="O59" s="218"/>
      <c r="P59" s="222"/>
      <c r="Q59" s="222"/>
      <c r="R59" s="218"/>
      <c r="S59" s="54"/>
      <c r="T59" s="54"/>
      <c r="U59" s="54"/>
      <c r="V59" s="54"/>
      <c r="W59" s="54"/>
      <c r="X59" s="54"/>
      <c r="Y59" s="54"/>
      <c r="Z59" s="54"/>
    </row>
    <row r="60" spans="1:26" ht="11.25" customHeight="1" x14ac:dyDescent="0.15">
      <c r="A60" s="218"/>
      <c r="B60" s="218"/>
      <c r="C60" s="223"/>
      <c r="D60" s="223"/>
      <c r="E60" s="218"/>
      <c r="F60" s="218"/>
      <c r="G60" s="218"/>
      <c r="H60" s="218"/>
      <c r="I60" s="218"/>
      <c r="J60" s="222"/>
      <c r="K60" s="218"/>
      <c r="L60" s="218"/>
      <c r="M60" s="218"/>
      <c r="N60" s="218"/>
      <c r="O60" s="218"/>
      <c r="P60" s="222"/>
      <c r="Q60" s="222"/>
      <c r="R60" s="218"/>
      <c r="S60" s="54"/>
      <c r="T60" s="54"/>
      <c r="U60" s="54"/>
      <c r="V60" s="54"/>
      <c r="W60" s="54"/>
      <c r="X60" s="54"/>
      <c r="Y60" s="54"/>
      <c r="Z60" s="54"/>
    </row>
    <row r="61" spans="1:26" ht="11.25" customHeight="1" x14ac:dyDescent="0.15">
      <c r="A61" s="218"/>
      <c r="B61" s="218"/>
      <c r="C61" s="223"/>
      <c r="D61" s="223"/>
      <c r="E61" s="218"/>
      <c r="F61" s="218"/>
      <c r="G61" s="218"/>
      <c r="H61" s="218"/>
      <c r="I61" s="218"/>
      <c r="J61" s="222"/>
      <c r="K61" s="218"/>
      <c r="L61" s="218"/>
      <c r="M61" s="218"/>
      <c r="N61" s="218"/>
      <c r="O61" s="218"/>
      <c r="P61" s="222"/>
      <c r="Q61" s="222"/>
      <c r="R61" s="218"/>
      <c r="S61" s="54"/>
      <c r="T61" s="54"/>
      <c r="U61" s="54"/>
      <c r="V61" s="54"/>
      <c r="W61" s="54"/>
      <c r="X61" s="54"/>
      <c r="Y61" s="54"/>
      <c r="Z61" s="54"/>
    </row>
    <row r="62" spans="1:26" ht="11.25" customHeight="1" x14ac:dyDescent="0.15">
      <c r="A62" s="230"/>
      <c r="B62" s="230"/>
      <c r="C62" s="231"/>
      <c r="D62" s="231"/>
      <c r="E62" s="230"/>
      <c r="F62" s="230"/>
      <c r="G62" s="230"/>
      <c r="H62" s="230"/>
      <c r="I62" s="230"/>
      <c r="J62" s="238"/>
      <c r="K62" s="230"/>
      <c r="L62" s="230"/>
      <c r="M62" s="230"/>
      <c r="N62" s="239"/>
      <c r="O62" s="239"/>
      <c r="P62" s="230"/>
      <c r="Q62" s="230"/>
      <c r="R62" s="230"/>
      <c r="S62" s="54"/>
      <c r="T62" s="54"/>
      <c r="U62" s="54"/>
      <c r="V62" s="54"/>
      <c r="W62" s="54"/>
      <c r="X62" s="54"/>
      <c r="Y62" s="54"/>
      <c r="Z62" s="54"/>
    </row>
    <row r="63" spans="1:26" ht="11.25" customHeight="1" x14ac:dyDescent="0.15">
      <c r="A63" s="218">
        <v>10</v>
      </c>
      <c r="B63" s="218" t="s">
        <v>113</v>
      </c>
      <c r="C63" s="223"/>
      <c r="D63" s="223"/>
      <c r="E63" s="218"/>
      <c r="F63" s="218"/>
      <c r="G63" s="218"/>
      <c r="H63" s="218"/>
      <c r="I63" s="218"/>
      <c r="J63" s="222"/>
      <c r="K63" s="218"/>
      <c r="L63" s="218"/>
      <c r="M63" s="218"/>
      <c r="N63" s="218"/>
      <c r="O63" s="218"/>
      <c r="P63" s="222"/>
      <c r="Q63" s="222"/>
      <c r="R63" s="218"/>
      <c r="S63" s="54"/>
      <c r="T63" s="54"/>
      <c r="U63" s="54"/>
      <c r="V63" s="54"/>
      <c r="W63" s="54"/>
      <c r="X63" s="54"/>
      <c r="Y63" s="54"/>
      <c r="Z63" s="54"/>
    </row>
    <row r="64" spans="1:26" ht="11.25" customHeight="1" x14ac:dyDescent="0.15">
      <c r="A64" s="218"/>
      <c r="B64" s="218"/>
      <c r="C64" s="223"/>
      <c r="D64" s="223"/>
      <c r="E64" s="218"/>
      <c r="F64" s="218"/>
      <c r="G64" s="218"/>
      <c r="H64" s="218"/>
      <c r="I64" s="218"/>
      <c r="J64" s="222"/>
      <c r="K64" s="218"/>
      <c r="L64" s="218"/>
      <c r="M64" s="218"/>
      <c r="N64" s="218"/>
      <c r="O64" s="218"/>
      <c r="P64" s="222"/>
      <c r="Q64" s="222"/>
      <c r="R64" s="218"/>
      <c r="S64" s="54"/>
      <c r="T64" s="54"/>
      <c r="U64" s="54"/>
      <c r="V64" s="54"/>
      <c r="W64" s="54"/>
      <c r="X64" s="54"/>
      <c r="Y64" s="54"/>
      <c r="Z64" s="54"/>
    </row>
    <row r="65" spans="1:26" ht="11.25" customHeight="1" x14ac:dyDescent="0.15">
      <c r="A65" s="218"/>
      <c r="B65" s="218"/>
      <c r="C65" s="223"/>
      <c r="D65" s="223"/>
      <c r="E65" s="218"/>
      <c r="F65" s="218"/>
      <c r="G65" s="218"/>
      <c r="H65" s="218"/>
      <c r="I65" s="218"/>
      <c r="J65" s="222"/>
      <c r="K65" s="218"/>
      <c r="L65" s="218"/>
      <c r="M65" s="218"/>
      <c r="N65" s="218"/>
      <c r="O65" s="218"/>
      <c r="P65" s="222"/>
      <c r="Q65" s="222"/>
      <c r="R65" s="218"/>
      <c r="S65" s="54"/>
      <c r="T65" s="54"/>
      <c r="U65" s="54"/>
      <c r="V65" s="54"/>
      <c r="W65" s="54"/>
      <c r="X65" s="54"/>
      <c r="Y65" s="54"/>
      <c r="Z65" s="54"/>
    </row>
    <row r="66" spans="1:26" ht="11.25" customHeight="1" x14ac:dyDescent="0.15">
      <c r="A66" s="218"/>
      <c r="B66" s="218"/>
      <c r="C66" s="223"/>
      <c r="D66" s="223"/>
      <c r="E66" s="218"/>
      <c r="F66" s="218"/>
      <c r="G66" s="218"/>
      <c r="H66" s="218"/>
      <c r="I66" s="218"/>
      <c r="J66" s="222"/>
      <c r="K66" s="218"/>
      <c r="L66" s="218"/>
      <c r="M66" s="218"/>
      <c r="N66" s="218"/>
      <c r="O66" s="218"/>
      <c r="P66" s="222"/>
      <c r="Q66" s="222"/>
      <c r="R66" s="218"/>
      <c r="S66" s="54"/>
      <c r="T66" s="54"/>
      <c r="U66" s="54"/>
      <c r="V66" s="54"/>
      <c r="W66" s="54"/>
      <c r="X66" s="54"/>
      <c r="Y66" s="54"/>
      <c r="Z66" s="54"/>
    </row>
    <row r="67" spans="1:26" ht="11.25" customHeight="1" x14ac:dyDescent="0.15">
      <c r="A67" s="224"/>
      <c r="B67" s="218"/>
      <c r="C67" s="223"/>
      <c r="D67" s="223"/>
      <c r="E67" s="224"/>
      <c r="F67" s="224"/>
      <c r="G67" s="224"/>
      <c r="H67" s="224"/>
      <c r="I67" s="224"/>
      <c r="J67" s="224"/>
      <c r="K67" s="224"/>
      <c r="L67" s="224"/>
      <c r="M67" s="224"/>
      <c r="N67" s="218"/>
      <c r="O67" s="218"/>
      <c r="P67" s="224"/>
      <c r="Q67" s="224"/>
      <c r="R67" s="224"/>
      <c r="S67" s="54"/>
      <c r="T67" s="54"/>
      <c r="U67" s="54"/>
      <c r="V67" s="54"/>
      <c r="W67" s="54"/>
      <c r="X67" s="54"/>
      <c r="Y67" s="54"/>
      <c r="Z67" s="54"/>
    </row>
    <row r="68" spans="1:26" ht="11.25" customHeight="1" x14ac:dyDescent="0.15">
      <c r="A68" s="224"/>
      <c r="B68" s="218"/>
      <c r="C68" s="223"/>
      <c r="D68" s="223"/>
      <c r="E68" s="224"/>
      <c r="F68" s="224"/>
      <c r="G68" s="224"/>
      <c r="H68" s="224"/>
      <c r="I68" s="224"/>
      <c r="J68" s="224"/>
      <c r="K68" s="224"/>
      <c r="L68" s="224"/>
      <c r="M68" s="224"/>
      <c r="N68" s="218"/>
      <c r="O68" s="218"/>
      <c r="P68" s="224"/>
      <c r="Q68" s="224"/>
      <c r="R68" s="224"/>
      <c r="S68" s="54"/>
      <c r="T68" s="54"/>
      <c r="U68" s="54"/>
      <c r="V68" s="54"/>
      <c r="W68" s="54"/>
      <c r="X68" s="54"/>
      <c r="Y68" s="54"/>
      <c r="Z68" s="54"/>
    </row>
    <row r="69" spans="1:26" ht="11.25" customHeight="1" x14ac:dyDescent="0.15">
      <c r="A69" s="234"/>
      <c r="B69" s="230"/>
      <c r="C69" s="231"/>
      <c r="D69" s="231"/>
      <c r="E69" s="234"/>
      <c r="F69" s="234"/>
      <c r="G69" s="234"/>
      <c r="H69" s="234"/>
      <c r="I69" s="234"/>
      <c r="J69" s="234"/>
      <c r="K69" s="234"/>
      <c r="L69" s="234"/>
      <c r="M69" s="234"/>
      <c r="N69" s="241"/>
      <c r="O69" s="241"/>
      <c r="P69" s="234"/>
      <c r="Q69" s="234"/>
      <c r="R69" s="234"/>
      <c r="S69" s="54"/>
      <c r="T69" s="54"/>
      <c r="U69" s="54"/>
      <c r="V69" s="54"/>
      <c r="W69" s="54"/>
      <c r="X69" s="54"/>
      <c r="Y69" s="54"/>
      <c r="Z69" s="54"/>
    </row>
    <row r="70" spans="1:26" ht="11.25" customHeight="1" x14ac:dyDescent="0.15">
      <c r="A70" s="218">
        <v>11</v>
      </c>
      <c r="B70" s="218" t="s">
        <v>320</v>
      </c>
      <c r="C70" s="223"/>
      <c r="D70" s="223"/>
      <c r="E70" s="218"/>
      <c r="F70" s="218"/>
      <c r="G70" s="218"/>
      <c r="H70" s="218"/>
      <c r="I70" s="218"/>
      <c r="J70" s="222"/>
      <c r="K70" s="218"/>
      <c r="L70" s="218"/>
      <c r="M70" s="218"/>
      <c r="N70" s="218"/>
      <c r="O70" s="218"/>
      <c r="P70" s="222"/>
      <c r="Q70" s="222"/>
      <c r="R70" s="218"/>
      <c r="S70" s="54"/>
      <c r="T70" s="54"/>
      <c r="U70" s="54"/>
      <c r="V70" s="54"/>
      <c r="W70" s="54"/>
      <c r="X70" s="54"/>
      <c r="Y70" s="54"/>
      <c r="Z70" s="54"/>
    </row>
    <row r="71" spans="1:26" ht="11.25" customHeight="1" x14ac:dyDescent="0.15">
      <c r="A71" s="218"/>
      <c r="B71" s="218"/>
      <c r="C71" s="223"/>
      <c r="D71" s="223"/>
      <c r="E71" s="218"/>
      <c r="F71" s="218"/>
      <c r="G71" s="218"/>
      <c r="H71" s="218"/>
      <c r="I71" s="218"/>
      <c r="J71" s="222"/>
      <c r="K71" s="218"/>
      <c r="L71" s="218"/>
      <c r="M71" s="218"/>
      <c r="N71" s="218"/>
      <c r="O71" s="218"/>
      <c r="P71" s="222"/>
      <c r="Q71" s="222"/>
      <c r="R71" s="218"/>
      <c r="S71" s="54"/>
      <c r="T71" s="54"/>
      <c r="U71" s="54"/>
      <c r="V71" s="54"/>
      <c r="W71" s="54"/>
      <c r="X71" s="54"/>
      <c r="Y71" s="54"/>
      <c r="Z71" s="54"/>
    </row>
    <row r="72" spans="1:26" ht="11.25" customHeight="1" x14ac:dyDescent="0.15">
      <c r="A72" s="218"/>
      <c r="B72" s="218"/>
      <c r="C72" s="223"/>
      <c r="D72" s="223"/>
      <c r="E72" s="218"/>
      <c r="F72" s="218"/>
      <c r="G72" s="218"/>
      <c r="H72" s="218"/>
      <c r="I72" s="218"/>
      <c r="J72" s="222"/>
      <c r="K72" s="218"/>
      <c r="L72" s="218"/>
      <c r="M72" s="218"/>
      <c r="N72" s="218"/>
      <c r="O72" s="218"/>
      <c r="P72" s="222"/>
      <c r="Q72" s="222"/>
      <c r="R72" s="218"/>
      <c r="S72" s="54"/>
      <c r="T72" s="54"/>
      <c r="U72" s="54"/>
      <c r="V72" s="54"/>
      <c r="W72" s="54"/>
      <c r="X72" s="54"/>
      <c r="Y72" s="54"/>
      <c r="Z72" s="54"/>
    </row>
    <row r="73" spans="1:26" ht="11.25" customHeight="1" x14ac:dyDescent="0.15">
      <c r="A73" s="218"/>
      <c r="B73" s="218"/>
      <c r="C73" s="223"/>
      <c r="D73" s="223"/>
      <c r="E73" s="218"/>
      <c r="F73" s="218"/>
      <c r="G73" s="218"/>
      <c r="H73" s="218"/>
      <c r="I73" s="218"/>
      <c r="J73" s="222"/>
      <c r="K73" s="218"/>
      <c r="L73" s="218"/>
      <c r="M73" s="218"/>
      <c r="N73" s="218"/>
      <c r="O73" s="218"/>
      <c r="P73" s="222"/>
      <c r="Q73" s="222"/>
      <c r="R73" s="218"/>
      <c r="S73" s="54"/>
      <c r="T73" s="54"/>
      <c r="U73" s="54"/>
      <c r="V73" s="54"/>
      <c r="W73" s="54"/>
      <c r="X73" s="54"/>
      <c r="Y73" s="54"/>
      <c r="Z73" s="54"/>
    </row>
    <row r="74" spans="1:26" ht="11.25" customHeight="1" x14ac:dyDescent="0.15">
      <c r="A74" s="224"/>
      <c r="B74" s="218"/>
      <c r="C74" s="223"/>
      <c r="D74" s="223"/>
      <c r="E74" s="224"/>
      <c r="F74" s="224"/>
      <c r="G74" s="224"/>
      <c r="H74" s="224"/>
      <c r="I74" s="224"/>
      <c r="J74" s="224"/>
      <c r="K74" s="224"/>
      <c r="L74" s="224"/>
      <c r="M74" s="224"/>
      <c r="N74" s="218"/>
      <c r="O74" s="218"/>
      <c r="P74" s="224"/>
      <c r="Q74" s="224"/>
      <c r="R74" s="224"/>
      <c r="S74" s="54"/>
      <c r="T74" s="54"/>
      <c r="U74" s="54"/>
      <c r="V74" s="54"/>
      <c r="W74" s="54"/>
      <c r="X74" s="54"/>
      <c r="Y74" s="54"/>
      <c r="Z74" s="54"/>
    </row>
    <row r="75" spans="1:26" ht="11.25" customHeight="1" x14ac:dyDescent="0.15">
      <c r="A75" s="224"/>
      <c r="B75" s="218"/>
      <c r="C75" s="223"/>
      <c r="D75" s="223"/>
      <c r="E75" s="224"/>
      <c r="F75" s="224"/>
      <c r="G75" s="224"/>
      <c r="H75" s="224"/>
      <c r="I75" s="224"/>
      <c r="J75" s="224"/>
      <c r="K75" s="224"/>
      <c r="L75" s="224"/>
      <c r="M75" s="224"/>
      <c r="N75" s="218"/>
      <c r="O75" s="218"/>
      <c r="P75" s="224"/>
      <c r="Q75" s="224"/>
      <c r="R75" s="224"/>
      <c r="S75" s="54"/>
      <c r="T75" s="54"/>
      <c r="U75" s="54"/>
      <c r="V75" s="54"/>
      <c r="W75" s="54"/>
      <c r="X75" s="54"/>
      <c r="Y75" s="54"/>
      <c r="Z75" s="54"/>
    </row>
    <row r="76" spans="1:26" ht="11.25" customHeight="1" x14ac:dyDescent="0.15">
      <c r="A76" s="234"/>
      <c r="B76" s="230"/>
      <c r="C76" s="231"/>
      <c r="D76" s="231"/>
      <c r="E76" s="234"/>
      <c r="F76" s="234"/>
      <c r="G76" s="234"/>
      <c r="H76" s="234"/>
      <c r="I76" s="234"/>
      <c r="J76" s="234"/>
      <c r="K76" s="234"/>
      <c r="L76" s="234"/>
      <c r="M76" s="234"/>
      <c r="N76" s="241"/>
      <c r="O76" s="241"/>
      <c r="P76" s="234"/>
      <c r="Q76" s="234"/>
      <c r="R76" s="234"/>
      <c r="S76" s="54"/>
      <c r="T76" s="54"/>
      <c r="U76" s="54"/>
      <c r="V76" s="54"/>
      <c r="W76" s="54"/>
      <c r="X76" s="54"/>
      <c r="Y76" s="54"/>
      <c r="Z76" s="54"/>
    </row>
    <row r="77" spans="1:26" ht="11.25" customHeight="1" x14ac:dyDescent="0.15">
      <c r="A77" s="218">
        <v>12</v>
      </c>
      <c r="B77" s="218" t="s">
        <v>321</v>
      </c>
      <c r="C77" s="223"/>
      <c r="D77" s="223"/>
      <c r="E77" s="218"/>
      <c r="F77" s="218"/>
      <c r="G77" s="218"/>
      <c r="H77" s="218"/>
      <c r="I77" s="218"/>
      <c r="J77" s="222"/>
      <c r="K77" s="218"/>
      <c r="L77" s="218"/>
      <c r="M77" s="218"/>
      <c r="N77" s="218"/>
      <c r="O77" s="218"/>
      <c r="P77" s="222"/>
      <c r="Q77" s="222"/>
      <c r="R77" s="218"/>
      <c r="S77" s="54"/>
      <c r="T77" s="54"/>
      <c r="U77" s="54"/>
      <c r="V77" s="54"/>
      <c r="W77" s="54"/>
      <c r="X77" s="54"/>
      <c r="Y77" s="54"/>
      <c r="Z77" s="54"/>
    </row>
    <row r="78" spans="1:26" ht="11.25" customHeight="1" x14ac:dyDescent="0.15">
      <c r="A78" s="218"/>
      <c r="B78" s="218"/>
      <c r="C78" s="223"/>
      <c r="D78" s="223"/>
      <c r="E78" s="218"/>
      <c r="F78" s="218"/>
      <c r="G78" s="218"/>
      <c r="H78" s="218"/>
      <c r="I78" s="218"/>
      <c r="J78" s="222"/>
      <c r="K78" s="218"/>
      <c r="L78" s="218"/>
      <c r="M78" s="218"/>
      <c r="N78" s="218"/>
      <c r="O78" s="218"/>
      <c r="P78" s="222"/>
      <c r="Q78" s="222"/>
      <c r="R78" s="218"/>
      <c r="S78" s="54"/>
      <c r="T78" s="54"/>
      <c r="U78" s="54"/>
      <c r="V78" s="54"/>
      <c r="W78" s="54"/>
      <c r="X78" s="54"/>
      <c r="Y78" s="54"/>
      <c r="Z78" s="54"/>
    </row>
    <row r="79" spans="1:26" ht="11.25" customHeight="1" x14ac:dyDescent="0.15">
      <c r="A79" s="218"/>
      <c r="B79" s="218"/>
      <c r="C79" s="223"/>
      <c r="D79" s="223"/>
      <c r="E79" s="218"/>
      <c r="F79" s="218"/>
      <c r="G79" s="218"/>
      <c r="H79" s="218"/>
      <c r="I79" s="218"/>
      <c r="J79" s="222"/>
      <c r="K79" s="218"/>
      <c r="L79" s="218"/>
      <c r="M79" s="218"/>
      <c r="N79" s="218"/>
      <c r="O79" s="218"/>
      <c r="P79" s="222"/>
      <c r="Q79" s="222"/>
      <c r="R79" s="218"/>
      <c r="S79" s="54"/>
      <c r="T79" s="54"/>
      <c r="U79" s="54"/>
      <c r="V79" s="54"/>
      <c r="W79" s="54"/>
      <c r="X79" s="54"/>
      <c r="Y79" s="54"/>
      <c r="Z79" s="54"/>
    </row>
    <row r="80" spans="1:26" ht="11.25" customHeight="1" x14ac:dyDescent="0.15">
      <c r="A80" s="218"/>
      <c r="B80" s="218"/>
      <c r="C80" s="223"/>
      <c r="D80" s="223"/>
      <c r="E80" s="218"/>
      <c r="F80" s="218"/>
      <c r="G80" s="218"/>
      <c r="H80" s="218"/>
      <c r="I80" s="218"/>
      <c r="J80" s="222"/>
      <c r="K80" s="218"/>
      <c r="L80" s="218"/>
      <c r="M80" s="218"/>
      <c r="N80" s="218"/>
      <c r="O80" s="218"/>
      <c r="P80" s="222"/>
      <c r="Q80" s="222"/>
      <c r="R80" s="218"/>
      <c r="S80" s="54"/>
      <c r="T80" s="54"/>
      <c r="U80" s="54"/>
      <c r="V80" s="54"/>
      <c r="W80" s="54"/>
      <c r="X80" s="54"/>
      <c r="Y80" s="54"/>
      <c r="Z80" s="54"/>
    </row>
    <row r="81" spans="1:26" ht="11.25" customHeight="1" x14ac:dyDescent="0.15">
      <c r="A81" s="224"/>
      <c r="B81" s="218"/>
      <c r="C81" s="223"/>
      <c r="D81" s="223"/>
      <c r="E81" s="224"/>
      <c r="F81" s="224"/>
      <c r="G81" s="224"/>
      <c r="H81" s="224"/>
      <c r="I81" s="224"/>
      <c r="J81" s="224"/>
      <c r="K81" s="224"/>
      <c r="L81" s="224"/>
      <c r="M81" s="224"/>
      <c r="N81" s="218"/>
      <c r="O81" s="218"/>
      <c r="P81" s="224"/>
      <c r="Q81" s="224"/>
      <c r="R81" s="224"/>
      <c r="S81" s="54"/>
      <c r="T81" s="54"/>
      <c r="U81" s="54"/>
      <c r="V81" s="54"/>
      <c r="W81" s="54"/>
      <c r="X81" s="54"/>
      <c r="Y81" s="54"/>
      <c r="Z81" s="54"/>
    </row>
    <row r="82" spans="1:26" ht="11.25" customHeight="1" x14ac:dyDescent="0.15">
      <c r="A82" s="224"/>
      <c r="B82" s="218"/>
      <c r="C82" s="223"/>
      <c r="D82" s="223"/>
      <c r="E82" s="224"/>
      <c r="F82" s="224"/>
      <c r="G82" s="224"/>
      <c r="H82" s="224"/>
      <c r="I82" s="224"/>
      <c r="J82" s="224"/>
      <c r="K82" s="224"/>
      <c r="L82" s="224"/>
      <c r="M82" s="224"/>
      <c r="N82" s="218"/>
      <c r="O82" s="218"/>
      <c r="P82" s="224"/>
      <c r="Q82" s="224"/>
      <c r="R82" s="224"/>
      <c r="S82" s="54"/>
      <c r="T82" s="54"/>
      <c r="U82" s="54"/>
      <c r="V82" s="54"/>
      <c r="W82" s="54"/>
      <c r="X82" s="54"/>
      <c r="Y82" s="54"/>
      <c r="Z82" s="54"/>
    </row>
    <row r="83" spans="1:26" ht="11.25" customHeight="1" x14ac:dyDescent="0.15">
      <c r="A83" s="234"/>
      <c r="B83" s="230"/>
      <c r="C83" s="231"/>
      <c r="D83" s="231"/>
      <c r="E83" s="234"/>
      <c r="F83" s="234"/>
      <c r="G83" s="234"/>
      <c r="H83" s="234"/>
      <c r="I83" s="234"/>
      <c r="J83" s="234"/>
      <c r="K83" s="234"/>
      <c r="L83" s="234"/>
      <c r="M83" s="234"/>
      <c r="N83" s="241"/>
      <c r="O83" s="241"/>
      <c r="P83" s="234"/>
      <c r="Q83" s="234"/>
      <c r="R83" s="234"/>
      <c r="S83" s="54"/>
      <c r="T83" s="54"/>
      <c r="U83" s="54"/>
      <c r="V83" s="54"/>
      <c r="W83" s="54"/>
      <c r="X83" s="54"/>
      <c r="Y83" s="54"/>
      <c r="Z83" s="54"/>
    </row>
    <row r="84" spans="1:26" ht="11.25" customHeight="1" x14ac:dyDescent="0.15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1.25" customHeight="1" x14ac:dyDescent="0.15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1.25" customHeight="1" x14ac:dyDescent="0.15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1.25" customHeight="1" x14ac:dyDescent="0.15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1.25" customHeight="1" x14ac:dyDescent="0.15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1.25" customHeight="1" x14ac:dyDescent="0.15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1.25" customHeight="1" x14ac:dyDescent="0.15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1.25" customHeight="1" x14ac:dyDescent="0.15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1.25" customHeight="1" x14ac:dyDescent="0.15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1.25" customHeight="1" x14ac:dyDescent="0.15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1.25" customHeight="1" x14ac:dyDescent="0.15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1.25" customHeight="1" x14ac:dyDescent="0.1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1.25" customHeight="1" x14ac:dyDescent="0.15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1.25" customHeight="1" x14ac:dyDescent="0.15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1.25" customHeight="1" x14ac:dyDescent="0.15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1.25" customHeight="1" x14ac:dyDescent="0.15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1.25" customHeight="1" x14ac:dyDescent="0.15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1.25" customHeight="1" x14ac:dyDescent="0.15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1.25" customHeight="1" x14ac:dyDescent="0.15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1.25" customHeight="1" x14ac:dyDescent="0.15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1.25" customHeight="1" x14ac:dyDescent="0.1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1.25" customHeight="1" x14ac:dyDescent="0.15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1.25" customHeight="1" x14ac:dyDescent="0.15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1.25" customHeight="1" x14ac:dyDescent="0.15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1.25" customHeight="1" x14ac:dyDescent="0.15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1.25" customHeight="1" x14ac:dyDescent="0.15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1.25" customHeight="1" x14ac:dyDescent="0.15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1.25" customHeight="1" x14ac:dyDescent="0.15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1.25" customHeight="1" x14ac:dyDescent="0.15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1.25" customHeight="1" x14ac:dyDescent="0.15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1.25" customHeight="1" x14ac:dyDescent="0.15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1.25" customHeight="1" x14ac:dyDescent="0.15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1.25" customHeight="1" x14ac:dyDescent="0.15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1.25" customHeight="1" x14ac:dyDescent="0.15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1.25" customHeight="1" x14ac:dyDescent="0.15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1.25" customHeight="1" x14ac:dyDescent="0.15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1.25" customHeight="1" x14ac:dyDescent="0.15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1.25" customHeight="1" x14ac:dyDescent="0.15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1.25" customHeight="1" x14ac:dyDescent="0.15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1.25" customHeight="1" x14ac:dyDescent="0.15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1.25" customHeight="1" x14ac:dyDescent="0.15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1.25" customHeight="1" x14ac:dyDescent="0.15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1.25" customHeight="1" x14ac:dyDescent="0.15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1.25" customHeight="1" x14ac:dyDescent="0.15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1.25" customHeight="1" x14ac:dyDescent="0.15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1.25" customHeight="1" x14ac:dyDescent="0.15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1.25" customHeight="1" x14ac:dyDescent="0.15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1.25" customHeight="1" x14ac:dyDescent="0.15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1.25" customHeight="1" x14ac:dyDescent="0.15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1.25" customHeight="1" x14ac:dyDescent="0.15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1.25" customHeight="1" x14ac:dyDescent="0.15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1.25" customHeight="1" x14ac:dyDescent="0.15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1.25" customHeight="1" x14ac:dyDescent="0.15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1.25" customHeight="1" x14ac:dyDescent="0.15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1.25" customHeight="1" x14ac:dyDescent="0.15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1.25" customHeight="1" x14ac:dyDescent="0.15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1.25" customHeight="1" x14ac:dyDescent="0.15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1.25" customHeight="1" x14ac:dyDescent="0.15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1.25" customHeight="1" x14ac:dyDescent="0.15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1.25" customHeight="1" x14ac:dyDescent="0.15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1.25" customHeight="1" x14ac:dyDescent="0.15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1.25" customHeight="1" x14ac:dyDescent="0.15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1.25" customHeight="1" x14ac:dyDescent="0.15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1.25" customHeight="1" x14ac:dyDescent="0.15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1.25" customHeight="1" x14ac:dyDescent="0.15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1.25" customHeight="1" x14ac:dyDescent="0.15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1.25" customHeight="1" x14ac:dyDescent="0.15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1.25" customHeight="1" x14ac:dyDescent="0.15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1.25" customHeight="1" x14ac:dyDescent="0.15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1.25" customHeight="1" x14ac:dyDescent="0.1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1.25" customHeight="1" x14ac:dyDescent="0.15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1.25" customHeight="1" x14ac:dyDescent="0.1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1.25" customHeight="1" x14ac:dyDescent="0.15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1.25" customHeight="1" x14ac:dyDescent="0.15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1.25" customHeight="1" x14ac:dyDescent="0.15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1.25" customHeight="1" x14ac:dyDescent="0.15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1.25" customHeight="1" x14ac:dyDescent="0.15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1.25" customHeight="1" x14ac:dyDescent="0.15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1.25" customHeight="1" x14ac:dyDescent="0.15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1.25" customHeight="1" x14ac:dyDescent="0.15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1.25" customHeight="1" x14ac:dyDescent="0.15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1.25" customHeight="1" x14ac:dyDescent="0.1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1.25" customHeight="1" x14ac:dyDescent="0.15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1.25" customHeight="1" x14ac:dyDescent="0.15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1.25" customHeight="1" x14ac:dyDescent="0.15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1.25" customHeight="1" x14ac:dyDescent="0.15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1.25" customHeight="1" x14ac:dyDescent="0.15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1.25" customHeight="1" x14ac:dyDescent="0.15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1.25" customHeight="1" x14ac:dyDescent="0.15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1.25" customHeight="1" x14ac:dyDescent="0.15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1.25" customHeight="1" x14ac:dyDescent="0.15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1.25" customHeight="1" x14ac:dyDescent="0.1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1.25" customHeight="1" x14ac:dyDescent="0.15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1.25" customHeight="1" x14ac:dyDescent="0.15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1.25" customHeight="1" x14ac:dyDescent="0.15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1.25" customHeight="1" x14ac:dyDescent="0.15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1.25" customHeight="1" x14ac:dyDescent="0.15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1.25" customHeight="1" x14ac:dyDescent="0.1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1.25" customHeight="1" x14ac:dyDescent="0.15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1.25" customHeight="1" x14ac:dyDescent="0.15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1.25" customHeight="1" x14ac:dyDescent="0.15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1.25" customHeight="1" x14ac:dyDescent="0.1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1.25" customHeight="1" x14ac:dyDescent="0.15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1.25" customHeight="1" x14ac:dyDescent="0.15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1.25" customHeight="1" x14ac:dyDescent="0.15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1.25" customHeight="1" x14ac:dyDescent="0.15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1.25" customHeight="1" x14ac:dyDescent="0.1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1.25" customHeight="1" x14ac:dyDescent="0.15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1.25" customHeight="1" x14ac:dyDescent="0.15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1.25" customHeight="1" x14ac:dyDescent="0.15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1.25" customHeight="1" x14ac:dyDescent="0.15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1.25" customHeight="1" x14ac:dyDescent="0.1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1.25" customHeight="1" x14ac:dyDescent="0.15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1.25" customHeight="1" x14ac:dyDescent="0.15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1.25" customHeight="1" x14ac:dyDescent="0.15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1.25" customHeight="1" x14ac:dyDescent="0.15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1.25" customHeight="1" x14ac:dyDescent="0.15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1.25" customHeight="1" x14ac:dyDescent="0.1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1.25" customHeight="1" x14ac:dyDescent="0.15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1.25" customHeight="1" x14ac:dyDescent="0.15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1.25" customHeight="1" x14ac:dyDescent="0.1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1.25" customHeight="1" x14ac:dyDescent="0.1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1.25" customHeight="1" x14ac:dyDescent="0.15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1.25" customHeight="1" x14ac:dyDescent="0.15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1.25" customHeight="1" x14ac:dyDescent="0.15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1.25" customHeight="1" x14ac:dyDescent="0.15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1.25" customHeight="1" x14ac:dyDescent="0.15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1.25" customHeight="1" x14ac:dyDescent="0.15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1.25" customHeight="1" x14ac:dyDescent="0.15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1.25" customHeight="1" x14ac:dyDescent="0.15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1.25" customHeight="1" x14ac:dyDescent="0.15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1.25" customHeight="1" x14ac:dyDescent="0.1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1.25" customHeight="1" x14ac:dyDescent="0.15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1.25" customHeight="1" x14ac:dyDescent="0.15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1.25" customHeight="1" x14ac:dyDescent="0.15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1.25" customHeight="1" x14ac:dyDescent="0.15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1.25" customHeight="1" x14ac:dyDescent="0.15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1.25" customHeight="1" x14ac:dyDescent="0.15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1.25" customHeight="1" x14ac:dyDescent="0.15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1.25" customHeight="1" x14ac:dyDescent="0.15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1.25" customHeight="1" x14ac:dyDescent="0.15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1.25" customHeight="1" x14ac:dyDescent="0.1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1.25" customHeight="1" x14ac:dyDescent="0.15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1.25" customHeight="1" x14ac:dyDescent="0.1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1.25" customHeight="1" x14ac:dyDescent="0.1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1.25" customHeight="1" x14ac:dyDescent="0.1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1.25" customHeight="1" x14ac:dyDescent="0.1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1.25" customHeight="1" x14ac:dyDescent="0.1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1.25" customHeight="1" x14ac:dyDescent="0.15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1.25" customHeight="1" x14ac:dyDescent="0.15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1.25" customHeight="1" x14ac:dyDescent="0.15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1.25" customHeight="1" x14ac:dyDescent="0.1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1.25" customHeight="1" x14ac:dyDescent="0.15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1.25" customHeight="1" x14ac:dyDescent="0.15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1.25" customHeight="1" x14ac:dyDescent="0.1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1.25" customHeight="1" x14ac:dyDescent="0.15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1.25" customHeight="1" x14ac:dyDescent="0.15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1.25" customHeight="1" x14ac:dyDescent="0.15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1.25" customHeight="1" x14ac:dyDescent="0.15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1.25" customHeight="1" x14ac:dyDescent="0.15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1.25" customHeight="1" x14ac:dyDescent="0.15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1.25" customHeight="1" x14ac:dyDescent="0.1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1.25" customHeight="1" x14ac:dyDescent="0.15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1.25" customHeight="1" x14ac:dyDescent="0.15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1.25" customHeight="1" x14ac:dyDescent="0.15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1.25" customHeight="1" x14ac:dyDescent="0.15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1.25" customHeight="1" x14ac:dyDescent="0.15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1.25" customHeight="1" x14ac:dyDescent="0.1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1.25" customHeight="1" x14ac:dyDescent="0.15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1.25" customHeight="1" x14ac:dyDescent="0.15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1.25" customHeight="1" x14ac:dyDescent="0.15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1.25" customHeight="1" x14ac:dyDescent="0.1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1.25" customHeight="1" x14ac:dyDescent="0.15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1.25" customHeight="1" x14ac:dyDescent="0.15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1.25" customHeight="1" x14ac:dyDescent="0.15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1.25" customHeight="1" x14ac:dyDescent="0.15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1.25" customHeight="1" x14ac:dyDescent="0.15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1.25" customHeight="1" x14ac:dyDescent="0.15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1.25" customHeight="1" x14ac:dyDescent="0.15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1.25" customHeight="1" x14ac:dyDescent="0.15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1.25" customHeight="1" x14ac:dyDescent="0.15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1.25" customHeight="1" x14ac:dyDescent="0.1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1.25" customHeight="1" x14ac:dyDescent="0.15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1.25" customHeight="1" x14ac:dyDescent="0.15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1.25" customHeight="1" x14ac:dyDescent="0.15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1.25" customHeight="1" x14ac:dyDescent="0.15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1.25" customHeight="1" x14ac:dyDescent="0.15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1.25" customHeight="1" x14ac:dyDescent="0.15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1.25" customHeight="1" x14ac:dyDescent="0.15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1.25" customHeight="1" x14ac:dyDescent="0.15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1.25" customHeight="1" x14ac:dyDescent="0.15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1.25" customHeight="1" x14ac:dyDescent="0.1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1.25" customHeight="1" x14ac:dyDescent="0.15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1.25" customHeight="1" x14ac:dyDescent="0.15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1.25" customHeight="1" x14ac:dyDescent="0.15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1.25" customHeight="1" x14ac:dyDescent="0.15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1.25" customHeight="1" x14ac:dyDescent="0.15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1.25" customHeight="1" x14ac:dyDescent="0.15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1.25" customHeight="1" x14ac:dyDescent="0.1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1.25" customHeight="1" x14ac:dyDescent="0.15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1.25" customHeight="1" x14ac:dyDescent="0.15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1.25" customHeight="1" x14ac:dyDescent="0.1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1.25" customHeight="1" x14ac:dyDescent="0.15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1.25" customHeight="1" x14ac:dyDescent="0.1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1.25" customHeight="1" x14ac:dyDescent="0.15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1.25" customHeight="1" x14ac:dyDescent="0.15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1.25" customHeight="1" x14ac:dyDescent="0.15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1.25" customHeight="1" x14ac:dyDescent="0.15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1.25" customHeight="1" x14ac:dyDescent="0.1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1.25" customHeight="1" x14ac:dyDescent="0.1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1.25" customHeight="1" x14ac:dyDescent="0.1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1.25" customHeight="1" x14ac:dyDescent="0.1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1.25" customHeight="1" x14ac:dyDescent="0.1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1.25" customHeight="1" x14ac:dyDescent="0.1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1.25" customHeight="1" x14ac:dyDescent="0.1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1.25" customHeight="1" x14ac:dyDescent="0.1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1.25" customHeight="1" x14ac:dyDescent="0.1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1.25" customHeight="1" x14ac:dyDescent="0.1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1.25" customHeight="1" x14ac:dyDescent="0.1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1.25" customHeight="1" x14ac:dyDescent="0.1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1.25" customHeight="1" x14ac:dyDescent="0.1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1.25" customHeight="1" x14ac:dyDescent="0.1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1.25" customHeight="1" x14ac:dyDescent="0.1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1.25" customHeight="1" x14ac:dyDescent="0.1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1.25" customHeight="1" x14ac:dyDescent="0.1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1.25" customHeight="1" x14ac:dyDescent="0.1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1.25" customHeight="1" x14ac:dyDescent="0.1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1.25" customHeight="1" x14ac:dyDescent="0.1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1.25" customHeight="1" x14ac:dyDescent="0.1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1.25" customHeight="1" x14ac:dyDescent="0.1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1.25" customHeight="1" x14ac:dyDescent="0.1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1.25" customHeight="1" x14ac:dyDescent="0.1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1.25" customHeight="1" x14ac:dyDescent="0.1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1.25" customHeight="1" x14ac:dyDescent="0.1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1.25" customHeight="1" x14ac:dyDescent="0.1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1.25" customHeight="1" x14ac:dyDescent="0.1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1.25" customHeight="1" x14ac:dyDescent="0.1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1.25" customHeight="1" x14ac:dyDescent="0.1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1.25" customHeight="1" x14ac:dyDescent="0.1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1.25" customHeight="1" x14ac:dyDescent="0.1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1.25" customHeight="1" x14ac:dyDescent="0.1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1.25" customHeight="1" x14ac:dyDescent="0.1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1.25" customHeight="1" x14ac:dyDescent="0.1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1.25" customHeight="1" x14ac:dyDescent="0.1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1.25" customHeight="1" x14ac:dyDescent="0.1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1.25" customHeight="1" x14ac:dyDescent="0.1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1.25" customHeight="1" x14ac:dyDescent="0.1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1.25" customHeight="1" x14ac:dyDescent="0.1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1.25" customHeight="1" x14ac:dyDescent="0.1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1.25" customHeight="1" x14ac:dyDescent="0.1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1.25" customHeight="1" x14ac:dyDescent="0.1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1.25" customHeight="1" x14ac:dyDescent="0.1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1.25" customHeight="1" x14ac:dyDescent="0.1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1.25" customHeight="1" x14ac:dyDescent="0.1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1.25" customHeight="1" x14ac:dyDescent="0.1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1.25" customHeight="1" x14ac:dyDescent="0.1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1.25" customHeight="1" x14ac:dyDescent="0.1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1.25" customHeight="1" x14ac:dyDescent="0.1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1.25" customHeight="1" x14ac:dyDescent="0.1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1.25" customHeight="1" x14ac:dyDescent="0.1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1.25" customHeight="1" x14ac:dyDescent="0.1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1.25" customHeight="1" x14ac:dyDescent="0.1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1.25" customHeight="1" x14ac:dyDescent="0.1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1.25" customHeight="1" x14ac:dyDescent="0.1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1.25" customHeight="1" x14ac:dyDescent="0.1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1.25" customHeight="1" x14ac:dyDescent="0.1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1.25" customHeight="1" x14ac:dyDescent="0.1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1.25" customHeight="1" x14ac:dyDescent="0.1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1.25" customHeight="1" x14ac:dyDescent="0.1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1.25" customHeight="1" x14ac:dyDescent="0.1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1.25" customHeight="1" x14ac:dyDescent="0.1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1.25" customHeight="1" x14ac:dyDescent="0.1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1.25" customHeight="1" x14ac:dyDescent="0.1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1.25" customHeight="1" x14ac:dyDescent="0.1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1.25" customHeight="1" x14ac:dyDescent="0.1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1.25" customHeight="1" x14ac:dyDescent="0.1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1.25" customHeight="1" x14ac:dyDescent="0.1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1.25" customHeight="1" x14ac:dyDescent="0.1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1.25" customHeight="1" x14ac:dyDescent="0.1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1.25" customHeight="1" x14ac:dyDescent="0.1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1.25" customHeight="1" x14ac:dyDescent="0.1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1.25" customHeight="1" x14ac:dyDescent="0.1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1.25" customHeight="1" x14ac:dyDescent="0.1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1.25" customHeight="1" x14ac:dyDescent="0.1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1.25" customHeight="1" x14ac:dyDescent="0.1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1.25" customHeight="1" x14ac:dyDescent="0.1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1.25" customHeight="1" x14ac:dyDescent="0.1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1.25" customHeight="1" x14ac:dyDescent="0.1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1.25" customHeight="1" x14ac:dyDescent="0.1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1.25" customHeight="1" x14ac:dyDescent="0.1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1.25" customHeight="1" x14ac:dyDescent="0.1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1.25" customHeight="1" x14ac:dyDescent="0.1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1.25" customHeight="1" x14ac:dyDescent="0.1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1.25" customHeight="1" x14ac:dyDescent="0.1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1.25" customHeight="1" x14ac:dyDescent="0.1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1.25" customHeight="1" x14ac:dyDescent="0.1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1.25" customHeight="1" x14ac:dyDescent="0.1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1.25" customHeight="1" x14ac:dyDescent="0.1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1.25" customHeight="1" x14ac:dyDescent="0.1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1.25" customHeight="1" x14ac:dyDescent="0.1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1.25" customHeight="1" x14ac:dyDescent="0.1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1.25" customHeight="1" x14ac:dyDescent="0.1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1.25" customHeight="1" x14ac:dyDescent="0.1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1.25" customHeight="1" x14ac:dyDescent="0.1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1.25" customHeight="1" x14ac:dyDescent="0.1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1.25" customHeight="1" x14ac:dyDescent="0.1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1.25" customHeight="1" x14ac:dyDescent="0.1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1.25" customHeight="1" x14ac:dyDescent="0.1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1.25" customHeight="1" x14ac:dyDescent="0.1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1.25" customHeight="1" x14ac:dyDescent="0.1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1.25" customHeight="1" x14ac:dyDescent="0.1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1.25" customHeight="1" x14ac:dyDescent="0.1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1.25" customHeight="1" x14ac:dyDescent="0.1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1.25" customHeight="1" x14ac:dyDescent="0.1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1.25" customHeight="1" x14ac:dyDescent="0.1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1.25" customHeight="1" x14ac:dyDescent="0.1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1.25" customHeight="1" x14ac:dyDescent="0.1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1.25" customHeight="1" x14ac:dyDescent="0.1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1.25" customHeight="1" x14ac:dyDescent="0.1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1.25" customHeight="1" x14ac:dyDescent="0.1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1.25" customHeight="1" x14ac:dyDescent="0.1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1.25" customHeight="1" x14ac:dyDescent="0.1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1.25" customHeight="1" x14ac:dyDescent="0.1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1.25" customHeight="1" x14ac:dyDescent="0.1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1.25" customHeight="1" x14ac:dyDescent="0.1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1.25" customHeight="1" x14ac:dyDescent="0.1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1.25" customHeight="1" x14ac:dyDescent="0.1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1.25" customHeight="1" x14ac:dyDescent="0.1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1.25" customHeight="1" x14ac:dyDescent="0.1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1.25" customHeight="1" x14ac:dyDescent="0.1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1.25" customHeight="1" x14ac:dyDescent="0.1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1.25" customHeight="1" x14ac:dyDescent="0.1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1.25" customHeight="1" x14ac:dyDescent="0.1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1.25" customHeight="1" x14ac:dyDescent="0.1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1.25" customHeight="1" x14ac:dyDescent="0.1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1.25" customHeight="1" x14ac:dyDescent="0.1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1.25" customHeight="1" x14ac:dyDescent="0.1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1.25" customHeight="1" x14ac:dyDescent="0.1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1.25" customHeight="1" x14ac:dyDescent="0.1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1.25" customHeight="1" x14ac:dyDescent="0.1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1.25" customHeight="1" x14ac:dyDescent="0.1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1.25" customHeight="1" x14ac:dyDescent="0.1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1.25" customHeight="1" x14ac:dyDescent="0.1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1.25" customHeight="1" x14ac:dyDescent="0.1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1.25" customHeight="1" x14ac:dyDescent="0.1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1.25" customHeight="1" x14ac:dyDescent="0.1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1.25" customHeight="1" x14ac:dyDescent="0.1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1.25" customHeight="1" x14ac:dyDescent="0.1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1.25" customHeight="1" x14ac:dyDescent="0.1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1.25" customHeight="1" x14ac:dyDescent="0.1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1.25" customHeight="1" x14ac:dyDescent="0.1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1.25" customHeight="1" x14ac:dyDescent="0.1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1.25" customHeight="1" x14ac:dyDescent="0.1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1.25" customHeight="1" x14ac:dyDescent="0.1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1.25" customHeight="1" x14ac:dyDescent="0.1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1.25" customHeight="1" x14ac:dyDescent="0.1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1.25" customHeight="1" x14ac:dyDescent="0.1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1.25" customHeight="1" x14ac:dyDescent="0.1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1.25" customHeight="1" x14ac:dyDescent="0.1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1.25" customHeight="1" x14ac:dyDescent="0.1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1.25" customHeight="1" x14ac:dyDescent="0.1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1.25" customHeight="1" x14ac:dyDescent="0.1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1.25" customHeight="1" x14ac:dyDescent="0.1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1.25" customHeight="1" x14ac:dyDescent="0.1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1.25" customHeight="1" x14ac:dyDescent="0.1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1.25" customHeight="1" x14ac:dyDescent="0.1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1.25" customHeight="1" x14ac:dyDescent="0.1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1.25" customHeight="1" x14ac:dyDescent="0.1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1.25" customHeight="1" x14ac:dyDescent="0.1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1.25" customHeight="1" x14ac:dyDescent="0.1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1.25" customHeight="1" x14ac:dyDescent="0.1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1.25" customHeight="1" x14ac:dyDescent="0.1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1.25" customHeight="1" x14ac:dyDescent="0.1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1.25" customHeight="1" x14ac:dyDescent="0.1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1.25" customHeight="1" x14ac:dyDescent="0.1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1.25" customHeight="1" x14ac:dyDescent="0.1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1.25" customHeight="1" x14ac:dyDescent="0.1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1.25" customHeight="1" x14ac:dyDescent="0.1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1.25" customHeight="1" x14ac:dyDescent="0.1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1.25" customHeight="1" x14ac:dyDescent="0.1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1.25" customHeight="1" x14ac:dyDescent="0.1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1.25" customHeight="1" x14ac:dyDescent="0.1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1.25" customHeight="1" x14ac:dyDescent="0.1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1.25" customHeight="1" x14ac:dyDescent="0.1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1.25" customHeight="1" x14ac:dyDescent="0.1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1.25" customHeight="1" x14ac:dyDescent="0.1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1.25" customHeight="1" x14ac:dyDescent="0.1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1.25" customHeight="1" x14ac:dyDescent="0.1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1.25" customHeight="1" x14ac:dyDescent="0.1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1.25" customHeight="1" x14ac:dyDescent="0.1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1.25" customHeight="1" x14ac:dyDescent="0.1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1.25" customHeight="1" x14ac:dyDescent="0.1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1.25" customHeight="1" x14ac:dyDescent="0.1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1.25" customHeight="1" x14ac:dyDescent="0.1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1.25" customHeight="1" x14ac:dyDescent="0.1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1.25" customHeight="1" x14ac:dyDescent="0.1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1.25" customHeight="1" x14ac:dyDescent="0.1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1.25" customHeight="1" x14ac:dyDescent="0.1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1.25" customHeight="1" x14ac:dyDescent="0.1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1.25" customHeight="1" x14ac:dyDescent="0.1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1.25" customHeight="1" x14ac:dyDescent="0.1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1.25" customHeight="1" x14ac:dyDescent="0.1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1.25" customHeight="1" x14ac:dyDescent="0.1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1.25" customHeight="1" x14ac:dyDescent="0.1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1.25" customHeight="1" x14ac:dyDescent="0.1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1.25" customHeight="1" x14ac:dyDescent="0.1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1.25" customHeight="1" x14ac:dyDescent="0.1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1.25" customHeight="1" x14ac:dyDescent="0.1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1.25" customHeight="1" x14ac:dyDescent="0.1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1.25" customHeight="1" x14ac:dyDescent="0.1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1.25" customHeight="1" x14ac:dyDescent="0.1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1.25" customHeight="1" x14ac:dyDescent="0.1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1.25" customHeight="1" x14ac:dyDescent="0.1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1.25" customHeight="1" x14ac:dyDescent="0.1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1.25" customHeight="1" x14ac:dyDescent="0.1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1.25" customHeight="1" x14ac:dyDescent="0.1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1.25" customHeight="1" x14ac:dyDescent="0.1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1.25" customHeight="1" x14ac:dyDescent="0.1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1.25" customHeight="1" x14ac:dyDescent="0.1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1.25" customHeight="1" x14ac:dyDescent="0.1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1.25" customHeight="1" x14ac:dyDescent="0.1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1.25" customHeight="1" x14ac:dyDescent="0.1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1.25" customHeight="1" x14ac:dyDescent="0.1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1.25" customHeight="1" x14ac:dyDescent="0.1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1.25" customHeight="1" x14ac:dyDescent="0.1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1.25" customHeight="1" x14ac:dyDescent="0.1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1.25" customHeight="1" x14ac:dyDescent="0.1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1.25" customHeight="1" x14ac:dyDescent="0.1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1.25" customHeight="1" x14ac:dyDescent="0.1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1.25" customHeight="1" x14ac:dyDescent="0.1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1.25" customHeight="1" x14ac:dyDescent="0.1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1.25" customHeight="1" x14ac:dyDescent="0.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1.25" customHeight="1" x14ac:dyDescent="0.1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1.25" customHeight="1" x14ac:dyDescent="0.1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1.25" customHeight="1" x14ac:dyDescent="0.1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1.25" customHeight="1" x14ac:dyDescent="0.1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1.25" customHeight="1" x14ac:dyDescent="0.1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1.25" customHeight="1" x14ac:dyDescent="0.1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1.25" customHeight="1" x14ac:dyDescent="0.1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1.25" customHeight="1" x14ac:dyDescent="0.1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1.25" customHeight="1" x14ac:dyDescent="0.1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1.25" customHeight="1" x14ac:dyDescent="0.1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1.25" customHeight="1" x14ac:dyDescent="0.1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1.25" customHeight="1" x14ac:dyDescent="0.1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1.25" customHeight="1" x14ac:dyDescent="0.1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1.25" customHeight="1" x14ac:dyDescent="0.1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1.25" customHeight="1" x14ac:dyDescent="0.1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1.25" customHeight="1" x14ac:dyDescent="0.1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1.25" customHeight="1" x14ac:dyDescent="0.1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1.25" customHeight="1" x14ac:dyDescent="0.1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1.25" customHeight="1" x14ac:dyDescent="0.1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1.25" customHeight="1" x14ac:dyDescent="0.1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1.25" customHeight="1" x14ac:dyDescent="0.1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1.25" customHeight="1" x14ac:dyDescent="0.1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1.25" customHeight="1" x14ac:dyDescent="0.1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1.25" customHeight="1" x14ac:dyDescent="0.1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1.25" customHeight="1" x14ac:dyDescent="0.1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1.25" customHeight="1" x14ac:dyDescent="0.1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1.25" customHeight="1" x14ac:dyDescent="0.1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1.25" customHeight="1" x14ac:dyDescent="0.1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1.25" customHeight="1" x14ac:dyDescent="0.1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1.25" customHeight="1" x14ac:dyDescent="0.1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1.25" customHeight="1" x14ac:dyDescent="0.1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1.25" customHeight="1" x14ac:dyDescent="0.1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1.25" customHeight="1" x14ac:dyDescent="0.1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1.25" customHeight="1" x14ac:dyDescent="0.1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1.25" customHeight="1" x14ac:dyDescent="0.1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1.25" customHeight="1" x14ac:dyDescent="0.1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1.25" customHeight="1" x14ac:dyDescent="0.1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1.25" customHeight="1" x14ac:dyDescent="0.1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1.25" customHeight="1" x14ac:dyDescent="0.1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1.25" customHeight="1" x14ac:dyDescent="0.1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1.25" customHeight="1" x14ac:dyDescent="0.1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1.25" customHeight="1" x14ac:dyDescent="0.1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1.25" customHeight="1" x14ac:dyDescent="0.1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1.25" customHeight="1" x14ac:dyDescent="0.1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1.25" customHeight="1" x14ac:dyDescent="0.1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1.25" customHeight="1" x14ac:dyDescent="0.1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1.25" customHeight="1" x14ac:dyDescent="0.1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1.25" customHeight="1" x14ac:dyDescent="0.1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1.25" customHeight="1" x14ac:dyDescent="0.1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1.25" customHeight="1" x14ac:dyDescent="0.1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1.25" customHeight="1" x14ac:dyDescent="0.1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1.25" customHeight="1" x14ac:dyDescent="0.1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1.25" customHeight="1" x14ac:dyDescent="0.1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1.25" customHeight="1" x14ac:dyDescent="0.1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1.25" customHeight="1" x14ac:dyDescent="0.1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1.25" customHeight="1" x14ac:dyDescent="0.1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1.25" customHeight="1" x14ac:dyDescent="0.1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1.25" customHeight="1" x14ac:dyDescent="0.1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1.25" customHeight="1" x14ac:dyDescent="0.1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1.25" customHeight="1" x14ac:dyDescent="0.1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1.25" customHeight="1" x14ac:dyDescent="0.1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1.25" customHeight="1" x14ac:dyDescent="0.1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1.25" customHeight="1" x14ac:dyDescent="0.1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1.25" customHeight="1" x14ac:dyDescent="0.1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1.25" customHeight="1" x14ac:dyDescent="0.1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1.25" customHeight="1" x14ac:dyDescent="0.1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1.25" customHeight="1" x14ac:dyDescent="0.1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1.25" customHeight="1" x14ac:dyDescent="0.1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1.25" customHeight="1" x14ac:dyDescent="0.1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1.25" customHeight="1" x14ac:dyDescent="0.1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1.25" customHeight="1" x14ac:dyDescent="0.1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1.25" customHeight="1" x14ac:dyDescent="0.1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1.25" customHeight="1" x14ac:dyDescent="0.1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1.25" customHeight="1" x14ac:dyDescent="0.1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1.25" customHeight="1" x14ac:dyDescent="0.1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1.25" customHeight="1" x14ac:dyDescent="0.1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1.25" customHeight="1" x14ac:dyDescent="0.1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1.25" customHeight="1" x14ac:dyDescent="0.1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1.25" customHeight="1" x14ac:dyDescent="0.1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1.25" customHeight="1" x14ac:dyDescent="0.1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1.25" customHeight="1" x14ac:dyDescent="0.1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1.25" customHeight="1" x14ac:dyDescent="0.1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1.25" customHeight="1" x14ac:dyDescent="0.1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1.25" customHeight="1" x14ac:dyDescent="0.1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1.25" customHeight="1" x14ac:dyDescent="0.1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1.25" customHeight="1" x14ac:dyDescent="0.1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1.25" customHeight="1" x14ac:dyDescent="0.1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1.25" customHeight="1" x14ac:dyDescent="0.1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1.25" customHeight="1" x14ac:dyDescent="0.1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1.25" customHeight="1" x14ac:dyDescent="0.1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1.25" customHeight="1" x14ac:dyDescent="0.1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1.25" customHeight="1" x14ac:dyDescent="0.1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1.25" customHeight="1" x14ac:dyDescent="0.1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1.25" customHeight="1" x14ac:dyDescent="0.1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1.25" customHeight="1" x14ac:dyDescent="0.1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1.25" customHeight="1" x14ac:dyDescent="0.1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1.25" customHeight="1" x14ac:dyDescent="0.1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1.25" customHeight="1" x14ac:dyDescent="0.1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1.25" customHeight="1" x14ac:dyDescent="0.1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1.25" customHeight="1" x14ac:dyDescent="0.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1.25" customHeight="1" x14ac:dyDescent="0.1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1.25" customHeight="1" x14ac:dyDescent="0.1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1.25" customHeight="1" x14ac:dyDescent="0.1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1.25" customHeight="1" x14ac:dyDescent="0.1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1.25" customHeight="1" x14ac:dyDescent="0.1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1.25" customHeight="1" x14ac:dyDescent="0.1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1.25" customHeight="1" x14ac:dyDescent="0.1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1.25" customHeight="1" x14ac:dyDescent="0.1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1.25" customHeight="1" x14ac:dyDescent="0.1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1.25" customHeight="1" x14ac:dyDescent="0.1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1.25" customHeight="1" x14ac:dyDescent="0.1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1.25" customHeight="1" x14ac:dyDescent="0.1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1.25" customHeight="1" x14ac:dyDescent="0.1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1.25" customHeight="1" x14ac:dyDescent="0.1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1.25" customHeight="1" x14ac:dyDescent="0.1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1.25" customHeight="1" x14ac:dyDescent="0.1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1.25" customHeight="1" x14ac:dyDescent="0.1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1.25" customHeight="1" x14ac:dyDescent="0.1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1.25" customHeight="1" x14ac:dyDescent="0.1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1.25" customHeight="1" x14ac:dyDescent="0.1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1.25" customHeight="1" x14ac:dyDescent="0.1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1.25" customHeight="1" x14ac:dyDescent="0.1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1.25" customHeight="1" x14ac:dyDescent="0.1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1.25" customHeight="1" x14ac:dyDescent="0.1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1.25" customHeight="1" x14ac:dyDescent="0.1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1.25" customHeight="1" x14ac:dyDescent="0.1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1.25" customHeight="1" x14ac:dyDescent="0.1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1.25" customHeight="1" x14ac:dyDescent="0.1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1.25" customHeight="1" x14ac:dyDescent="0.1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1.25" customHeight="1" x14ac:dyDescent="0.1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1.25" customHeight="1" x14ac:dyDescent="0.1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1.25" customHeight="1" x14ac:dyDescent="0.1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1.25" customHeight="1" x14ac:dyDescent="0.1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1.25" customHeight="1" x14ac:dyDescent="0.1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1.25" customHeight="1" x14ac:dyDescent="0.1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1.25" customHeight="1" x14ac:dyDescent="0.1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1.25" customHeight="1" x14ac:dyDescent="0.1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1.25" customHeight="1" x14ac:dyDescent="0.1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1.25" customHeight="1" x14ac:dyDescent="0.1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1.25" customHeight="1" x14ac:dyDescent="0.1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1.25" customHeight="1" x14ac:dyDescent="0.1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1.25" customHeight="1" x14ac:dyDescent="0.1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1.25" customHeight="1" x14ac:dyDescent="0.1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1.25" customHeight="1" x14ac:dyDescent="0.1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1.25" customHeight="1" x14ac:dyDescent="0.1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1.25" customHeight="1" x14ac:dyDescent="0.1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1.25" customHeight="1" x14ac:dyDescent="0.1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1.25" customHeight="1" x14ac:dyDescent="0.1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1.25" customHeight="1" x14ac:dyDescent="0.1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1.25" customHeight="1" x14ac:dyDescent="0.1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1.25" customHeight="1" x14ac:dyDescent="0.1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1.25" customHeight="1" x14ac:dyDescent="0.1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1.25" customHeight="1" x14ac:dyDescent="0.1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1.25" customHeight="1" x14ac:dyDescent="0.1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1.25" customHeight="1" x14ac:dyDescent="0.1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1.25" customHeight="1" x14ac:dyDescent="0.1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1.25" customHeight="1" x14ac:dyDescent="0.1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1.25" customHeight="1" x14ac:dyDescent="0.1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1.25" customHeight="1" x14ac:dyDescent="0.1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1.25" customHeight="1" x14ac:dyDescent="0.1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1.25" customHeight="1" x14ac:dyDescent="0.1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1.25" customHeight="1" x14ac:dyDescent="0.1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1.25" customHeight="1" x14ac:dyDescent="0.1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1.25" customHeight="1" x14ac:dyDescent="0.1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1.25" customHeight="1" x14ac:dyDescent="0.1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1.25" customHeight="1" x14ac:dyDescent="0.1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1.25" customHeight="1" x14ac:dyDescent="0.1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1.25" customHeight="1" x14ac:dyDescent="0.1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1.25" customHeight="1" x14ac:dyDescent="0.1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1.25" customHeight="1" x14ac:dyDescent="0.1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1.25" customHeight="1" x14ac:dyDescent="0.1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1.25" customHeight="1" x14ac:dyDescent="0.1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1.25" customHeight="1" x14ac:dyDescent="0.1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1.25" customHeight="1" x14ac:dyDescent="0.1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1.25" customHeight="1" x14ac:dyDescent="0.1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1.25" customHeight="1" x14ac:dyDescent="0.1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1.25" customHeight="1" x14ac:dyDescent="0.1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1.25" customHeight="1" x14ac:dyDescent="0.1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1.25" customHeight="1" x14ac:dyDescent="0.1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1.25" customHeight="1" x14ac:dyDescent="0.1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1.25" customHeight="1" x14ac:dyDescent="0.1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1.25" customHeight="1" x14ac:dyDescent="0.1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1.25" customHeight="1" x14ac:dyDescent="0.1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1.25" customHeight="1" x14ac:dyDescent="0.1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1.25" customHeight="1" x14ac:dyDescent="0.1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1.25" customHeight="1" x14ac:dyDescent="0.1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1.25" customHeight="1" x14ac:dyDescent="0.1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1.25" customHeight="1" x14ac:dyDescent="0.1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1.25" customHeight="1" x14ac:dyDescent="0.1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1.25" customHeight="1" x14ac:dyDescent="0.1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1.25" customHeight="1" x14ac:dyDescent="0.1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1.25" customHeight="1" x14ac:dyDescent="0.1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1.25" customHeight="1" x14ac:dyDescent="0.1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1.25" customHeight="1" x14ac:dyDescent="0.1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1.25" customHeight="1" x14ac:dyDescent="0.1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1.25" customHeight="1" x14ac:dyDescent="0.1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1.25" customHeight="1" x14ac:dyDescent="0.1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1.25" customHeight="1" x14ac:dyDescent="0.1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1.25" customHeight="1" x14ac:dyDescent="0.1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1.25" customHeight="1" x14ac:dyDescent="0.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1.25" customHeight="1" x14ac:dyDescent="0.1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1.25" customHeight="1" x14ac:dyDescent="0.1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1.25" customHeight="1" x14ac:dyDescent="0.1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1.25" customHeight="1" x14ac:dyDescent="0.1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1.25" customHeight="1" x14ac:dyDescent="0.1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1.25" customHeight="1" x14ac:dyDescent="0.1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1.25" customHeight="1" x14ac:dyDescent="0.1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1.25" customHeight="1" x14ac:dyDescent="0.1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1.25" customHeight="1" x14ac:dyDescent="0.1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1.25" customHeight="1" x14ac:dyDescent="0.1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1.25" customHeight="1" x14ac:dyDescent="0.1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1.25" customHeight="1" x14ac:dyDescent="0.1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1.25" customHeight="1" x14ac:dyDescent="0.1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1.25" customHeight="1" x14ac:dyDescent="0.1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1.25" customHeight="1" x14ac:dyDescent="0.1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1.25" customHeight="1" x14ac:dyDescent="0.1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1.25" customHeight="1" x14ac:dyDescent="0.1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1.25" customHeight="1" x14ac:dyDescent="0.1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1.25" customHeight="1" x14ac:dyDescent="0.1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1.25" customHeight="1" x14ac:dyDescent="0.1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1.25" customHeight="1" x14ac:dyDescent="0.1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1.25" customHeight="1" x14ac:dyDescent="0.1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1.25" customHeight="1" x14ac:dyDescent="0.1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1.25" customHeight="1" x14ac:dyDescent="0.1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1.25" customHeight="1" x14ac:dyDescent="0.1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1.25" customHeight="1" x14ac:dyDescent="0.1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1.25" customHeight="1" x14ac:dyDescent="0.1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1.25" customHeight="1" x14ac:dyDescent="0.1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1.25" customHeight="1" x14ac:dyDescent="0.1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1.25" customHeight="1" x14ac:dyDescent="0.1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1.25" customHeight="1" x14ac:dyDescent="0.1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1.25" customHeight="1" x14ac:dyDescent="0.1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1.25" customHeight="1" x14ac:dyDescent="0.1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1.25" customHeight="1" x14ac:dyDescent="0.1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1.25" customHeight="1" x14ac:dyDescent="0.1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1.25" customHeight="1" x14ac:dyDescent="0.1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1.25" customHeight="1" x14ac:dyDescent="0.1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1.25" customHeight="1" x14ac:dyDescent="0.1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1.25" customHeight="1" x14ac:dyDescent="0.1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1.25" customHeight="1" x14ac:dyDescent="0.1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1.25" customHeight="1" x14ac:dyDescent="0.1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1.25" customHeight="1" x14ac:dyDescent="0.1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1.25" customHeight="1" x14ac:dyDescent="0.1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1.25" customHeight="1" x14ac:dyDescent="0.1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1.25" customHeight="1" x14ac:dyDescent="0.1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1.25" customHeight="1" x14ac:dyDescent="0.1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1.25" customHeight="1" x14ac:dyDescent="0.1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1.25" customHeight="1" x14ac:dyDescent="0.1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1.25" customHeight="1" x14ac:dyDescent="0.1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1.25" customHeight="1" x14ac:dyDescent="0.1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1.25" customHeight="1" x14ac:dyDescent="0.1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1.25" customHeight="1" x14ac:dyDescent="0.1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1.25" customHeight="1" x14ac:dyDescent="0.1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1.25" customHeight="1" x14ac:dyDescent="0.1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1.25" customHeight="1" x14ac:dyDescent="0.1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1.25" customHeight="1" x14ac:dyDescent="0.1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1.25" customHeight="1" x14ac:dyDescent="0.1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1.25" customHeight="1" x14ac:dyDescent="0.1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1.25" customHeight="1" x14ac:dyDescent="0.1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1.25" customHeight="1" x14ac:dyDescent="0.1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1.25" customHeight="1" x14ac:dyDescent="0.1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1.25" customHeight="1" x14ac:dyDescent="0.1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1.25" customHeight="1" x14ac:dyDescent="0.1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1.25" customHeight="1" x14ac:dyDescent="0.1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1.25" customHeight="1" x14ac:dyDescent="0.1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1.25" customHeight="1" x14ac:dyDescent="0.1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1.25" customHeight="1" x14ac:dyDescent="0.1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1.25" customHeight="1" x14ac:dyDescent="0.1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1.25" customHeight="1" x14ac:dyDescent="0.1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1.25" customHeight="1" x14ac:dyDescent="0.1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1.25" customHeight="1" x14ac:dyDescent="0.1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1.25" customHeight="1" x14ac:dyDescent="0.1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1.25" customHeight="1" x14ac:dyDescent="0.1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1.25" customHeight="1" x14ac:dyDescent="0.1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1.25" customHeight="1" x14ac:dyDescent="0.1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1.25" customHeight="1" x14ac:dyDescent="0.1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1.25" customHeight="1" x14ac:dyDescent="0.1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1.25" customHeight="1" x14ac:dyDescent="0.1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1.25" customHeight="1" x14ac:dyDescent="0.1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1.25" customHeight="1" x14ac:dyDescent="0.1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1.25" customHeight="1" x14ac:dyDescent="0.1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1.25" customHeight="1" x14ac:dyDescent="0.1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1.25" customHeight="1" x14ac:dyDescent="0.1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1.25" customHeight="1" x14ac:dyDescent="0.1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1.25" customHeight="1" x14ac:dyDescent="0.1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1.25" customHeight="1" x14ac:dyDescent="0.1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1.25" customHeight="1" x14ac:dyDescent="0.1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1.25" customHeight="1" x14ac:dyDescent="0.1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1.25" customHeight="1" x14ac:dyDescent="0.1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1.25" customHeight="1" x14ac:dyDescent="0.1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1.25" customHeight="1" x14ac:dyDescent="0.1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1.25" customHeight="1" x14ac:dyDescent="0.1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1.25" customHeight="1" x14ac:dyDescent="0.1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1.25" customHeight="1" x14ac:dyDescent="0.1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1.25" customHeight="1" x14ac:dyDescent="0.1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1.25" customHeight="1" x14ac:dyDescent="0.1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1.25" customHeight="1" x14ac:dyDescent="0.1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1.25" customHeight="1" x14ac:dyDescent="0.1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1.25" customHeight="1" x14ac:dyDescent="0.1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1.25" customHeight="1" x14ac:dyDescent="0.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1.25" customHeight="1" x14ac:dyDescent="0.1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1.25" customHeight="1" x14ac:dyDescent="0.1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1.25" customHeight="1" x14ac:dyDescent="0.1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1.25" customHeight="1" x14ac:dyDescent="0.1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1.25" customHeight="1" x14ac:dyDescent="0.1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1.25" customHeight="1" x14ac:dyDescent="0.1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1.25" customHeight="1" x14ac:dyDescent="0.1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1.25" customHeight="1" x14ac:dyDescent="0.1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1.25" customHeight="1" x14ac:dyDescent="0.1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1.25" customHeight="1" x14ac:dyDescent="0.1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1.25" customHeight="1" x14ac:dyDescent="0.1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1.25" customHeight="1" x14ac:dyDescent="0.1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1.25" customHeight="1" x14ac:dyDescent="0.1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1.25" customHeight="1" x14ac:dyDescent="0.1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1.25" customHeight="1" x14ac:dyDescent="0.1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1.25" customHeight="1" x14ac:dyDescent="0.1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1.25" customHeight="1" x14ac:dyDescent="0.1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1.25" customHeight="1" x14ac:dyDescent="0.1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1.25" customHeight="1" x14ac:dyDescent="0.1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1.25" customHeight="1" x14ac:dyDescent="0.1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1.25" customHeight="1" x14ac:dyDescent="0.1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1.25" customHeight="1" x14ac:dyDescent="0.1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1.25" customHeight="1" x14ac:dyDescent="0.1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1.25" customHeight="1" x14ac:dyDescent="0.1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1.25" customHeight="1" x14ac:dyDescent="0.1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1.25" customHeight="1" x14ac:dyDescent="0.1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1.25" customHeight="1" x14ac:dyDescent="0.1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1.25" customHeight="1" x14ac:dyDescent="0.1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1.25" customHeight="1" x14ac:dyDescent="0.1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1.25" customHeight="1" x14ac:dyDescent="0.1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1.25" customHeight="1" x14ac:dyDescent="0.1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1.25" customHeight="1" x14ac:dyDescent="0.1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1.25" customHeight="1" x14ac:dyDescent="0.1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1.25" customHeight="1" x14ac:dyDescent="0.1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1.25" customHeight="1" x14ac:dyDescent="0.1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1.25" customHeight="1" x14ac:dyDescent="0.1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1.25" customHeight="1" x14ac:dyDescent="0.1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1.25" customHeight="1" x14ac:dyDescent="0.1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1.25" customHeight="1" x14ac:dyDescent="0.1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1.25" customHeight="1" x14ac:dyDescent="0.1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1.25" customHeight="1" x14ac:dyDescent="0.1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1.25" customHeight="1" x14ac:dyDescent="0.1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1.25" customHeight="1" x14ac:dyDescent="0.1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1.25" customHeight="1" x14ac:dyDescent="0.1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1.25" customHeight="1" x14ac:dyDescent="0.1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1.25" customHeight="1" x14ac:dyDescent="0.1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1.25" customHeight="1" x14ac:dyDescent="0.1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1.25" customHeight="1" x14ac:dyDescent="0.1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1.25" customHeight="1" x14ac:dyDescent="0.1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1.25" customHeight="1" x14ac:dyDescent="0.1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1.25" customHeight="1" x14ac:dyDescent="0.1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1.25" customHeight="1" x14ac:dyDescent="0.1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1.25" customHeight="1" x14ac:dyDescent="0.1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1.25" customHeight="1" x14ac:dyDescent="0.1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1.25" customHeight="1" x14ac:dyDescent="0.1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1.25" customHeight="1" x14ac:dyDescent="0.1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1.25" customHeight="1" x14ac:dyDescent="0.1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1.25" customHeight="1" x14ac:dyDescent="0.1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1.25" customHeight="1" x14ac:dyDescent="0.1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1.25" customHeight="1" x14ac:dyDescent="0.1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1.25" customHeight="1" x14ac:dyDescent="0.1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1.25" customHeight="1" x14ac:dyDescent="0.1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1.25" customHeight="1" x14ac:dyDescent="0.1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1.25" customHeight="1" x14ac:dyDescent="0.1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1.25" customHeight="1" x14ac:dyDescent="0.1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1.25" customHeight="1" x14ac:dyDescent="0.1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1.25" customHeight="1" x14ac:dyDescent="0.1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1.25" customHeight="1" x14ac:dyDescent="0.1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1.25" customHeight="1" x14ac:dyDescent="0.1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1.25" customHeight="1" x14ac:dyDescent="0.1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1.25" customHeight="1" x14ac:dyDescent="0.1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1.25" customHeight="1" x14ac:dyDescent="0.1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1.25" customHeight="1" x14ac:dyDescent="0.1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1.25" customHeight="1" x14ac:dyDescent="0.1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1.25" customHeight="1" x14ac:dyDescent="0.1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1.25" customHeight="1" x14ac:dyDescent="0.1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1.25" customHeight="1" x14ac:dyDescent="0.1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1.25" customHeight="1" x14ac:dyDescent="0.1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1.25" customHeight="1" x14ac:dyDescent="0.1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1.25" customHeight="1" x14ac:dyDescent="0.1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1.25" customHeight="1" x14ac:dyDescent="0.1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1.25" customHeight="1" x14ac:dyDescent="0.1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1.25" customHeight="1" x14ac:dyDescent="0.1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1.25" customHeight="1" x14ac:dyDescent="0.1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1.25" customHeight="1" x14ac:dyDescent="0.1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1.25" customHeight="1" x14ac:dyDescent="0.1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1.25" customHeight="1" x14ac:dyDescent="0.1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1.25" customHeight="1" x14ac:dyDescent="0.1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1.25" customHeight="1" x14ac:dyDescent="0.1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1.25" customHeight="1" x14ac:dyDescent="0.1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1.25" customHeight="1" x14ac:dyDescent="0.1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1.25" customHeight="1" x14ac:dyDescent="0.1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1.25" customHeight="1" x14ac:dyDescent="0.1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1.25" customHeight="1" x14ac:dyDescent="0.1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1.25" customHeight="1" x14ac:dyDescent="0.1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1.25" customHeight="1" x14ac:dyDescent="0.1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1.25" customHeight="1" x14ac:dyDescent="0.1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1.25" customHeight="1" x14ac:dyDescent="0.1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1.25" customHeight="1" x14ac:dyDescent="0.1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1.25" customHeight="1" x14ac:dyDescent="0.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1.25" customHeight="1" x14ac:dyDescent="0.1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1.25" customHeight="1" x14ac:dyDescent="0.1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1.25" customHeight="1" x14ac:dyDescent="0.1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1.25" customHeight="1" x14ac:dyDescent="0.1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1.25" customHeight="1" x14ac:dyDescent="0.1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1.25" customHeight="1" x14ac:dyDescent="0.1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1.25" customHeight="1" x14ac:dyDescent="0.1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1.25" customHeight="1" x14ac:dyDescent="0.1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1.25" customHeight="1" x14ac:dyDescent="0.1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1.25" customHeight="1" x14ac:dyDescent="0.1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1.25" customHeight="1" x14ac:dyDescent="0.1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1.25" customHeight="1" x14ac:dyDescent="0.1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1.25" customHeight="1" x14ac:dyDescent="0.1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1.25" customHeight="1" x14ac:dyDescent="0.1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1.25" customHeight="1" x14ac:dyDescent="0.1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1.25" customHeight="1" x14ac:dyDescent="0.1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1.25" customHeight="1" x14ac:dyDescent="0.1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1.25" customHeight="1" x14ac:dyDescent="0.1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1.25" customHeight="1" x14ac:dyDescent="0.1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1.25" customHeight="1" x14ac:dyDescent="0.1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1.25" customHeight="1" x14ac:dyDescent="0.1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1.25" customHeight="1" x14ac:dyDescent="0.1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1.25" customHeight="1" x14ac:dyDescent="0.1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1.25" customHeight="1" x14ac:dyDescent="0.1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1.25" customHeight="1" x14ac:dyDescent="0.1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1.25" customHeight="1" x14ac:dyDescent="0.1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1.25" customHeight="1" x14ac:dyDescent="0.1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1.25" customHeight="1" x14ac:dyDescent="0.1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1.25" customHeight="1" x14ac:dyDescent="0.1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1.25" customHeight="1" x14ac:dyDescent="0.1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1.25" customHeight="1" x14ac:dyDescent="0.1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1.25" customHeight="1" x14ac:dyDescent="0.1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1.25" customHeight="1" x14ac:dyDescent="0.1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1.25" customHeight="1" x14ac:dyDescent="0.1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1.25" customHeight="1" x14ac:dyDescent="0.1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1.25" customHeight="1" x14ac:dyDescent="0.1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1.25" customHeight="1" x14ac:dyDescent="0.1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1.25" customHeight="1" x14ac:dyDescent="0.1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1.25" customHeight="1" x14ac:dyDescent="0.1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1.25" customHeight="1" x14ac:dyDescent="0.1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1.25" customHeight="1" x14ac:dyDescent="0.1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1.25" customHeight="1" x14ac:dyDescent="0.1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1.25" customHeight="1" x14ac:dyDescent="0.1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1.25" customHeight="1" x14ac:dyDescent="0.1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1.25" customHeight="1" x14ac:dyDescent="0.1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1.25" customHeight="1" x14ac:dyDescent="0.1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1.25" customHeight="1" x14ac:dyDescent="0.1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1.25" customHeight="1" x14ac:dyDescent="0.1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1.25" customHeight="1" x14ac:dyDescent="0.1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1.25" customHeight="1" x14ac:dyDescent="0.1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1.25" customHeight="1" x14ac:dyDescent="0.1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1.25" customHeight="1" x14ac:dyDescent="0.1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1.25" customHeight="1" x14ac:dyDescent="0.1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1.25" customHeight="1" x14ac:dyDescent="0.1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1.25" customHeight="1" x14ac:dyDescent="0.1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1.25" customHeight="1" x14ac:dyDescent="0.1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1.25" customHeight="1" x14ac:dyDescent="0.1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1.25" customHeight="1" x14ac:dyDescent="0.1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1.25" customHeight="1" x14ac:dyDescent="0.1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1.25" customHeight="1" x14ac:dyDescent="0.1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1.25" customHeight="1" x14ac:dyDescent="0.1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1.25" customHeight="1" x14ac:dyDescent="0.1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1.25" customHeight="1" x14ac:dyDescent="0.1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1.25" customHeight="1" x14ac:dyDescent="0.1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1.25" customHeight="1" x14ac:dyDescent="0.1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1.25" customHeight="1" x14ac:dyDescent="0.1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1.25" customHeight="1" x14ac:dyDescent="0.1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1.25" customHeight="1" x14ac:dyDescent="0.1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1.25" customHeight="1" x14ac:dyDescent="0.1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1.25" customHeight="1" x14ac:dyDescent="0.1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1.25" customHeight="1" x14ac:dyDescent="0.1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1.25" customHeight="1" x14ac:dyDescent="0.1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1.25" customHeight="1" x14ac:dyDescent="0.1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1.25" customHeight="1" x14ac:dyDescent="0.1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1.25" customHeight="1" x14ac:dyDescent="0.1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1.25" customHeight="1" x14ac:dyDescent="0.1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1.25" customHeight="1" x14ac:dyDescent="0.1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1.25" customHeight="1" x14ac:dyDescent="0.1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1.25" customHeight="1" x14ac:dyDescent="0.1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1.25" customHeight="1" x14ac:dyDescent="0.1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1.25" customHeight="1" x14ac:dyDescent="0.1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1.25" customHeight="1" x14ac:dyDescent="0.1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1.25" customHeight="1" x14ac:dyDescent="0.1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  <row r="999" spans="1:26" ht="11.25" customHeight="1" x14ac:dyDescent="0.1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</row>
    <row r="1000" spans="1:26" ht="11.25" customHeight="1" x14ac:dyDescent="0.15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</row>
  </sheetData>
  <mergeCells count="14">
    <mergeCell ref="Q2:Q3"/>
    <mergeCell ref="R2:R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N2"/>
    <mergeCell ref="P2:P3"/>
  </mergeCells>
  <pageMargins left="0.75" right="0.75" top="1" bottom="1" header="0" footer="0"/>
  <pageSetup scale="96"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Q1000"/>
  <sheetViews>
    <sheetView workbookViewId="0"/>
  </sheetViews>
  <sheetFormatPr baseColWidth="10" defaultColWidth="12.6640625" defaultRowHeight="15" customHeight="1" x14ac:dyDescent="0.15"/>
  <cols>
    <col min="1" max="1" width="4.6640625" customWidth="1"/>
    <col min="2" max="2" width="16.83203125" customWidth="1"/>
    <col min="3" max="3" width="10.6640625" customWidth="1"/>
    <col min="4" max="4" width="7" customWidth="1"/>
    <col min="5" max="5" width="11.6640625" customWidth="1"/>
    <col min="6" max="6" width="10" customWidth="1"/>
    <col min="7" max="7" width="10.1640625" customWidth="1"/>
    <col min="8" max="8" width="0.6640625" customWidth="1"/>
    <col min="9" max="9" width="14.6640625" customWidth="1"/>
    <col min="10" max="10" width="10" customWidth="1"/>
    <col min="11" max="11" width="8.1640625" customWidth="1"/>
    <col min="12" max="12" width="4.6640625" customWidth="1"/>
    <col min="13" max="13" width="5.33203125" customWidth="1"/>
    <col min="14" max="14" width="5.6640625" customWidth="1"/>
    <col min="15" max="15" width="4.6640625" customWidth="1"/>
    <col min="16" max="18" width="9.1640625" customWidth="1"/>
    <col min="19" max="19" width="0.33203125" customWidth="1"/>
    <col min="20" max="21" width="9.1640625" customWidth="1"/>
    <col min="22" max="22" width="9.83203125" customWidth="1"/>
    <col min="23" max="25" width="9.1640625" customWidth="1"/>
    <col min="26" max="26" width="4.6640625" customWidth="1"/>
    <col min="27" max="27" width="5.6640625" customWidth="1"/>
    <col min="28" max="28" width="5.83203125" customWidth="1"/>
    <col min="29" max="29" width="4.6640625" customWidth="1"/>
    <col min="30" max="30" width="6.6640625" customWidth="1"/>
    <col min="31" max="31" width="9.1640625" customWidth="1"/>
    <col min="32" max="32" width="8" customWidth="1"/>
    <col min="33" max="33" width="0.6640625" customWidth="1"/>
    <col min="34" max="34" width="16.1640625" customWidth="1"/>
    <col min="35" max="35" width="10.33203125" customWidth="1"/>
    <col min="36" max="36" width="9.6640625" customWidth="1"/>
    <col min="37" max="37" width="4.6640625" customWidth="1"/>
    <col min="38" max="40" width="5.1640625" customWidth="1"/>
    <col min="41" max="43" width="9.1640625" customWidth="1"/>
  </cols>
  <sheetData>
    <row r="1" spans="1:43" ht="11.25" customHeight="1" x14ac:dyDescent="0.15">
      <c r="A1" s="54"/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</row>
    <row r="2" spans="1:43" ht="21" customHeight="1" x14ac:dyDescent="0.15">
      <c r="A2" s="242"/>
      <c r="B2" s="365" t="s">
        <v>322</v>
      </c>
      <c r="C2" s="366"/>
      <c r="D2" s="366"/>
      <c r="E2" s="366"/>
      <c r="F2" s="366"/>
      <c r="G2" s="367"/>
      <c r="H2" s="243"/>
      <c r="I2" s="368" t="s">
        <v>323</v>
      </c>
      <c r="J2" s="366"/>
      <c r="K2" s="366"/>
      <c r="L2" s="366"/>
      <c r="M2" s="366"/>
      <c r="N2" s="366"/>
      <c r="O2" s="366"/>
      <c r="P2" s="366"/>
      <c r="Q2" s="366"/>
      <c r="R2" s="367"/>
      <c r="S2" s="244"/>
      <c r="T2" s="369" t="s">
        <v>324</v>
      </c>
      <c r="U2" s="366"/>
      <c r="V2" s="366"/>
      <c r="W2" s="366"/>
      <c r="X2" s="366"/>
      <c r="Y2" s="366"/>
      <c r="Z2" s="366"/>
      <c r="AA2" s="366"/>
      <c r="AB2" s="366"/>
      <c r="AC2" s="366"/>
      <c r="AD2" s="366"/>
      <c r="AE2" s="366"/>
      <c r="AF2" s="367"/>
      <c r="AG2" s="245"/>
      <c r="AH2" s="370" t="s">
        <v>325</v>
      </c>
      <c r="AI2" s="366"/>
      <c r="AJ2" s="366"/>
      <c r="AK2" s="366"/>
      <c r="AL2" s="366"/>
      <c r="AM2" s="366"/>
      <c r="AN2" s="366"/>
      <c r="AO2" s="366"/>
      <c r="AP2" s="366"/>
      <c r="AQ2" s="367"/>
    </row>
    <row r="3" spans="1:43" ht="21" customHeight="1" x14ac:dyDescent="0.15">
      <c r="A3" s="360" t="s">
        <v>258</v>
      </c>
      <c r="B3" s="360" t="s">
        <v>326</v>
      </c>
      <c r="C3" s="360" t="s">
        <v>299</v>
      </c>
      <c r="D3" s="360" t="s">
        <v>327</v>
      </c>
      <c r="E3" s="360" t="s">
        <v>301</v>
      </c>
      <c r="F3" s="360" t="s">
        <v>302</v>
      </c>
      <c r="G3" s="360" t="s">
        <v>303</v>
      </c>
      <c r="H3" s="246"/>
      <c r="I3" s="360" t="s">
        <v>304</v>
      </c>
      <c r="J3" s="360" t="s">
        <v>305</v>
      </c>
      <c r="K3" s="360" t="s">
        <v>306</v>
      </c>
      <c r="L3" s="361" t="s">
        <v>328</v>
      </c>
      <c r="M3" s="333"/>
      <c r="N3" s="333"/>
      <c r="O3" s="318"/>
      <c r="P3" s="360" t="s">
        <v>309</v>
      </c>
      <c r="Q3" s="359" t="s">
        <v>310</v>
      </c>
      <c r="R3" s="360" t="s">
        <v>311</v>
      </c>
      <c r="S3" s="247"/>
      <c r="T3" s="360" t="s">
        <v>329</v>
      </c>
      <c r="U3" s="360" t="s">
        <v>299</v>
      </c>
      <c r="V3" s="359" t="s">
        <v>303</v>
      </c>
      <c r="W3" s="360" t="s">
        <v>330</v>
      </c>
      <c r="X3" s="360" t="s">
        <v>331</v>
      </c>
      <c r="Y3" s="360" t="s">
        <v>332</v>
      </c>
      <c r="Z3" s="362" t="s">
        <v>333</v>
      </c>
      <c r="AA3" s="363"/>
      <c r="AB3" s="363"/>
      <c r="AC3" s="364"/>
      <c r="AD3" s="360" t="s">
        <v>309</v>
      </c>
      <c r="AE3" s="359" t="s">
        <v>310</v>
      </c>
      <c r="AF3" s="360" t="s">
        <v>311</v>
      </c>
      <c r="AG3" s="248"/>
      <c r="AH3" s="359" t="s">
        <v>334</v>
      </c>
      <c r="AI3" s="359" t="s">
        <v>335</v>
      </c>
      <c r="AJ3" s="359" t="s">
        <v>336</v>
      </c>
      <c r="AK3" s="362" t="s">
        <v>337</v>
      </c>
      <c r="AL3" s="363"/>
      <c r="AM3" s="363"/>
      <c r="AN3" s="364"/>
      <c r="AO3" s="360" t="s">
        <v>309</v>
      </c>
      <c r="AP3" s="359" t="s">
        <v>310</v>
      </c>
      <c r="AQ3" s="360" t="s">
        <v>311</v>
      </c>
    </row>
    <row r="4" spans="1:43" ht="11.25" customHeight="1" x14ac:dyDescent="0.15">
      <c r="A4" s="328"/>
      <c r="B4" s="328"/>
      <c r="C4" s="328"/>
      <c r="D4" s="328"/>
      <c r="E4" s="328"/>
      <c r="F4" s="328"/>
      <c r="G4" s="328"/>
      <c r="H4" s="249"/>
      <c r="I4" s="328"/>
      <c r="J4" s="328"/>
      <c r="K4" s="328"/>
      <c r="L4" s="216" t="s">
        <v>312</v>
      </c>
      <c r="M4" s="216" t="s">
        <v>313</v>
      </c>
      <c r="N4" s="216" t="s">
        <v>314</v>
      </c>
      <c r="O4" s="216" t="s">
        <v>77</v>
      </c>
      <c r="P4" s="328"/>
      <c r="Q4" s="328"/>
      <c r="R4" s="328"/>
      <c r="S4" s="250"/>
      <c r="T4" s="328"/>
      <c r="U4" s="328"/>
      <c r="V4" s="328"/>
      <c r="W4" s="328"/>
      <c r="X4" s="328"/>
      <c r="Y4" s="328"/>
      <c r="Z4" s="216" t="s">
        <v>312</v>
      </c>
      <c r="AA4" s="216" t="s">
        <v>313</v>
      </c>
      <c r="AB4" s="216" t="s">
        <v>314</v>
      </c>
      <c r="AC4" s="216" t="s">
        <v>77</v>
      </c>
      <c r="AD4" s="328"/>
      <c r="AE4" s="328"/>
      <c r="AF4" s="328"/>
      <c r="AG4" s="251"/>
      <c r="AH4" s="328"/>
      <c r="AI4" s="328"/>
      <c r="AJ4" s="328"/>
      <c r="AK4" s="216" t="s">
        <v>312</v>
      </c>
      <c r="AL4" s="216" t="s">
        <v>313</v>
      </c>
      <c r="AM4" s="216" t="s">
        <v>314</v>
      </c>
      <c r="AN4" s="216" t="s">
        <v>77</v>
      </c>
      <c r="AO4" s="328"/>
      <c r="AP4" s="328"/>
      <c r="AQ4" s="328"/>
    </row>
    <row r="5" spans="1:43" ht="15.75" customHeight="1" x14ac:dyDescent="0.15">
      <c r="A5" s="371" t="s">
        <v>338</v>
      </c>
      <c r="B5" s="306"/>
      <c r="C5" s="306"/>
      <c r="D5" s="306"/>
      <c r="E5" s="306"/>
      <c r="F5" s="307"/>
      <c r="G5" s="252">
        <f>SUM(G6:G105)</f>
        <v>0</v>
      </c>
      <c r="H5" s="252"/>
      <c r="I5" s="252"/>
      <c r="J5" s="252"/>
      <c r="K5" s="253">
        <f t="shared" ref="K5:O5" si="0">SUM(K6:K105)</f>
        <v>0</v>
      </c>
      <c r="L5" s="252">
        <f t="shared" si="0"/>
        <v>0</v>
      </c>
      <c r="M5" s="252">
        <f t="shared" si="0"/>
        <v>0</v>
      </c>
      <c r="N5" s="252">
        <f t="shared" si="0"/>
        <v>0</v>
      </c>
      <c r="O5" s="254">
        <f t="shared" si="0"/>
        <v>0</v>
      </c>
      <c r="P5" s="252"/>
      <c r="Q5" s="252">
        <f>SUM(Q6:Q105)</f>
        <v>0</v>
      </c>
      <c r="R5" s="252"/>
      <c r="S5" s="252"/>
      <c r="T5" s="252"/>
      <c r="U5" s="252"/>
      <c r="V5" s="252">
        <f>SUM(V6:V105)</f>
        <v>0</v>
      </c>
      <c r="W5" s="252"/>
      <c r="X5" s="252"/>
      <c r="Y5" s="252">
        <f t="shared" ref="Y5:AC5" si="1">SUM(Y6:Y105)</f>
        <v>0</v>
      </c>
      <c r="Z5" s="252">
        <f t="shared" si="1"/>
        <v>0</v>
      </c>
      <c r="AA5" s="252">
        <f t="shared" si="1"/>
        <v>0</v>
      </c>
      <c r="AB5" s="252">
        <f t="shared" si="1"/>
        <v>0</v>
      </c>
      <c r="AC5" s="252">
        <f t="shared" si="1"/>
        <v>0</v>
      </c>
      <c r="AD5" s="252"/>
      <c r="AE5" s="252">
        <f>SUM(AE6:AE105)</f>
        <v>0</v>
      </c>
      <c r="AF5" s="252"/>
      <c r="AG5" s="252"/>
      <c r="AH5" s="252"/>
      <c r="AI5" s="252"/>
      <c r="AJ5" s="252">
        <f t="shared" ref="AJ5:AN5" si="2">SUM(AJ6:AJ105)</f>
        <v>0</v>
      </c>
      <c r="AK5" s="252">
        <f t="shared" si="2"/>
        <v>0</v>
      </c>
      <c r="AL5" s="252">
        <f t="shared" si="2"/>
        <v>0</v>
      </c>
      <c r="AM5" s="252">
        <f t="shared" si="2"/>
        <v>0</v>
      </c>
      <c r="AN5" s="252">
        <f t="shared" si="2"/>
        <v>0</v>
      </c>
      <c r="AO5" s="252"/>
      <c r="AP5" s="252">
        <f>SUM(AP6:AP105)</f>
        <v>0</v>
      </c>
      <c r="AQ5" s="252"/>
    </row>
    <row r="6" spans="1:43" ht="11.25" customHeight="1" x14ac:dyDescent="0.15">
      <c r="A6" s="218">
        <v>1</v>
      </c>
      <c r="B6" s="255"/>
      <c r="C6" s="223"/>
      <c r="D6" s="223"/>
      <c r="E6" s="218"/>
      <c r="F6" s="218"/>
      <c r="G6" s="218"/>
      <c r="H6" s="256"/>
      <c r="I6" s="218"/>
      <c r="J6" s="224"/>
      <c r="K6" s="222"/>
      <c r="L6" s="218"/>
      <c r="M6" s="218"/>
      <c r="N6" s="218"/>
      <c r="O6" s="223">
        <f t="shared" ref="O6:O104" si="3">SUM(D6:N6)</f>
        <v>0</v>
      </c>
      <c r="P6" s="218"/>
      <c r="Q6" s="218"/>
      <c r="R6" s="218"/>
      <c r="S6" s="257"/>
      <c r="T6" s="218"/>
      <c r="U6" s="218"/>
      <c r="V6" s="218"/>
      <c r="W6" s="218"/>
      <c r="X6" s="218"/>
      <c r="Y6" s="218"/>
      <c r="Z6" s="224"/>
      <c r="AA6" s="224"/>
      <c r="AB6" s="224"/>
      <c r="AC6" s="224">
        <f t="shared" ref="AC6:AC104" si="4">SUM(Z6+AA6+AB6)</f>
        <v>0</v>
      </c>
      <c r="AD6" s="224"/>
      <c r="AE6" s="224"/>
      <c r="AF6" s="224"/>
      <c r="AG6" s="258"/>
      <c r="AH6" s="224"/>
      <c r="AI6" s="224"/>
      <c r="AJ6" s="224"/>
      <c r="AK6" s="224"/>
      <c r="AL6" s="224"/>
      <c r="AM6" s="224"/>
      <c r="AN6" s="224"/>
      <c r="AO6" s="224"/>
      <c r="AP6" s="224"/>
      <c r="AQ6" s="224"/>
    </row>
    <row r="7" spans="1:43" ht="11.25" customHeight="1" x14ac:dyDescent="0.15">
      <c r="A7" s="218"/>
      <c r="B7" s="255"/>
      <c r="C7" s="223"/>
      <c r="D7" s="223"/>
      <c r="E7" s="218"/>
      <c r="F7" s="218"/>
      <c r="G7" s="218"/>
      <c r="H7" s="256"/>
      <c r="I7" s="218"/>
      <c r="J7" s="224"/>
      <c r="K7" s="222"/>
      <c r="L7" s="218"/>
      <c r="M7" s="218"/>
      <c r="N7" s="218"/>
      <c r="O7" s="223">
        <f t="shared" si="3"/>
        <v>0</v>
      </c>
      <c r="P7" s="218"/>
      <c r="Q7" s="218"/>
      <c r="R7" s="218"/>
      <c r="S7" s="257"/>
      <c r="T7" s="218"/>
      <c r="U7" s="218"/>
      <c r="V7" s="218"/>
      <c r="W7" s="218"/>
      <c r="X7" s="218"/>
      <c r="Y7" s="218"/>
      <c r="Z7" s="224"/>
      <c r="AA7" s="224"/>
      <c r="AB7" s="224"/>
      <c r="AC7" s="224">
        <f t="shared" si="4"/>
        <v>0</v>
      </c>
      <c r="AD7" s="224"/>
      <c r="AE7" s="224"/>
      <c r="AF7" s="224"/>
      <c r="AG7" s="258"/>
      <c r="AH7" s="224"/>
      <c r="AI7" s="224"/>
      <c r="AJ7" s="224"/>
      <c r="AK7" s="224"/>
      <c r="AL7" s="224"/>
      <c r="AM7" s="224"/>
      <c r="AN7" s="224">
        <f t="shared" ref="AN7:AN104" si="5">SUM(AK7+AL7+AM7)</f>
        <v>0</v>
      </c>
      <c r="AO7" s="224"/>
      <c r="AP7" s="224"/>
      <c r="AQ7" s="224"/>
    </row>
    <row r="8" spans="1:43" ht="11.25" customHeight="1" x14ac:dyDescent="0.15">
      <c r="A8" s="218"/>
      <c r="B8" s="255"/>
      <c r="C8" s="223"/>
      <c r="D8" s="223"/>
      <c r="E8" s="218"/>
      <c r="F8" s="222"/>
      <c r="G8" s="222"/>
      <c r="H8" s="259"/>
      <c r="I8" s="222"/>
      <c r="J8" s="224"/>
      <c r="K8" s="222"/>
      <c r="L8" s="218"/>
      <c r="M8" s="218"/>
      <c r="N8" s="218"/>
      <c r="O8" s="223">
        <f t="shared" si="3"/>
        <v>0</v>
      </c>
      <c r="P8" s="218"/>
      <c r="Q8" s="218"/>
      <c r="R8" s="218"/>
      <c r="S8" s="257"/>
      <c r="T8" s="218"/>
      <c r="U8" s="218"/>
      <c r="V8" s="218"/>
      <c r="W8" s="218"/>
      <c r="X8" s="218"/>
      <c r="Y8" s="218"/>
      <c r="Z8" s="224"/>
      <c r="AA8" s="224"/>
      <c r="AB8" s="224"/>
      <c r="AC8" s="224">
        <f t="shared" si="4"/>
        <v>0</v>
      </c>
      <c r="AD8" s="224"/>
      <c r="AE8" s="224"/>
      <c r="AF8" s="224"/>
      <c r="AG8" s="258"/>
      <c r="AH8" s="224"/>
      <c r="AI8" s="224"/>
      <c r="AJ8" s="224"/>
      <c r="AK8" s="224"/>
      <c r="AL8" s="224"/>
      <c r="AM8" s="224"/>
      <c r="AN8" s="224">
        <f t="shared" si="5"/>
        <v>0</v>
      </c>
      <c r="AO8" s="224"/>
      <c r="AP8" s="224"/>
      <c r="AQ8" s="224"/>
    </row>
    <row r="9" spans="1:43" ht="11.25" customHeight="1" x14ac:dyDescent="0.15">
      <c r="A9" s="218"/>
      <c r="B9" s="255"/>
      <c r="C9" s="223"/>
      <c r="D9" s="223"/>
      <c r="E9" s="218"/>
      <c r="F9" s="218"/>
      <c r="G9" s="218"/>
      <c r="H9" s="256"/>
      <c r="I9" s="218"/>
      <c r="J9" s="224"/>
      <c r="K9" s="222"/>
      <c r="L9" s="218"/>
      <c r="M9" s="218"/>
      <c r="N9" s="218"/>
      <c r="O9" s="223">
        <f t="shared" si="3"/>
        <v>0</v>
      </c>
      <c r="P9" s="218"/>
      <c r="Q9" s="218"/>
      <c r="R9" s="218"/>
      <c r="S9" s="257"/>
      <c r="T9" s="218"/>
      <c r="U9" s="218"/>
      <c r="V9" s="218"/>
      <c r="W9" s="218"/>
      <c r="X9" s="218"/>
      <c r="Y9" s="218"/>
      <c r="Z9" s="224"/>
      <c r="AA9" s="224"/>
      <c r="AB9" s="224"/>
      <c r="AC9" s="224">
        <f t="shared" si="4"/>
        <v>0</v>
      </c>
      <c r="AD9" s="224"/>
      <c r="AE9" s="224"/>
      <c r="AF9" s="224"/>
      <c r="AG9" s="258"/>
      <c r="AH9" s="224"/>
      <c r="AI9" s="224"/>
      <c r="AJ9" s="224"/>
      <c r="AK9" s="224"/>
      <c r="AL9" s="224"/>
      <c r="AM9" s="224"/>
      <c r="AN9" s="224">
        <f t="shared" si="5"/>
        <v>0</v>
      </c>
      <c r="AO9" s="224"/>
      <c r="AP9" s="224"/>
      <c r="AQ9" s="224"/>
    </row>
    <row r="10" spans="1:43" ht="11.25" customHeight="1" x14ac:dyDescent="0.15">
      <c r="A10" s="218"/>
      <c r="B10" s="255"/>
      <c r="C10" s="223"/>
      <c r="D10" s="223"/>
      <c r="E10" s="218"/>
      <c r="F10" s="218"/>
      <c r="G10" s="218"/>
      <c r="H10" s="256"/>
      <c r="I10" s="218"/>
      <c r="J10" s="224"/>
      <c r="K10" s="222"/>
      <c r="L10" s="218"/>
      <c r="M10" s="218"/>
      <c r="N10" s="218"/>
      <c r="O10" s="223">
        <f t="shared" si="3"/>
        <v>0</v>
      </c>
      <c r="P10" s="218"/>
      <c r="Q10" s="218"/>
      <c r="R10" s="218"/>
      <c r="S10" s="257"/>
      <c r="T10" s="218"/>
      <c r="U10" s="218"/>
      <c r="V10" s="218"/>
      <c r="W10" s="218"/>
      <c r="X10" s="218"/>
      <c r="Y10" s="218"/>
      <c r="Z10" s="224"/>
      <c r="AA10" s="224"/>
      <c r="AB10" s="224"/>
      <c r="AC10" s="224">
        <f t="shared" si="4"/>
        <v>0</v>
      </c>
      <c r="AD10" s="224"/>
      <c r="AE10" s="224"/>
      <c r="AF10" s="224"/>
      <c r="AG10" s="258"/>
      <c r="AH10" s="224"/>
      <c r="AI10" s="224"/>
      <c r="AJ10" s="224"/>
      <c r="AK10" s="224"/>
      <c r="AL10" s="224"/>
      <c r="AM10" s="224"/>
      <c r="AN10" s="224">
        <f t="shared" si="5"/>
        <v>0</v>
      </c>
      <c r="AO10" s="224"/>
      <c r="AP10" s="224"/>
      <c r="AQ10" s="224"/>
    </row>
    <row r="11" spans="1:43" ht="11.25" customHeight="1" x14ac:dyDescent="0.15">
      <c r="A11" s="218"/>
      <c r="B11" s="255"/>
      <c r="C11" s="223"/>
      <c r="D11" s="223"/>
      <c r="E11" s="218"/>
      <c r="F11" s="218"/>
      <c r="G11" s="218"/>
      <c r="H11" s="256"/>
      <c r="I11" s="218"/>
      <c r="J11" s="224"/>
      <c r="K11" s="222"/>
      <c r="L11" s="218"/>
      <c r="M11" s="218"/>
      <c r="N11" s="218"/>
      <c r="O11" s="223">
        <f t="shared" si="3"/>
        <v>0</v>
      </c>
      <c r="P11" s="218"/>
      <c r="Q11" s="218"/>
      <c r="R11" s="218"/>
      <c r="S11" s="257"/>
      <c r="T11" s="218"/>
      <c r="U11" s="218"/>
      <c r="V11" s="218"/>
      <c r="W11" s="218"/>
      <c r="X11" s="218"/>
      <c r="Y11" s="218"/>
      <c r="Z11" s="218"/>
      <c r="AA11" s="224"/>
      <c r="AB11" s="224"/>
      <c r="AC11" s="224">
        <f t="shared" si="4"/>
        <v>0</v>
      </c>
      <c r="AD11" s="224"/>
      <c r="AE11" s="224"/>
      <c r="AF11" s="218"/>
      <c r="AG11" s="260"/>
      <c r="AH11" s="218"/>
      <c r="AI11" s="218"/>
      <c r="AJ11" s="218"/>
      <c r="AK11" s="218"/>
      <c r="AL11" s="224"/>
      <c r="AM11" s="224"/>
      <c r="AN11" s="224">
        <f t="shared" si="5"/>
        <v>0</v>
      </c>
      <c r="AO11" s="224"/>
      <c r="AP11" s="224"/>
      <c r="AQ11" s="224"/>
    </row>
    <row r="12" spans="1:43" ht="11.25" customHeight="1" x14ac:dyDescent="0.15">
      <c r="A12" s="218"/>
      <c r="B12" s="255"/>
      <c r="C12" s="223"/>
      <c r="D12" s="223"/>
      <c r="E12" s="218"/>
      <c r="F12" s="218"/>
      <c r="G12" s="218"/>
      <c r="H12" s="256"/>
      <c r="I12" s="218"/>
      <c r="J12" s="224"/>
      <c r="K12" s="222"/>
      <c r="L12" s="218"/>
      <c r="M12" s="218"/>
      <c r="N12" s="218"/>
      <c r="O12" s="223">
        <f t="shared" si="3"/>
        <v>0</v>
      </c>
      <c r="P12" s="218"/>
      <c r="Q12" s="218"/>
      <c r="R12" s="218"/>
      <c r="S12" s="257"/>
      <c r="T12" s="218"/>
      <c r="U12" s="218"/>
      <c r="V12" s="218"/>
      <c r="W12" s="218"/>
      <c r="X12" s="218"/>
      <c r="Y12" s="218"/>
      <c r="Z12" s="224"/>
      <c r="AA12" s="224"/>
      <c r="AB12" s="224"/>
      <c r="AC12" s="224">
        <f t="shared" si="4"/>
        <v>0</v>
      </c>
      <c r="AD12" s="224"/>
      <c r="AE12" s="224"/>
      <c r="AF12" s="224"/>
      <c r="AG12" s="258"/>
      <c r="AH12" s="224"/>
      <c r="AI12" s="224"/>
      <c r="AJ12" s="224"/>
      <c r="AK12" s="224"/>
      <c r="AL12" s="224"/>
      <c r="AM12" s="224"/>
      <c r="AN12" s="224">
        <f t="shared" si="5"/>
        <v>0</v>
      </c>
      <c r="AO12" s="224"/>
      <c r="AP12" s="224"/>
      <c r="AQ12" s="224"/>
    </row>
    <row r="13" spans="1:43" ht="11.25" customHeight="1" x14ac:dyDescent="0.15">
      <c r="A13" s="218"/>
      <c r="B13" s="255"/>
      <c r="C13" s="223"/>
      <c r="D13" s="223"/>
      <c r="E13" s="218"/>
      <c r="F13" s="218"/>
      <c r="G13" s="218"/>
      <c r="H13" s="256"/>
      <c r="I13" s="218"/>
      <c r="J13" s="224"/>
      <c r="K13" s="222"/>
      <c r="L13" s="218"/>
      <c r="M13" s="218"/>
      <c r="N13" s="218"/>
      <c r="O13" s="223">
        <f t="shared" si="3"/>
        <v>0</v>
      </c>
      <c r="P13" s="218"/>
      <c r="Q13" s="218"/>
      <c r="R13" s="218"/>
      <c r="S13" s="257"/>
      <c r="T13" s="218"/>
      <c r="U13" s="218"/>
      <c r="V13" s="218"/>
      <c r="W13" s="218"/>
      <c r="X13" s="218"/>
      <c r="Y13" s="218"/>
      <c r="Z13" s="224"/>
      <c r="AA13" s="224"/>
      <c r="AB13" s="224"/>
      <c r="AC13" s="224">
        <f t="shared" si="4"/>
        <v>0</v>
      </c>
      <c r="AD13" s="224"/>
      <c r="AE13" s="224"/>
      <c r="AF13" s="224"/>
      <c r="AG13" s="258"/>
      <c r="AH13" s="224"/>
      <c r="AI13" s="224"/>
      <c r="AJ13" s="224"/>
      <c r="AK13" s="224"/>
      <c r="AL13" s="224"/>
      <c r="AM13" s="224"/>
      <c r="AN13" s="224">
        <f t="shared" si="5"/>
        <v>0</v>
      </c>
      <c r="AO13" s="224"/>
      <c r="AP13" s="224"/>
      <c r="AQ13" s="224"/>
    </row>
    <row r="14" spans="1:43" ht="11.25" customHeight="1" x14ac:dyDescent="0.15">
      <c r="A14" s="218"/>
      <c r="B14" s="255"/>
      <c r="C14" s="223"/>
      <c r="D14" s="223"/>
      <c r="E14" s="218"/>
      <c r="F14" s="218"/>
      <c r="G14" s="218"/>
      <c r="H14" s="256"/>
      <c r="I14" s="218"/>
      <c r="J14" s="224"/>
      <c r="K14" s="222"/>
      <c r="L14" s="218"/>
      <c r="M14" s="218"/>
      <c r="N14" s="218"/>
      <c r="O14" s="223">
        <f t="shared" si="3"/>
        <v>0</v>
      </c>
      <c r="P14" s="218"/>
      <c r="Q14" s="218"/>
      <c r="R14" s="218"/>
      <c r="S14" s="257"/>
      <c r="T14" s="218"/>
      <c r="U14" s="218"/>
      <c r="V14" s="218"/>
      <c r="W14" s="218"/>
      <c r="X14" s="218"/>
      <c r="Y14" s="218"/>
      <c r="Z14" s="224"/>
      <c r="AA14" s="224"/>
      <c r="AB14" s="224"/>
      <c r="AC14" s="224">
        <f t="shared" si="4"/>
        <v>0</v>
      </c>
      <c r="AD14" s="224"/>
      <c r="AE14" s="224"/>
      <c r="AF14" s="224"/>
      <c r="AG14" s="258"/>
      <c r="AH14" s="224"/>
      <c r="AI14" s="224"/>
      <c r="AJ14" s="224"/>
      <c r="AK14" s="224"/>
      <c r="AL14" s="224"/>
      <c r="AM14" s="224"/>
      <c r="AN14" s="224">
        <f t="shared" si="5"/>
        <v>0</v>
      </c>
      <c r="AO14" s="224"/>
      <c r="AP14" s="224"/>
      <c r="AQ14" s="224"/>
    </row>
    <row r="15" spans="1:43" ht="11.25" customHeight="1" x14ac:dyDescent="0.15">
      <c r="A15" s="218"/>
      <c r="B15" s="255"/>
      <c r="C15" s="223"/>
      <c r="D15" s="223"/>
      <c r="E15" s="218"/>
      <c r="F15" s="218"/>
      <c r="G15" s="218"/>
      <c r="H15" s="256"/>
      <c r="I15" s="218"/>
      <c r="J15" s="224"/>
      <c r="K15" s="222"/>
      <c r="L15" s="218"/>
      <c r="M15" s="218"/>
      <c r="N15" s="218"/>
      <c r="O15" s="223">
        <f t="shared" si="3"/>
        <v>0</v>
      </c>
      <c r="P15" s="218"/>
      <c r="Q15" s="218"/>
      <c r="R15" s="218"/>
      <c r="S15" s="257"/>
      <c r="T15" s="218"/>
      <c r="U15" s="218"/>
      <c r="V15" s="218"/>
      <c r="W15" s="218"/>
      <c r="X15" s="218"/>
      <c r="Y15" s="218"/>
      <c r="Z15" s="224"/>
      <c r="AA15" s="224"/>
      <c r="AB15" s="224"/>
      <c r="AC15" s="224">
        <f t="shared" si="4"/>
        <v>0</v>
      </c>
      <c r="AD15" s="224"/>
      <c r="AE15" s="224"/>
      <c r="AF15" s="224"/>
      <c r="AG15" s="258"/>
      <c r="AH15" s="224"/>
      <c r="AI15" s="224"/>
      <c r="AJ15" s="224"/>
      <c r="AK15" s="224"/>
      <c r="AL15" s="224"/>
      <c r="AM15" s="224"/>
      <c r="AN15" s="224">
        <f t="shared" si="5"/>
        <v>0</v>
      </c>
      <c r="AO15" s="224"/>
      <c r="AP15" s="224"/>
      <c r="AQ15" s="224"/>
    </row>
    <row r="16" spans="1:43" ht="11.25" customHeight="1" x14ac:dyDescent="0.15">
      <c r="A16" s="218"/>
      <c r="B16" s="255"/>
      <c r="C16" s="223"/>
      <c r="D16" s="223"/>
      <c r="E16" s="218"/>
      <c r="F16" s="218"/>
      <c r="G16" s="218"/>
      <c r="H16" s="256"/>
      <c r="I16" s="218"/>
      <c r="J16" s="218"/>
      <c r="K16" s="222"/>
      <c r="L16" s="218"/>
      <c r="M16" s="218"/>
      <c r="N16" s="218"/>
      <c r="O16" s="223">
        <f t="shared" si="3"/>
        <v>0</v>
      </c>
      <c r="P16" s="218"/>
      <c r="Q16" s="218"/>
      <c r="R16" s="218"/>
      <c r="S16" s="257"/>
      <c r="T16" s="218"/>
      <c r="U16" s="218"/>
      <c r="V16" s="218"/>
      <c r="W16" s="218"/>
      <c r="X16" s="218"/>
      <c r="Y16" s="218"/>
      <c r="Z16" s="224"/>
      <c r="AA16" s="224"/>
      <c r="AB16" s="224"/>
      <c r="AC16" s="224">
        <f t="shared" si="4"/>
        <v>0</v>
      </c>
      <c r="AD16" s="224"/>
      <c r="AE16" s="224"/>
      <c r="AF16" s="224"/>
      <c r="AG16" s="258"/>
      <c r="AH16" s="224"/>
      <c r="AI16" s="224"/>
      <c r="AJ16" s="224"/>
      <c r="AK16" s="224"/>
      <c r="AL16" s="224"/>
      <c r="AM16" s="224"/>
      <c r="AN16" s="224">
        <f t="shared" si="5"/>
        <v>0</v>
      </c>
      <c r="AO16" s="224"/>
      <c r="AP16" s="224"/>
      <c r="AQ16" s="224"/>
    </row>
    <row r="17" spans="1:43" ht="11.25" customHeight="1" x14ac:dyDescent="0.15">
      <c r="A17" s="218"/>
      <c r="B17" s="255"/>
      <c r="C17" s="223"/>
      <c r="D17" s="223"/>
      <c r="E17" s="218"/>
      <c r="F17" s="218"/>
      <c r="G17" s="218"/>
      <c r="H17" s="256"/>
      <c r="I17" s="218"/>
      <c r="J17" s="218"/>
      <c r="K17" s="222"/>
      <c r="L17" s="218"/>
      <c r="M17" s="218"/>
      <c r="N17" s="218"/>
      <c r="O17" s="223">
        <f t="shared" si="3"/>
        <v>0</v>
      </c>
      <c r="P17" s="218"/>
      <c r="Q17" s="218"/>
      <c r="R17" s="218"/>
      <c r="S17" s="257"/>
      <c r="T17" s="218"/>
      <c r="U17" s="218"/>
      <c r="V17" s="218"/>
      <c r="W17" s="218"/>
      <c r="X17" s="218"/>
      <c r="Y17" s="218"/>
      <c r="Z17" s="224"/>
      <c r="AA17" s="224"/>
      <c r="AB17" s="224"/>
      <c r="AC17" s="224">
        <f t="shared" si="4"/>
        <v>0</v>
      </c>
      <c r="AD17" s="224"/>
      <c r="AE17" s="224"/>
      <c r="AF17" s="224"/>
      <c r="AG17" s="258"/>
      <c r="AH17" s="224"/>
      <c r="AI17" s="224"/>
      <c r="AJ17" s="224"/>
      <c r="AK17" s="224"/>
      <c r="AL17" s="224"/>
      <c r="AM17" s="224"/>
      <c r="AN17" s="224">
        <f t="shared" si="5"/>
        <v>0</v>
      </c>
      <c r="AO17" s="224"/>
      <c r="AP17" s="224"/>
      <c r="AQ17" s="224"/>
    </row>
    <row r="18" spans="1:43" ht="11.25" customHeight="1" x14ac:dyDescent="0.15">
      <c r="A18" s="218"/>
      <c r="B18" s="255"/>
      <c r="C18" s="223"/>
      <c r="D18" s="223"/>
      <c r="E18" s="218"/>
      <c r="F18" s="222"/>
      <c r="G18" s="222"/>
      <c r="H18" s="259"/>
      <c r="I18" s="222"/>
      <c r="J18" s="218"/>
      <c r="K18" s="222"/>
      <c r="L18" s="218"/>
      <c r="M18" s="218"/>
      <c r="N18" s="218"/>
      <c r="O18" s="223">
        <f t="shared" si="3"/>
        <v>0</v>
      </c>
      <c r="P18" s="218"/>
      <c r="Q18" s="218"/>
      <c r="R18" s="218"/>
      <c r="S18" s="257"/>
      <c r="T18" s="218"/>
      <c r="U18" s="218"/>
      <c r="V18" s="218"/>
      <c r="W18" s="218"/>
      <c r="X18" s="218"/>
      <c r="Y18" s="218"/>
      <c r="Z18" s="224"/>
      <c r="AA18" s="224"/>
      <c r="AB18" s="224"/>
      <c r="AC18" s="224">
        <f t="shared" si="4"/>
        <v>0</v>
      </c>
      <c r="AD18" s="224"/>
      <c r="AE18" s="224"/>
      <c r="AF18" s="224"/>
      <c r="AG18" s="258"/>
      <c r="AH18" s="224"/>
      <c r="AI18" s="224"/>
      <c r="AJ18" s="224"/>
      <c r="AK18" s="224"/>
      <c r="AL18" s="224"/>
      <c r="AM18" s="224"/>
      <c r="AN18" s="224">
        <f t="shared" si="5"/>
        <v>0</v>
      </c>
      <c r="AO18" s="224"/>
      <c r="AP18" s="224"/>
      <c r="AQ18" s="224"/>
    </row>
    <row r="19" spans="1:43" ht="11.25" customHeight="1" x14ac:dyDescent="0.15">
      <c r="A19" s="218"/>
      <c r="B19" s="255"/>
      <c r="C19" s="223"/>
      <c r="D19" s="223"/>
      <c r="E19" s="218"/>
      <c r="F19" s="218"/>
      <c r="G19" s="218"/>
      <c r="H19" s="256"/>
      <c r="I19" s="218"/>
      <c r="J19" s="218"/>
      <c r="K19" s="222"/>
      <c r="L19" s="218"/>
      <c r="M19" s="218"/>
      <c r="N19" s="218"/>
      <c r="O19" s="223">
        <f t="shared" si="3"/>
        <v>0</v>
      </c>
      <c r="P19" s="218"/>
      <c r="Q19" s="218"/>
      <c r="R19" s="218"/>
      <c r="S19" s="257"/>
      <c r="T19" s="218"/>
      <c r="U19" s="218"/>
      <c r="V19" s="218"/>
      <c r="W19" s="218"/>
      <c r="X19" s="218"/>
      <c r="Y19" s="218"/>
      <c r="Z19" s="224"/>
      <c r="AA19" s="224"/>
      <c r="AB19" s="224"/>
      <c r="AC19" s="224">
        <f t="shared" si="4"/>
        <v>0</v>
      </c>
      <c r="AD19" s="224"/>
      <c r="AE19" s="224"/>
      <c r="AF19" s="224"/>
      <c r="AG19" s="258"/>
      <c r="AH19" s="224"/>
      <c r="AI19" s="224"/>
      <c r="AJ19" s="224"/>
      <c r="AK19" s="224"/>
      <c r="AL19" s="224"/>
      <c r="AM19" s="224"/>
      <c r="AN19" s="224">
        <f t="shared" si="5"/>
        <v>0</v>
      </c>
      <c r="AO19" s="224"/>
      <c r="AP19" s="224"/>
      <c r="AQ19" s="224"/>
    </row>
    <row r="20" spans="1:43" ht="11.25" customHeight="1" x14ac:dyDescent="0.15">
      <c r="A20" s="218"/>
      <c r="B20" s="255"/>
      <c r="C20" s="223"/>
      <c r="D20" s="223"/>
      <c r="E20" s="218"/>
      <c r="F20" s="218"/>
      <c r="G20" s="218"/>
      <c r="H20" s="256"/>
      <c r="I20" s="218"/>
      <c r="J20" s="218"/>
      <c r="K20" s="222"/>
      <c r="L20" s="218"/>
      <c r="M20" s="218"/>
      <c r="N20" s="218"/>
      <c r="O20" s="223">
        <f t="shared" si="3"/>
        <v>0</v>
      </c>
      <c r="P20" s="218"/>
      <c r="Q20" s="218"/>
      <c r="R20" s="218"/>
      <c r="S20" s="257"/>
      <c r="T20" s="218"/>
      <c r="U20" s="218"/>
      <c r="V20" s="218"/>
      <c r="W20" s="218"/>
      <c r="X20" s="218"/>
      <c r="Y20" s="218"/>
      <c r="Z20" s="224"/>
      <c r="AA20" s="224"/>
      <c r="AB20" s="224"/>
      <c r="AC20" s="224">
        <f t="shared" si="4"/>
        <v>0</v>
      </c>
      <c r="AD20" s="224"/>
      <c r="AE20" s="224"/>
      <c r="AF20" s="224"/>
      <c r="AG20" s="258"/>
      <c r="AH20" s="224"/>
      <c r="AI20" s="224"/>
      <c r="AJ20" s="224"/>
      <c r="AK20" s="224"/>
      <c r="AL20" s="224"/>
      <c r="AM20" s="224"/>
      <c r="AN20" s="224">
        <f t="shared" si="5"/>
        <v>0</v>
      </c>
      <c r="AO20" s="224"/>
      <c r="AP20" s="224"/>
      <c r="AQ20" s="224"/>
    </row>
    <row r="21" spans="1:43" ht="11.25" customHeight="1" x14ac:dyDescent="0.15">
      <c r="A21" s="218"/>
      <c r="B21" s="224"/>
      <c r="C21" s="223"/>
      <c r="D21" s="223"/>
      <c r="E21" s="224"/>
      <c r="F21" s="224"/>
      <c r="G21" s="224"/>
      <c r="H21" s="261"/>
      <c r="I21" s="224"/>
      <c r="J21" s="224"/>
      <c r="K21" s="224"/>
      <c r="L21" s="224"/>
      <c r="M21" s="224"/>
      <c r="N21" s="224"/>
      <c r="O21" s="223">
        <f t="shared" si="3"/>
        <v>0</v>
      </c>
      <c r="P21" s="224"/>
      <c r="Q21" s="224"/>
      <c r="R21" s="224"/>
      <c r="S21" s="262"/>
      <c r="T21" s="224"/>
      <c r="U21" s="224"/>
      <c r="V21" s="224"/>
      <c r="W21" s="224"/>
      <c r="X21" s="224"/>
      <c r="Y21" s="224"/>
      <c r="Z21" s="224"/>
      <c r="AA21" s="224"/>
      <c r="AB21" s="224"/>
      <c r="AC21" s="224">
        <f t="shared" si="4"/>
        <v>0</v>
      </c>
      <c r="AD21" s="224"/>
      <c r="AE21" s="224"/>
      <c r="AF21" s="224"/>
      <c r="AG21" s="258"/>
      <c r="AH21" s="224"/>
      <c r="AI21" s="224"/>
      <c r="AJ21" s="224"/>
      <c r="AK21" s="224"/>
      <c r="AL21" s="224"/>
      <c r="AM21" s="224"/>
      <c r="AN21" s="224">
        <f t="shared" si="5"/>
        <v>0</v>
      </c>
      <c r="AO21" s="224"/>
      <c r="AP21" s="224"/>
      <c r="AQ21" s="224"/>
    </row>
    <row r="22" spans="1:43" ht="11.25" customHeight="1" x14ac:dyDescent="0.15">
      <c r="A22" s="218"/>
      <c r="B22" s="224"/>
      <c r="C22" s="223"/>
      <c r="D22" s="223"/>
      <c r="E22" s="224"/>
      <c r="F22" s="224"/>
      <c r="G22" s="224"/>
      <c r="H22" s="261"/>
      <c r="I22" s="224"/>
      <c r="J22" s="224"/>
      <c r="K22" s="224"/>
      <c r="L22" s="224"/>
      <c r="M22" s="224"/>
      <c r="N22" s="224"/>
      <c r="O22" s="223">
        <f t="shared" si="3"/>
        <v>0</v>
      </c>
      <c r="P22" s="224"/>
      <c r="Q22" s="224"/>
      <c r="R22" s="224"/>
      <c r="S22" s="262"/>
      <c r="T22" s="224"/>
      <c r="U22" s="224"/>
      <c r="V22" s="224"/>
      <c r="W22" s="224"/>
      <c r="X22" s="224"/>
      <c r="Y22" s="224"/>
      <c r="Z22" s="224"/>
      <c r="AA22" s="224"/>
      <c r="AB22" s="224"/>
      <c r="AC22" s="224">
        <f t="shared" si="4"/>
        <v>0</v>
      </c>
      <c r="AD22" s="224"/>
      <c r="AE22" s="224"/>
      <c r="AF22" s="224"/>
      <c r="AG22" s="258"/>
      <c r="AH22" s="224"/>
      <c r="AI22" s="224"/>
      <c r="AJ22" s="224"/>
      <c r="AK22" s="224"/>
      <c r="AL22" s="224"/>
      <c r="AM22" s="224"/>
      <c r="AN22" s="224">
        <f t="shared" si="5"/>
        <v>0</v>
      </c>
      <c r="AO22" s="224"/>
      <c r="AP22" s="224"/>
      <c r="AQ22" s="224"/>
    </row>
    <row r="23" spans="1:43" ht="11.25" customHeight="1" x14ac:dyDescent="0.15">
      <c r="A23" s="218"/>
      <c r="B23" s="224"/>
      <c r="C23" s="223"/>
      <c r="D23" s="223"/>
      <c r="E23" s="224"/>
      <c r="F23" s="224"/>
      <c r="G23" s="224"/>
      <c r="H23" s="261"/>
      <c r="I23" s="224"/>
      <c r="J23" s="224"/>
      <c r="K23" s="224"/>
      <c r="L23" s="224"/>
      <c r="M23" s="224"/>
      <c r="N23" s="224"/>
      <c r="O23" s="223">
        <f t="shared" si="3"/>
        <v>0</v>
      </c>
      <c r="P23" s="224"/>
      <c r="Q23" s="224"/>
      <c r="R23" s="224"/>
      <c r="S23" s="262"/>
      <c r="T23" s="224"/>
      <c r="U23" s="224"/>
      <c r="V23" s="224"/>
      <c r="W23" s="224"/>
      <c r="X23" s="224"/>
      <c r="Y23" s="224"/>
      <c r="Z23" s="224"/>
      <c r="AA23" s="224"/>
      <c r="AB23" s="224"/>
      <c r="AC23" s="224">
        <f t="shared" si="4"/>
        <v>0</v>
      </c>
      <c r="AD23" s="224"/>
      <c r="AE23" s="224"/>
      <c r="AF23" s="224"/>
      <c r="AG23" s="258"/>
      <c r="AH23" s="224"/>
      <c r="AI23" s="224"/>
      <c r="AJ23" s="224"/>
      <c r="AK23" s="224"/>
      <c r="AL23" s="224"/>
      <c r="AM23" s="224"/>
      <c r="AN23" s="224">
        <f t="shared" si="5"/>
        <v>0</v>
      </c>
      <c r="AO23" s="224"/>
      <c r="AP23" s="224"/>
      <c r="AQ23" s="224"/>
    </row>
    <row r="24" spans="1:43" ht="11.25" customHeight="1" x14ac:dyDescent="0.15">
      <c r="A24" s="218"/>
      <c r="B24" s="224"/>
      <c r="C24" s="223"/>
      <c r="D24" s="223"/>
      <c r="E24" s="224"/>
      <c r="F24" s="224"/>
      <c r="G24" s="224"/>
      <c r="H24" s="261"/>
      <c r="I24" s="224"/>
      <c r="J24" s="224"/>
      <c r="K24" s="224"/>
      <c r="L24" s="224"/>
      <c r="M24" s="224"/>
      <c r="N24" s="224"/>
      <c r="O24" s="223">
        <f t="shared" si="3"/>
        <v>0</v>
      </c>
      <c r="P24" s="224"/>
      <c r="Q24" s="224"/>
      <c r="R24" s="224"/>
      <c r="S24" s="262"/>
      <c r="T24" s="224"/>
      <c r="U24" s="224"/>
      <c r="V24" s="224"/>
      <c r="W24" s="224"/>
      <c r="X24" s="224"/>
      <c r="Y24" s="224"/>
      <c r="Z24" s="224"/>
      <c r="AA24" s="224"/>
      <c r="AB24" s="224"/>
      <c r="AC24" s="224">
        <f t="shared" si="4"/>
        <v>0</v>
      </c>
      <c r="AD24" s="224"/>
      <c r="AE24" s="224"/>
      <c r="AF24" s="224"/>
      <c r="AG24" s="258"/>
      <c r="AH24" s="224"/>
      <c r="AI24" s="224"/>
      <c r="AJ24" s="224"/>
      <c r="AK24" s="224"/>
      <c r="AL24" s="224"/>
      <c r="AM24" s="224"/>
      <c r="AN24" s="224">
        <f t="shared" si="5"/>
        <v>0</v>
      </c>
      <c r="AO24" s="224"/>
      <c r="AP24" s="224"/>
      <c r="AQ24" s="224"/>
    </row>
    <row r="25" spans="1:43" ht="11.25" customHeight="1" x14ac:dyDescent="0.15">
      <c r="A25" s="218"/>
      <c r="B25" s="224"/>
      <c r="C25" s="223"/>
      <c r="D25" s="223"/>
      <c r="E25" s="224"/>
      <c r="F25" s="224"/>
      <c r="G25" s="224"/>
      <c r="H25" s="261"/>
      <c r="I25" s="224"/>
      <c r="J25" s="224"/>
      <c r="K25" s="224"/>
      <c r="L25" s="224"/>
      <c r="M25" s="224"/>
      <c r="N25" s="224"/>
      <c r="O25" s="223">
        <f t="shared" si="3"/>
        <v>0</v>
      </c>
      <c r="P25" s="224"/>
      <c r="Q25" s="224"/>
      <c r="R25" s="224"/>
      <c r="S25" s="262"/>
      <c r="T25" s="224"/>
      <c r="U25" s="224"/>
      <c r="V25" s="224"/>
      <c r="W25" s="224"/>
      <c r="X25" s="224"/>
      <c r="Y25" s="224"/>
      <c r="Z25" s="224"/>
      <c r="AA25" s="224"/>
      <c r="AB25" s="224"/>
      <c r="AC25" s="224">
        <f t="shared" si="4"/>
        <v>0</v>
      </c>
      <c r="AD25" s="224"/>
      <c r="AE25" s="224"/>
      <c r="AF25" s="224"/>
      <c r="AG25" s="258"/>
      <c r="AH25" s="224"/>
      <c r="AI25" s="224"/>
      <c r="AJ25" s="224"/>
      <c r="AK25" s="224"/>
      <c r="AL25" s="224"/>
      <c r="AM25" s="224"/>
      <c r="AN25" s="224">
        <f t="shared" si="5"/>
        <v>0</v>
      </c>
      <c r="AO25" s="224"/>
      <c r="AP25" s="224"/>
      <c r="AQ25" s="224"/>
    </row>
    <row r="26" spans="1:43" ht="11.25" customHeight="1" x14ac:dyDescent="0.15">
      <c r="A26" s="218"/>
      <c r="B26" s="224"/>
      <c r="C26" s="223"/>
      <c r="D26" s="223"/>
      <c r="E26" s="224"/>
      <c r="F26" s="224"/>
      <c r="G26" s="224"/>
      <c r="H26" s="261"/>
      <c r="I26" s="224"/>
      <c r="J26" s="224"/>
      <c r="K26" s="224"/>
      <c r="L26" s="224"/>
      <c r="M26" s="224"/>
      <c r="N26" s="224"/>
      <c r="O26" s="223">
        <f t="shared" si="3"/>
        <v>0</v>
      </c>
      <c r="P26" s="224"/>
      <c r="Q26" s="224"/>
      <c r="R26" s="224"/>
      <c r="S26" s="262"/>
      <c r="T26" s="224"/>
      <c r="U26" s="224"/>
      <c r="V26" s="224"/>
      <c r="W26" s="224"/>
      <c r="X26" s="224"/>
      <c r="Y26" s="224"/>
      <c r="Z26" s="224"/>
      <c r="AA26" s="224"/>
      <c r="AB26" s="224"/>
      <c r="AC26" s="224">
        <f t="shared" si="4"/>
        <v>0</v>
      </c>
      <c r="AD26" s="224"/>
      <c r="AE26" s="224"/>
      <c r="AF26" s="224"/>
      <c r="AG26" s="258"/>
      <c r="AH26" s="224"/>
      <c r="AI26" s="224"/>
      <c r="AJ26" s="224"/>
      <c r="AK26" s="224"/>
      <c r="AL26" s="224"/>
      <c r="AM26" s="224"/>
      <c r="AN26" s="224">
        <f t="shared" si="5"/>
        <v>0</v>
      </c>
      <c r="AO26" s="224"/>
      <c r="AP26" s="224"/>
      <c r="AQ26" s="224"/>
    </row>
    <row r="27" spans="1:43" ht="11.25" customHeight="1" x14ac:dyDescent="0.15">
      <c r="A27" s="218"/>
      <c r="B27" s="224"/>
      <c r="C27" s="224"/>
      <c r="D27" s="224"/>
      <c r="E27" s="224"/>
      <c r="F27" s="224"/>
      <c r="G27" s="224"/>
      <c r="H27" s="261"/>
      <c r="I27" s="224"/>
      <c r="J27" s="224"/>
      <c r="K27" s="224"/>
      <c r="L27" s="224"/>
      <c r="M27" s="224"/>
      <c r="N27" s="224"/>
      <c r="O27" s="218">
        <f t="shared" si="3"/>
        <v>0</v>
      </c>
      <c r="P27" s="224"/>
      <c r="Q27" s="224"/>
      <c r="R27" s="224"/>
      <c r="S27" s="262"/>
      <c r="T27" s="224"/>
      <c r="U27" s="224"/>
      <c r="V27" s="224"/>
      <c r="W27" s="224"/>
      <c r="X27" s="224"/>
      <c r="Y27" s="224"/>
      <c r="Z27" s="224"/>
      <c r="AA27" s="224"/>
      <c r="AB27" s="224"/>
      <c r="AC27" s="224">
        <f t="shared" si="4"/>
        <v>0</v>
      </c>
      <c r="AD27" s="224"/>
      <c r="AE27" s="224"/>
      <c r="AF27" s="224"/>
      <c r="AG27" s="258"/>
      <c r="AH27" s="224"/>
      <c r="AI27" s="224"/>
      <c r="AJ27" s="224"/>
      <c r="AK27" s="224"/>
      <c r="AL27" s="224"/>
      <c r="AM27" s="224"/>
      <c r="AN27" s="224">
        <f t="shared" si="5"/>
        <v>0</v>
      </c>
      <c r="AO27" s="224"/>
      <c r="AP27" s="224"/>
      <c r="AQ27" s="224"/>
    </row>
    <row r="28" spans="1:43" ht="11.25" customHeight="1" x14ac:dyDescent="0.15">
      <c r="A28" s="218"/>
      <c r="B28" s="224"/>
      <c r="C28" s="224"/>
      <c r="D28" s="224"/>
      <c r="E28" s="224"/>
      <c r="F28" s="224"/>
      <c r="G28" s="224"/>
      <c r="H28" s="261"/>
      <c r="I28" s="224"/>
      <c r="J28" s="224"/>
      <c r="K28" s="224"/>
      <c r="L28" s="224"/>
      <c r="M28" s="224"/>
      <c r="N28" s="224"/>
      <c r="O28" s="218">
        <f t="shared" si="3"/>
        <v>0</v>
      </c>
      <c r="P28" s="224"/>
      <c r="Q28" s="224"/>
      <c r="R28" s="224"/>
      <c r="S28" s="262"/>
      <c r="T28" s="224"/>
      <c r="U28" s="224"/>
      <c r="V28" s="224"/>
      <c r="W28" s="224"/>
      <c r="X28" s="224"/>
      <c r="Y28" s="224"/>
      <c r="Z28" s="224"/>
      <c r="AA28" s="224"/>
      <c r="AB28" s="224"/>
      <c r="AC28" s="224">
        <f t="shared" si="4"/>
        <v>0</v>
      </c>
      <c r="AD28" s="224"/>
      <c r="AE28" s="224"/>
      <c r="AF28" s="224"/>
      <c r="AG28" s="258"/>
      <c r="AH28" s="224"/>
      <c r="AI28" s="224"/>
      <c r="AJ28" s="224"/>
      <c r="AK28" s="224"/>
      <c r="AL28" s="224"/>
      <c r="AM28" s="224"/>
      <c r="AN28" s="224">
        <f t="shared" si="5"/>
        <v>0</v>
      </c>
      <c r="AO28" s="224"/>
      <c r="AP28" s="224"/>
      <c r="AQ28" s="224"/>
    </row>
    <row r="29" spans="1:43" ht="11.25" customHeight="1" x14ac:dyDescent="0.15">
      <c r="A29" s="218"/>
      <c r="B29" s="224"/>
      <c r="C29" s="224"/>
      <c r="D29" s="224"/>
      <c r="E29" s="224"/>
      <c r="F29" s="224"/>
      <c r="G29" s="224"/>
      <c r="H29" s="261"/>
      <c r="I29" s="224"/>
      <c r="J29" s="224"/>
      <c r="K29" s="224"/>
      <c r="L29" s="224"/>
      <c r="M29" s="224"/>
      <c r="N29" s="224"/>
      <c r="O29" s="218">
        <f t="shared" si="3"/>
        <v>0</v>
      </c>
      <c r="P29" s="224"/>
      <c r="Q29" s="224"/>
      <c r="R29" s="224"/>
      <c r="S29" s="262"/>
      <c r="T29" s="224"/>
      <c r="U29" s="224"/>
      <c r="V29" s="224"/>
      <c r="W29" s="224"/>
      <c r="X29" s="224"/>
      <c r="Y29" s="224"/>
      <c r="Z29" s="224"/>
      <c r="AA29" s="224"/>
      <c r="AB29" s="224"/>
      <c r="AC29" s="224">
        <f t="shared" si="4"/>
        <v>0</v>
      </c>
      <c r="AD29" s="224"/>
      <c r="AE29" s="224"/>
      <c r="AF29" s="224"/>
      <c r="AG29" s="258"/>
      <c r="AH29" s="224"/>
      <c r="AI29" s="224"/>
      <c r="AJ29" s="224"/>
      <c r="AK29" s="224"/>
      <c r="AL29" s="224"/>
      <c r="AM29" s="224"/>
      <c r="AN29" s="224">
        <f t="shared" si="5"/>
        <v>0</v>
      </c>
      <c r="AO29" s="224"/>
      <c r="AP29" s="224"/>
      <c r="AQ29" s="224"/>
    </row>
    <row r="30" spans="1:43" ht="11.25" customHeight="1" x14ac:dyDescent="0.15">
      <c r="A30" s="218"/>
      <c r="B30" s="224"/>
      <c r="C30" s="224"/>
      <c r="D30" s="224"/>
      <c r="E30" s="224"/>
      <c r="F30" s="224"/>
      <c r="G30" s="224"/>
      <c r="H30" s="261"/>
      <c r="I30" s="224"/>
      <c r="J30" s="224"/>
      <c r="K30" s="224"/>
      <c r="L30" s="224"/>
      <c r="M30" s="224"/>
      <c r="N30" s="224"/>
      <c r="O30" s="218">
        <f t="shared" si="3"/>
        <v>0</v>
      </c>
      <c r="P30" s="224"/>
      <c r="Q30" s="224"/>
      <c r="R30" s="224"/>
      <c r="S30" s="262"/>
      <c r="T30" s="224"/>
      <c r="U30" s="224"/>
      <c r="V30" s="224"/>
      <c r="W30" s="224"/>
      <c r="X30" s="224"/>
      <c r="Y30" s="224"/>
      <c r="Z30" s="224"/>
      <c r="AA30" s="224"/>
      <c r="AB30" s="224"/>
      <c r="AC30" s="224">
        <f t="shared" si="4"/>
        <v>0</v>
      </c>
      <c r="AD30" s="224"/>
      <c r="AE30" s="224"/>
      <c r="AF30" s="224"/>
      <c r="AG30" s="258"/>
      <c r="AH30" s="224"/>
      <c r="AI30" s="224"/>
      <c r="AJ30" s="224"/>
      <c r="AK30" s="224"/>
      <c r="AL30" s="224"/>
      <c r="AM30" s="224"/>
      <c r="AN30" s="224">
        <f t="shared" si="5"/>
        <v>0</v>
      </c>
      <c r="AO30" s="224"/>
      <c r="AP30" s="224"/>
      <c r="AQ30" s="224"/>
    </row>
    <row r="31" spans="1:43" ht="11.25" customHeight="1" x14ac:dyDescent="0.15">
      <c r="A31" s="218"/>
      <c r="B31" s="224"/>
      <c r="C31" s="224"/>
      <c r="D31" s="224"/>
      <c r="E31" s="224"/>
      <c r="F31" s="224"/>
      <c r="G31" s="224"/>
      <c r="H31" s="261"/>
      <c r="I31" s="224"/>
      <c r="J31" s="224"/>
      <c r="K31" s="224"/>
      <c r="L31" s="224"/>
      <c r="M31" s="224"/>
      <c r="N31" s="224"/>
      <c r="O31" s="218">
        <f t="shared" si="3"/>
        <v>0</v>
      </c>
      <c r="P31" s="224"/>
      <c r="Q31" s="224"/>
      <c r="R31" s="224"/>
      <c r="S31" s="262"/>
      <c r="T31" s="224"/>
      <c r="U31" s="224"/>
      <c r="V31" s="224"/>
      <c r="W31" s="224"/>
      <c r="X31" s="224"/>
      <c r="Y31" s="224"/>
      <c r="Z31" s="224"/>
      <c r="AA31" s="224"/>
      <c r="AB31" s="224"/>
      <c r="AC31" s="224">
        <f t="shared" si="4"/>
        <v>0</v>
      </c>
      <c r="AD31" s="224"/>
      <c r="AE31" s="224"/>
      <c r="AF31" s="224"/>
      <c r="AG31" s="258"/>
      <c r="AH31" s="224"/>
      <c r="AI31" s="224"/>
      <c r="AJ31" s="224"/>
      <c r="AK31" s="224"/>
      <c r="AL31" s="224"/>
      <c r="AM31" s="224"/>
      <c r="AN31" s="224">
        <f t="shared" si="5"/>
        <v>0</v>
      </c>
      <c r="AO31" s="224"/>
      <c r="AP31" s="224"/>
      <c r="AQ31" s="224"/>
    </row>
    <row r="32" spans="1:43" ht="11.25" customHeight="1" x14ac:dyDescent="0.15">
      <c r="A32" s="218"/>
      <c r="B32" s="224"/>
      <c r="C32" s="224"/>
      <c r="D32" s="224"/>
      <c r="E32" s="224"/>
      <c r="F32" s="224"/>
      <c r="G32" s="224"/>
      <c r="H32" s="261"/>
      <c r="I32" s="224"/>
      <c r="J32" s="224"/>
      <c r="K32" s="224"/>
      <c r="L32" s="224"/>
      <c r="M32" s="224"/>
      <c r="N32" s="224"/>
      <c r="O32" s="218">
        <f t="shared" si="3"/>
        <v>0</v>
      </c>
      <c r="P32" s="224"/>
      <c r="Q32" s="224"/>
      <c r="R32" s="224"/>
      <c r="S32" s="262"/>
      <c r="T32" s="224"/>
      <c r="U32" s="224"/>
      <c r="V32" s="224"/>
      <c r="W32" s="224"/>
      <c r="X32" s="224"/>
      <c r="Y32" s="224"/>
      <c r="Z32" s="224"/>
      <c r="AA32" s="224"/>
      <c r="AB32" s="224"/>
      <c r="AC32" s="224">
        <f t="shared" si="4"/>
        <v>0</v>
      </c>
      <c r="AD32" s="224"/>
      <c r="AE32" s="224"/>
      <c r="AF32" s="224"/>
      <c r="AG32" s="258"/>
      <c r="AH32" s="224"/>
      <c r="AI32" s="224"/>
      <c r="AJ32" s="224"/>
      <c r="AK32" s="224"/>
      <c r="AL32" s="224"/>
      <c r="AM32" s="224"/>
      <c r="AN32" s="224">
        <f t="shared" si="5"/>
        <v>0</v>
      </c>
      <c r="AO32" s="224"/>
      <c r="AP32" s="224"/>
      <c r="AQ32" s="224"/>
    </row>
    <row r="33" spans="1:43" ht="11.25" customHeight="1" x14ac:dyDescent="0.15">
      <c r="A33" s="218"/>
      <c r="B33" s="224"/>
      <c r="C33" s="224"/>
      <c r="D33" s="224"/>
      <c r="E33" s="224"/>
      <c r="F33" s="224"/>
      <c r="G33" s="224"/>
      <c r="H33" s="261"/>
      <c r="I33" s="224"/>
      <c r="J33" s="224"/>
      <c r="K33" s="224"/>
      <c r="L33" s="224"/>
      <c r="M33" s="224"/>
      <c r="N33" s="224"/>
      <c r="O33" s="218">
        <f t="shared" si="3"/>
        <v>0</v>
      </c>
      <c r="P33" s="224"/>
      <c r="Q33" s="224"/>
      <c r="R33" s="224"/>
      <c r="S33" s="262"/>
      <c r="T33" s="224"/>
      <c r="U33" s="224"/>
      <c r="V33" s="224"/>
      <c r="W33" s="224"/>
      <c r="X33" s="224"/>
      <c r="Y33" s="224"/>
      <c r="Z33" s="224"/>
      <c r="AA33" s="224"/>
      <c r="AB33" s="224"/>
      <c r="AC33" s="224">
        <f t="shared" si="4"/>
        <v>0</v>
      </c>
      <c r="AD33" s="224"/>
      <c r="AE33" s="224"/>
      <c r="AF33" s="224"/>
      <c r="AG33" s="258"/>
      <c r="AH33" s="224"/>
      <c r="AI33" s="224"/>
      <c r="AJ33" s="224"/>
      <c r="AK33" s="224"/>
      <c r="AL33" s="224"/>
      <c r="AM33" s="224"/>
      <c r="AN33" s="224">
        <f t="shared" si="5"/>
        <v>0</v>
      </c>
      <c r="AO33" s="224"/>
      <c r="AP33" s="224"/>
      <c r="AQ33" s="224"/>
    </row>
    <row r="34" spans="1:43" ht="11.25" customHeight="1" x14ac:dyDescent="0.15">
      <c r="A34" s="218"/>
      <c r="B34" s="224"/>
      <c r="C34" s="224"/>
      <c r="D34" s="224"/>
      <c r="E34" s="224"/>
      <c r="F34" s="224"/>
      <c r="G34" s="224"/>
      <c r="H34" s="261"/>
      <c r="I34" s="224"/>
      <c r="J34" s="224"/>
      <c r="K34" s="224"/>
      <c r="L34" s="224"/>
      <c r="M34" s="224"/>
      <c r="N34" s="224"/>
      <c r="O34" s="218">
        <f t="shared" si="3"/>
        <v>0</v>
      </c>
      <c r="P34" s="224"/>
      <c r="Q34" s="224"/>
      <c r="R34" s="224"/>
      <c r="S34" s="262"/>
      <c r="T34" s="224"/>
      <c r="U34" s="224"/>
      <c r="V34" s="224"/>
      <c r="W34" s="224"/>
      <c r="X34" s="224"/>
      <c r="Y34" s="224"/>
      <c r="Z34" s="224"/>
      <c r="AA34" s="224"/>
      <c r="AB34" s="224"/>
      <c r="AC34" s="224">
        <f t="shared" si="4"/>
        <v>0</v>
      </c>
      <c r="AD34" s="224"/>
      <c r="AE34" s="224"/>
      <c r="AF34" s="224"/>
      <c r="AG34" s="258"/>
      <c r="AH34" s="224"/>
      <c r="AI34" s="224"/>
      <c r="AJ34" s="224"/>
      <c r="AK34" s="224"/>
      <c r="AL34" s="224"/>
      <c r="AM34" s="224"/>
      <c r="AN34" s="224">
        <f t="shared" si="5"/>
        <v>0</v>
      </c>
      <c r="AO34" s="224"/>
      <c r="AP34" s="224"/>
      <c r="AQ34" s="224"/>
    </row>
    <row r="35" spans="1:43" ht="11.25" customHeight="1" x14ac:dyDescent="0.15">
      <c r="A35" s="218"/>
      <c r="B35" s="224"/>
      <c r="C35" s="224"/>
      <c r="D35" s="224"/>
      <c r="E35" s="224"/>
      <c r="F35" s="224"/>
      <c r="G35" s="224"/>
      <c r="H35" s="261"/>
      <c r="I35" s="224"/>
      <c r="J35" s="224"/>
      <c r="K35" s="224"/>
      <c r="L35" s="224"/>
      <c r="M35" s="224"/>
      <c r="N35" s="224"/>
      <c r="O35" s="218">
        <f t="shared" si="3"/>
        <v>0</v>
      </c>
      <c r="P35" s="224"/>
      <c r="Q35" s="224"/>
      <c r="R35" s="224"/>
      <c r="S35" s="262"/>
      <c r="T35" s="224"/>
      <c r="U35" s="224"/>
      <c r="V35" s="224"/>
      <c r="W35" s="224"/>
      <c r="X35" s="224"/>
      <c r="Y35" s="224"/>
      <c r="Z35" s="224"/>
      <c r="AA35" s="224"/>
      <c r="AB35" s="224"/>
      <c r="AC35" s="224">
        <f t="shared" si="4"/>
        <v>0</v>
      </c>
      <c r="AD35" s="224"/>
      <c r="AE35" s="224"/>
      <c r="AF35" s="224"/>
      <c r="AG35" s="258"/>
      <c r="AH35" s="224"/>
      <c r="AI35" s="224"/>
      <c r="AJ35" s="224"/>
      <c r="AK35" s="224"/>
      <c r="AL35" s="224"/>
      <c r="AM35" s="224"/>
      <c r="AN35" s="224">
        <f t="shared" si="5"/>
        <v>0</v>
      </c>
      <c r="AO35" s="224"/>
      <c r="AP35" s="224"/>
      <c r="AQ35" s="224"/>
    </row>
    <row r="36" spans="1:43" ht="11.25" customHeight="1" x14ac:dyDescent="0.15">
      <c r="A36" s="218"/>
      <c r="B36" s="224"/>
      <c r="C36" s="224"/>
      <c r="D36" s="224"/>
      <c r="E36" s="224"/>
      <c r="F36" s="224"/>
      <c r="G36" s="224"/>
      <c r="H36" s="261"/>
      <c r="I36" s="224"/>
      <c r="J36" s="224"/>
      <c r="K36" s="224"/>
      <c r="L36" s="224"/>
      <c r="M36" s="224"/>
      <c r="N36" s="224"/>
      <c r="O36" s="218">
        <f t="shared" si="3"/>
        <v>0</v>
      </c>
      <c r="P36" s="224"/>
      <c r="Q36" s="224"/>
      <c r="R36" s="224"/>
      <c r="S36" s="262"/>
      <c r="T36" s="224"/>
      <c r="U36" s="224"/>
      <c r="V36" s="224"/>
      <c r="W36" s="224"/>
      <c r="X36" s="224"/>
      <c r="Y36" s="224"/>
      <c r="Z36" s="224"/>
      <c r="AA36" s="224"/>
      <c r="AB36" s="224"/>
      <c r="AC36" s="224">
        <f t="shared" si="4"/>
        <v>0</v>
      </c>
      <c r="AD36" s="224"/>
      <c r="AE36" s="224"/>
      <c r="AF36" s="224"/>
      <c r="AG36" s="258"/>
      <c r="AH36" s="224"/>
      <c r="AI36" s="224"/>
      <c r="AJ36" s="224"/>
      <c r="AK36" s="224"/>
      <c r="AL36" s="224"/>
      <c r="AM36" s="224"/>
      <c r="AN36" s="224">
        <f t="shared" si="5"/>
        <v>0</v>
      </c>
      <c r="AO36" s="224"/>
      <c r="AP36" s="224"/>
      <c r="AQ36" s="224"/>
    </row>
    <row r="37" spans="1:43" ht="11.25" customHeight="1" x14ac:dyDescent="0.15">
      <c r="A37" s="218"/>
      <c r="B37" s="224"/>
      <c r="C37" s="224"/>
      <c r="D37" s="224"/>
      <c r="E37" s="224"/>
      <c r="F37" s="224"/>
      <c r="G37" s="224"/>
      <c r="H37" s="261"/>
      <c r="I37" s="224"/>
      <c r="J37" s="224"/>
      <c r="K37" s="224"/>
      <c r="L37" s="224"/>
      <c r="M37" s="224"/>
      <c r="N37" s="224"/>
      <c r="O37" s="218">
        <f t="shared" si="3"/>
        <v>0</v>
      </c>
      <c r="P37" s="224"/>
      <c r="Q37" s="224"/>
      <c r="R37" s="224"/>
      <c r="S37" s="262"/>
      <c r="T37" s="224"/>
      <c r="U37" s="224"/>
      <c r="V37" s="224"/>
      <c r="W37" s="224"/>
      <c r="X37" s="224"/>
      <c r="Y37" s="224"/>
      <c r="Z37" s="224"/>
      <c r="AA37" s="224"/>
      <c r="AB37" s="224"/>
      <c r="AC37" s="224">
        <f t="shared" si="4"/>
        <v>0</v>
      </c>
      <c r="AD37" s="224"/>
      <c r="AE37" s="224"/>
      <c r="AF37" s="224"/>
      <c r="AG37" s="258"/>
      <c r="AH37" s="224"/>
      <c r="AI37" s="224"/>
      <c r="AJ37" s="224"/>
      <c r="AK37" s="224"/>
      <c r="AL37" s="224"/>
      <c r="AM37" s="224"/>
      <c r="AN37" s="224">
        <f t="shared" si="5"/>
        <v>0</v>
      </c>
      <c r="AO37" s="224"/>
      <c r="AP37" s="224"/>
      <c r="AQ37" s="224"/>
    </row>
    <row r="38" spans="1:43" ht="11.25" customHeight="1" x14ac:dyDescent="0.15">
      <c r="A38" s="218"/>
      <c r="B38" s="224"/>
      <c r="C38" s="224"/>
      <c r="D38" s="224"/>
      <c r="E38" s="224"/>
      <c r="F38" s="224"/>
      <c r="G38" s="224"/>
      <c r="H38" s="261"/>
      <c r="I38" s="224"/>
      <c r="J38" s="224"/>
      <c r="K38" s="224"/>
      <c r="L38" s="224"/>
      <c r="M38" s="224"/>
      <c r="N38" s="224"/>
      <c r="O38" s="218">
        <f t="shared" si="3"/>
        <v>0</v>
      </c>
      <c r="P38" s="224"/>
      <c r="Q38" s="224"/>
      <c r="R38" s="224"/>
      <c r="S38" s="262"/>
      <c r="T38" s="224"/>
      <c r="U38" s="224"/>
      <c r="V38" s="224"/>
      <c r="W38" s="224"/>
      <c r="X38" s="224"/>
      <c r="Y38" s="224"/>
      <c r="Z38" s="224"/>
      <c r="AA38" s="224"/>
      <c r="AB38" s="224"/>
      <c r="AC38" s="224">
        <f t="shared" si="4"/>
        <v>0</v>
      </c>
      <c r="AD38" s="224"/>
      <c r="AE38" s="224"/>
      <c r="AF38" s="224"/>
      <c r="AG38" s="258"/>
      <c r="AH38" s="224"/>
      <c r="AI38" s="224"/>
      <c r="AJ38" s="224"/>
      <c r="AK38" s="224"/>
      <c r="AL38" s="224"/>
      <c r="AM38" s="224"/>
      <c r="AN38" s="224">
        <f t="shared" si="5"/>
        <v>0</v>
      </c>
      <c r="AO38" s="224"/>
      <c r="AP38" s="224"/>
      <c r="AQ38" s="224"/>
    </row>
    <row r="39" spans="1:43" ht="11.25" customHeight="1" x14ac:dyDescent="0.15">
      <c r="A39" s="218"/>
      <c r="B39" s="224"/>
      <c r="C39" s="224"/>
      <c r="D39" s="224"/>
      <c r="E39" s="224"/>
      <c r="F39" s="224"/>
      <c r="G39" s="224"/>
      <c r="H39" s="261"/>
      <c r="I39" s="224"/>
      <c r="J39" s="224"/>
      <c r="K39" s="224"/>
      <c r="L39" s="224"/>
      <c r="M39" s="224"/>
      <c r="N39" s="224"/>
      <c r="O39" s="218">
        <f t="shared" si="3"/>
        <v>0</v>
      </c>
      <c r="P39" s="224"/>
      <c r="Q39" s="224"/>
      <c r="R39" s="224"/>
      <c r="S39" s="262"/>
      <c r="T39" s="224"/>
      <c r="U39" s="224"/>
      <c r="V39" s="224"/>
      <c r="W39" s="224"/>
      <c r="X39" s="224"/>
      <c r="Y39" s="224"/>
      <c r="Z39" s="224"/>
      <c r="AA39" s="224"/>
      <c r="AB39" s="224"/>
      <c r="AC39" s="224">
        <f t="shared" si="4"/>
        <v>0</v>
      </c>
      <c r="AD39" s="224"/>
      <c r="AE39" s="224"/>
      <c r="AF39" s="224"/>
      <c r="AG39" s="258"/>
      <c r="AH39" s="224"/>
      <c r="AI39" s="224"/>
      <c r="AJ39" s="224"/>
      <c r="AK39" s="224"/>
      <c r="AL39" s="224"/>
      <c r="AM39" s="224"/>
      <c r="AN39" s="224">
        <f t="shared" si="5"/>
        <v>0</v>
      </c>
      <c r="AO39" s="224"/>
      <c r="AP39" s="224"/>
      <c r="AQ39" s="224"/>
    </row>
    <row r="40" spans="1:43" ht="11.25" customHeight="1" x14ac:dyDescent="0.15">
      <c r="A40" s="218"/>
      <c r="B40" s="224"/>
      <c r="C40" s="224"/>
      <c r="D40" s="224"/>
      <c r="E40" s="224"/>
      <c r="F40" s="224"/>
      <c r="G40" s="224"/>
      <c r="H40" s="261"/>
      <c r="I40" s="224"/>
      <c r="J40" s="224"/>
      <c r="K40" s="224"/>
      <c r="L40" s="224"/>
      <c r="M40" s="224"/>
      <c r="N40" s="224"/>
      <c r="O40" s="218">
        <f t="shared" si="3"/>
        <v>0</v>
      </c>
      <c r="P40" s="224"/>
      <c r="Q40" s="224"/>
      <c r="R40" s="224"/>
      <c r="S40" s="262"/>
      <c r="T40" s="224"/>
      <c r="U40" s="224"/>
      <c r="V40" s="224"/>
      <c r="W40" s="224"/>
      <c r="X40" s="224"/>
      <c r="Y40" s="224"/>
      <c r="Z40" s="224"/>
      <c r="AA40" s="224"/>
      <c r="AB40" s="224"/>
      <c r="AC40" s="224">
        <f t="shared" si="4"/>
        <v>0</v>
      </c>
      <c r="AD40" s="224"/>
      <c r="AE40" s="224"/>
      <c r="AF40" s="224"/>
      <c r="AG40" s="258"/>
      <c r="AH40" s="224"/>
      <c r="AI40" s="224"/>
      <c r="AJ40" s="224"/>
      <c r="AK40" s="224"/>
      <c r="AL40" s="224"/>
      <c r="AM40" s="224"/>
      <c r="AN40" s="224">
        <f t="shared" si="5"/>
        <v>0</v>
      </c>
      <c r="AO40" s="224"/>
      <c r="AP40" s="224"/>
      <c r="AQ40" s="224"/>
    </row>
    <row r="41" spans="1:43" ht="11.25" customHeight="1" x14ac:dyDescent="0.15">
      <c r="A41" s="218"/>
      <c r="B41" s="224"/>
      <c r="C41" s="224"/>
      <c r="D41" s="224"/>
      <c r="E41" s="224"/>
      <c r="F41" s="224"/>
      <c r="G41" s="224"/>
      <c r="H41" s="261"/>
      <c r="I41" s="224"/>
      <c r="J41" s="224"/>
      <c r="K41" s="224"/>
      <c r="L41" s="224"/>
      <c r="M41" s="224"/>
      <c r="N41" s="224"/>
      <c r="O41" s="218">
        <f t="shared" si="3"/>
        <v>0</v>
      </c>
      <c r="P41" s="224"/>
      <c r="Q41" s="224"/>
      <c r="R41" s="224"/>
      <c r="S41" s="262"/>
      <c r="T41" s="224"/>
      <c r="U41" s="224"/>
      <c r="V41" s="224"/>
      <c r="W41" s="224"/>
      <c r="X41" s="224"/>
      <c r="Y41" s="224"/>
      <c r="Z41" s="224"/>
      <c r="AA41" s="224"/>
      <c r="AB41" s="224"/>
      <c r="AC41" s="224">
        <f t="shared" si="4"/>
        <v>0</v>
      </c>
      <c r="AD41" s="224"/>
      <c r="AE41" s="224"/>
      <c r="AF41" s="224"/>
      <c r="AG41" s="258"/>
      <c r="AH41" s="224"/>
      <c r="AI41" s="224"/>
      <c r="AJ41" s="224"/>
      <c r="AK41" s="224"/>
      <c r="AL41" s="224"/>
      <c r="AM41" s="224"/>
      <c r="AN41" s="224">
        <f t="shared" si="5"/>
        <v>0</v>
      </c>
      <c r="AO41" s="224"/>
      <c r="AP41" s="224"/>
      <c r="AQ41" s="224"/>
    </row>
    <row r="42" spans="1:43" ht="11.25" customHeight="1" x14ac:dyDescent="0.15">
      <c r="A42" s="218"/>
      <c r="B42" s="224"/>
      <c r="C42" s="224"/>
      <c r="D42" s="224"/>
      <c r="E42" s="224"/>
      <c r="F42" s="224"/>
      <c r="G42" s="224"/>
      <c r="H42" s="261"/>
      <c r="I42" s="224"/>
      <c r="J42" s="224"/>
      <c r="K42" s="224"/>
      <c r="L42" s="224"/>
      <c r="M42" s="224"/>
      <c r="N42" s="224"/>
      <c r="O42" s="218">
        <f t="shared" si="3"/>
        <v>0</v>
      </c>
      <c r="P42" s="224"/>
      <c r="Q42" s="224"/>
      <c r="R42" s="224"/>
      <c r="S42" s="262"/>
      <c r="T42" s="224"/>
      <c r="U42" s="224"/>
      <c r="V42" s="224"/>
      <c r="W42" s="224"/>
      <c r="X42" s="224"/>
      <c r="Y42" s="224"/>
      <c r="Z42" s="224"/>
      <c r="AA42" s="224"/>
      <c r="AB42" s="224"/>
      <c r="AC42" s="224">
        <f t="shared" si="4"/>
        <v>0</v>
      </c>
      <c r="AD42" s="224"/>
      <c r="AE42" s="224"/>
      <c r="AF42" s="224"/>
      <c r="AG42" s="258"/>
      <c r="AH42" s="224"/>
      <c r="AI42" s="224"/>
      <c r="AJ42" s="224"/>
      <c r="AK42" s="224"/>
      <c r="AL42" s="224"/>
      <c r="AM42" s="224"/>
      <c r="AN42" s="224">
        <f t="shared" si="5"/>
        <v>0</v>
      </c>
      <c r="AO42" s="224"/>
      <c r="AP42" s="224"/>
      <c r="AQ42" s="224"/>
    </row>
    <row r="43" spans="1:43" ht="11.25" customHeight="1" x14ac:dyDescent="0.15">
      <c r="A43" s="218"/>
      <c r="B43" s="224"/>
      <c r="C43" s="224"/>
      <c r="D43" s="224"/>
      <c r="E43" s="224"/>
      <c r="F43" s="224"/>
      <c r="G43" s="224"/>
      <c r="H43" s="261"/>
      <c r="I43" s="224"/>
      <c r="J43" s="224"/>
      <c r="K43" s="224"/>
      <c r="L43" s="224"/>
      <c r="M43" s="224"/>
      <c r="N43" s="224"/>
      <c r="O43" s="218">
        <f t="shared" si="3"/>
        <v>0</v>
      </c>
      <c r="P43" s="224"/>
      <c r="Q43" s="224"/>
      <c r="R43" s="224"/>
      <c r="S43" s="262"/>
      <c r="T43" s="224"/>
      <c r="U43" s="224"/>
      <c r="V43" s="224"/>
      <c r="W43" s="224"/>
      <c r="X43" s="224"/>
      <c r="Y43" s="224"/>
      <c r="Z43" s="224"/>
      <c r="AA43" s="224"/>
      <c r="AB43" s="224"/>
      <c r="AC43" s="224">
        <f t="shared" si="4"/>
        <v>0</v>
      </c>
      <c r="AD43" s="224"/>
      <c r="AE43" s="224"/>
      <c r="AF43" s="224"/>
      <c r="AG43" s="258"/>
      <c r="AH43" s="224"/>
      <c r="AI43" s="224"/>
      <c r="AJ43" s="224"/>
      <c r="AK43" s="224"/>
      <c r="AL43" s="224"/>
      <c r="AM43" s="224"/>
      <c r="AN43" s="224">
        <f t="shared" si="5"/>
        <v>0</v>
      </c>
      <c r="AO43" s="224"/>
      <c r="AP43" s="224"/>
      <c r="AQ43" s="224"/>
    </row>
    <row r="44" spans="1:43" ht="11.25" customHeight="1" x14ac:dyDescent="0.15">
      <c r="A44" s="218"/>
      <c r="B44" s="224"/>
      <c r="C44" s="224"/>
      <c r="D44" s="224"/>
      <c r="E44" s="224"/>
      <c r="F44" s="224"/>
      <c r="G44" s="224"/>
      <c r="H44" s="261"/>
      <c r="I44" s="224"/>
      <c r="J44" s="224"/>
      <c r="K44" s="224"/>
      <c r="L44" s="224"/>
      <c r="M44" s="224"/>
      <c r="N44" s="224"/>
      <c r="O44" s="218">
        <f t="shared" si="3"/>
        <v>0</v>
      </c>
      <c r="P44" s="224"/>
      <c r="Q44" s="224"/>
      <c r="R44" s="224"/>
      <c r="S44" s="262"/>
      <c r="T44" s="224"/>
      <c r="U44" s="224"/>
      <c r="V44" s="224"/>
      <c r="W44" s="224"/>
      <c r="X44" s="224"/>
      <c r="Y44" s="224"/>
      <c r="Z44" s="224"/>
      <c r="AA44" s="224"/>
      <c r="AB44" s="224"/>
      <c r="AC44" s="224">
        <f t="shared" si="4"/>
        <v>0</v>
      </c>
      <c r="AD44" s="224"/>
      <c r="AE44" s="224"/>
      <c r="AF44" s="224"/>
      <c r="AG44" s="258"/>
      <c r="AH44" s="224"/>
      <c r="AI44" s="224"/>
      <c r="AJ44" s="224"/>
      <c r="AK44" s="224"/>
      <c r="AL44" s="224"/>
      <c r="AM44" s="224"/>
      <c r="AN44" s="224">
        <f t="shared" si="5"/>
        <v>0</v>
      </c>
      <c r="AO44" s="224"/>
      <c r="AP44" s="224"/>
      <c r="AQ44" s="224"/>
    </row>
    <row r="45" spans="1:43" ht="11.25" customHeight="1" x14ac:dyDescent="0.15">
      <c r="A45" s="218"/>
      <c r="B45" s="224"/>
      <c r="C45" s="224"/>
      <c r="D45" s="224"/>
      <c r="E45" s="224"/>
      <c r="F45" s="224"/>
      <c r="G45" s="224"/>
      <c r="H45" s="261"/>
      <c r="I45" s="224"/>
      <c r="J45" s="224"/>
      <c r="K45" s="224"/>
      <c r="L45" s="224"/>
      <c r="M45" s="224"/>
      <c r="N45" s="224"/>
      <c r="O45" s="218">
        <f t="shared" si="3"/>
        <v>0</v>
      </c>
      <c r="P45" s="224"/>
      <c r="Q45" s="224"/>
      <c r="R45" s="224"/>
      <c r="S45" s="262"/>
      <c r="T45" s="224"/>
      <c r="U45" s="224"/>
      <c r="V45" s="224"/>
      <c r="W45" s="224"/>
      <c r="X45" s="224"/>
      <c r="Y45" s="224"/>
      <c r="Z45" s="224"/>
      <c r="AA45" s="224"/>
      <c r="AB45" s="224"/>
      <c r="AC45" s="224">
        <f t="shared" si="4"/>
        <v>0</v>
      </c>
      <c r="AD45" s="224"/>
      <c r="AE45" s="224"/>
      <c r="AF45" s="224"/>
      <c r="AG45" s="258"/>
      <c r="AH45" s="224"/>
      <c r="AI45" s="224"/>
      <c r="AJ45" s="224"/>
      <c r="AK45" s="224"/>
      <c r="AL45" s="224"/>
      <c r="AM45" s="224"/>
      <c r="AN45" s="224">
        <f t="shared" si="5"/>
        <v>0</v>
      </c>
      <c r="AO45" s="224"/>
      <c r="AP45" s="224"/>
      <c r="AQ45" s="224"/>
    </row>
    <row r="46" spans="1:43" ht="11.25" customHeight="1" x14ac:dyDescent="0.15">
      <c r="A46" s="218"/>
      <c r="B46" s="224"/>
      <c r="C46" s="224"/>
      <c r="D46" s="224"/>
      <c r="E46" s="224"/>
      <c r="F46" s="224"/>
      <c r="G46" s="224"/>
      <c r="H46" s="261"/>
      <c r="I46" s="224"/>
      <c r="J46" s="224"/>
      <c r="K46" s="224"/>
      <c r="L46" s="224"/>
      <c r="M46" s="224"/>
      <c r="N46" s="224"/>
      <c r="O46" s="218">
        <f t="shared" si="3"/>
        <v>0</v>
      </c>
      <c r="P46" s="224"/>
      <c r="Q46" s="224"/>
      <c r="R46" s="224"/>
      <c r="S46" s="262"/>
      <c r="T46" s="224"/>
      <c r="U46" s="224"/>
      <c r="V46" s="224"/>
      <c r="W46" s="224"/>
      <c r="X46" s="224"/>
      <c r="Y46" s="224"/>
      <c r="Z46" s="224"/>
      <c r="AA46" s="224"/>
      <c r="AB46" s="224"/>
      <c r="AC46" s="224">
        <f t="shared" si="4"/>
        <v>0</v>
      </c>
      <c r="AD46" s="224"/>
      <c r="AE46" s="224"/>
      <c r="AF46" s="224"/>
      <c r="AG46" s="258"/>
      <c r="AH46" s="224"/>
      <c r="AI46" s="224"/>
      <c r="AJ46" s="224"/>
      <c r="AK46" s="224"/>
      <c r="AL46" s="224"/>
      <c r="AM46" s="224"/>
      <c r="AN46" s="224">
        <f t="shared" si="5"/>
        <v>0</v>
      </c>
      <c r="AO46" s="224"/>
      <c r="AP46" s="224"/>
      <c r="AQ46" s="224"/>
    </row>
    <row r="47" spans="1:43" ht="11.25" customHeight="1" x14ac:dyDescent="0.15">
      <c r="A47" s="218"/>
      <c r="B47" s="224"/>
      <c r="C47" s="224"/>
      <c r="D47" s="224"/>
      <c r="E47" s="224"/>
      <c r="F47" s="224"/>
      <c r="G47" s="224"/>
      <c r="H47" s="261"/>
      <c r="I47" s="224"/>
      <c r="J47" s="224"/>
      <c r="K47" s="224"/>
      <c r="L47" s="224"/>
      <c r="M47" s="224"/>
      <c r="N47" s="224"/>
      <c r="O47" s="218">
        <f t="shared" si="3"/>
        <v>0</v>
      </c>
      <c r="P47" s="224"/>
      <c r="Q47" s="224"/>
      <c r="R47" s="224"/>
      <c r="S47" s="262"/>
      <c r="T47" s="224"/>
      <c r="U47" s="224"/>
      <c r="V47" s="224"/>
      <c r="W47" s="224"/>
      <c r="X47" s="224"/>
      <c r="Y47" s="224"/>
      <c r="Z47" s="224"/>
      <c r="AA47" s="224"/>
      <c r="AB47" s="224"/>
      <c r="AC47" s="224">
        <f t="shared" si="4"/>
        <v>0</v>
      </c>
      <c r="AD47" s="224"/>
      <c r="AE47" s="224"/>
      <c r="AF47" s="224"/>
      <c r="AG47" s="258"/>
      <c r="AH47" s="224"/>
      <c r="AI47" s="224"/>
      <c r="AJ47" s="224"/>
      <c r="AK47" s="224"/>
      <c r="AL47" s="224"/>
      <c r="AM47" s="224"/>
      <c r="AN47" s="224">
        <f t="shared" si="5"/>
        <v>0</v>
      </c>
      <c r="AO47" s="224"/>
      <c r="AP47" s="224"/>
      <c r="AQ47" s="224"/>
    </row>
    <row r="48" spans="1:43" ht="11.25" customHeight="1" x14ac:dyDescent="0.15">
      <c r="A48" s="218"/>
      <c r="B48" s="224"/>
      <c r="C48" s="224"/>
      <c r="D48" s="224"/>
      <c r="E48" s="224"/>
      <c r="F48" s="224"/>
      <c r="G48" s="224"/>
      <c r="H48" s="261"/>
      <c r="I48" s="224"/>
      <c r="J48" s="224"/>
      <c r="K48" s="224"/>
      <c r="L48" s="224"/>
      <c r="M48" s="224"/>
      <c r="N48" s="224"/>
      <c r="O48" s="218">
        <f t="shared" si="3"/>
        <v>0</v>
      </c>
      <c r="P48" s="224"/>
      <c r="Q48" s="224"/>
      <c r="R48" s="224"/>
      <c r="S48" s="262"/>
      <c r="T48" s="224"/>
      <c r="U48" s="224"/>
      <c r="V48" s="224"/>
      <c r="W48" s="224"/>
      <c r="X48" s="224"/>
      <c r="Y48" s="224"/>
      <c r="Z48" s="224"/>
      <c r="AA48" s="224"/>
      <c r="AB48" s="224"/>
      <c r="AC48" s="224">
        <f t="shared" si="4"/>
        <v>0</v>
      </c>
      <c r="AD48" s="224"/>
      <c r="AE48" s="224"/>
      <c r="AF48" s="224"/>
      <c r="AG48" s="258"/>
      <c r="AH48" s="224"/>
      <c r="AI48" s="224"/>
      <c r="AJ48" s="224"/>
      <c r="AK48" s="224"/>
      <c r="AL48" s="224"/>
      <c r="AM48" s="224"/>
      <c r="AN48" s="224">
        <f t="shared" si="5"/>
        <v>0</v>
      </c>
      <c r="AO48" s="224"/>
      <c r="AP48" s="224"/>
      <c r="AQ48" s="224"/>
    </row>
    <row r="49" spans="1:43" ht="11.25" customHeight="1" x14ac:dyDescent="0.15">
      <c r="A49" s="218"/>
      <c r="B49" s="224"/>
      <c r="C49" s="224"/>
      <c r="D49" s="224"/>
      <c r="E49" s="224"/>
      <c r="F49" s="224"/>
      <c r="G49" s="224"/>
      <c r="H49" s="261"/>
      <c r="I49" s="224"/>
      <c r="J49" s="224"/>
      <c r="K49" s="224"/>
      <c r="L49" s="224"/>
      <c r="M49" s="224"/>
      <c r="N49" s="224"/>
      <c r="O49" s="218">
        <f t="shared" si="3"/>
        <v>0</v>
      </c>
      <c r="P49" s="224"/>
      <c r="Q49" s="224"/>
      <c r="R49" s="224"/>
      <c r="S49" s="262"/>
      <c r="T49" s="224"/>
      <c r="U49" s="224"/>
      <c r="V49" s="224"/>
      <c r="W49" s="224"/>
      <c r="X49" s="224"/>
      <c r="Y49" s="224"/>
      <c r="Z49" s="224"/>
      <c r="AA49" s="224"/>
      <c r="AB49" s="224"/>
      <c r="AC49" s="224">
        <f t="shared" si="4"/>
        <v>0</v>
      </c>
      <c r="AD49" s="224"/>
      <c r="AE49" s="224"/>
      <c r="AF49" s="224"/>
      <c r="AG49" s="258"/>
      <c r="AH49" s="224"/>
      <c r="AI49" s="224"/>
      <c r="AJ49" s="224"/>
      <c r="AK49" s="224"/>
      <c r="AL49" s="224"/>
      <c r="AM49" s="224"/>
      <c r="AN49" s="224">
        <f t="shared" si="5"/>
        <v>0</v>
      </c>
      <c r="AO49" s="224"/>
      <c r="AP49" s="224"/>
      <c r="AQ49" s="224"/>
    </row>
    <row r="50" spans="1:43" ht="11.25" customHeight="1" x14ac:dyDescent="0.15">
      <c r="A50" s="218"/>
      <c r="B50" s="224"/>
      <c r="C50" s="224"/>
      <c r="D50" s="224"/>
      <c r="E50" s="224"/>
      <c r="F50" s="224"/>
      <c r="G50" s="224"/>
      <c r="H50" s="261"/>
      <c r="I50" s="224"/>
      <c r="J50" s="224"/>
      <c r="K50" s="224"/>
      <c r="L50" s="224"/>
      <c r="M50" s="224"/>
      <c r="N50" s="224"/>
      <c r="O50" s="218">
        <f t="shared" si="3"/>
        <v>0</v>
      </c>
      <c r="P50" s="224"/>
      <c r="Q50" s="224"/>
      <c r="R50" s="224"/>
      <c r="S50" s="262"/>
      <c r="T50" s="224"/>
      <c r="U50" s="224"/>
      <c r="V50" s="224"/>
      <c r="W50" s="224"/>
      <c r="X50" s="224"/>
      <c r="Y50" s="224"/>
      <c r="Z50" s="224"/>
      <c r="AA50" s="224"/>
      <c r="AB50" s="224"/>
      <c r="AC50" s="224">
        <f t="shared" si="4"/>
        <v>0</v>
      </c>
      <c r="AD50" s="224"/>
      <c r="AE50" s="224"/>
      <c r="AF50" s="224"/>
      <c r="AG50" s="258"/>
      <c r="AH50" s="224"/>
      <c r="AI50" s="224"/>
      <c r="AJ50" s="224"/>
      <c r="AK50" s="224"/>
      <c r="AL50" s="224"/>
      <c r="AM50" s="224"/>
      <c r="AN50" s="224">
        <f t="shared" si="5"/>
        <v>0</v>
      </c>
      <c r="AO50" s="224"/>
      <c r="AP50" s="224"/>
      <c r="AQ50" s="224"/>
    </row>
    <row r="51" spans="1:43" ht="11.25" customHeight="1" x14ac:dyDescent="0.15">
      <c r="A51" s="218"/>
      <c r="B51" s="224"/>
      <c r="C51" s="224"/>
      <c r="D51" s="224"/>
      <c r="E51" s="224"/>
      <c r="F51" s="224"/>
      <c r="G51" s="224"/>
      <c r="H51" s="261"/>
      <c r="I51" s="224"/>
      <c r="J51" s="224"/>
      <c r="K51" s="224"/>
      <c r="L51" s="224"/>
      <c r="M51" s="224"/>
      <c r="N51" s="224"/>
      <c r="O51" s="218">
        <f t="shared" si="3"/>
        <v>0</v>
      </c>
      <c r="P51" s="224"/>
      <c r="Q51" s="224"/>
      <c r="R51" s="224"/>
      <c r="S51" s="262"/>
      <c r="T51" s="224"/>
      <c r="U51" s="224"/>
      <c r="V51" s="224"/>
      <c r="W51" s="224"/>
      <c r="X51" s="224"/>
      <c r="Y51" s="224"/>
      <c r="Z51" s="224"/>
      <c r="AA51" s="224"/>
      <c r="AB51" s="224"/>
      <c r="AC51" s="224">
        <f t="shared" si="4"/>
        <v>0</v>
      </c>
      <c r="AD51" s="224"/>
      <c r="AE51" s="224"/>
      <c r="AF51" s="224"/>
      <c r="AG51" s="258"/>
      <c r="AH51" s="224"/>
      <c r="AI51" s="224"/>
      <c r="AJ51" s="224"/>
      <c r="AK51" s="224"/>
      <c r="AL51" s="224"/>
      <c r="AM51" s="224"/>
      <c r="AN51" s="224">
        <f t="shared" si="5"/>
        <v>0</v>
      </c>
      <c r="AO51" s="224"/>
      <c r="AP51" s="224"/>
      <c r="AQ51" s="224"/>
    </row>
    <row r="52" spans="1:43" ht="11.25" customHeight="1" x14ac:dyDescent="0.15">
      <c r="A52" s="218"/>
      <c r="B52" s="224"/>
      <c r="C52" s="224"/>
      <c r="D52" s="224"/>
      <c r="E52" s="224"/>
      <c r="F52" s="224"/>
      <c r="G52" s="224"/>
      <c r="H52" s="261"/>
      <c r="I52" s="224"/>
      <c r="J52" s="224"/>
      <c r="K52" s="224"/>
      <c r="L52" s="224"/>
      <c r="M52" s="224"/>
      <c r="N52" s="224"/>
      <c r="O52" s="218">
        <f t="shared" si="3"/>
        <v>0</v>
      </c>
      <c r="P52" s="224"/>
      <c r="Q52" s="224"/>
      <c r="R52" s="224"/>
      <c r="S52" s="262"/>
      <c r="T52" s="224"/>
      <c r="U52" s="224"/>
      <c r="V52" s="224"/>
      <c r="W52" s="224"/>
      <c r="X52" s="224"/>
      <c r="Y52" s="224"/>
      <c r="Z52" s="224"/>
      <c r="AA52" s="224"/>
      <c r="AB52" s="224"/>
      <c r="AC52" s="224">
        <f t="shared" si="4"/>
        <v>0</v>
      </c>
      <c r="AD52" s="224"/>
      <c r="AE52" s="224"/>
      <c r="AF52" s="224"/>
      <c r="AG52" s="258"/>
      <c r="AH52" s="224"/>
      <c r="AI52" s="224"/>
      <c r="AJ52" s="224"/>
      <c r="AK52" s="224"/>
      <c r="AL52" s="224"/>
      <c r="AM52" s="224"/>
      <c r="AN52" s="224">
        <f t="shared" si="5"/>
        <v>0</v>
      </c>
      <c r="AO52" s="224"/>
      <c r="AP52" s="224"/>
      <c r="AQ52" s="224"/>
    </row>
    <row r="53" spans="1:43" ht="11.25" customHeight="1" x14ac:dyDescent="0.15">
      <c r="A53" s="218"/>
      <c r="B53" s="224"/>
      <c r="C53" s="224"/>
      <c r="D53" s="224"/>
      <c r="E53" s="224"/>
      <c r="F53" s="224"/>
      <c r="G53" s="224"/>
      <c r="H53" s="261"/>
      <c r="I53" s="224"/>
      <c r="J53" s="224"/>
      <c r="K53" s="224"/>
      <c r="L53" s="224"/>
      <c r="M53" s="224"/>
      <c r="N53" s="224"/>
      <c r="O53" s="218">
        <f t="shared" si="3"/>
        <v>0</v>
      </c>
      <c r="P53" s="224"/>
      <c r="Q53" s="224"/>
      <c r="R53" s="224"/>
      <c r="S53" s="262"/>
      <c r="T53" s="224"/>
      <c r="U53" s="224"/>
      <c r="V53" s="224"/>
      <c r="W53" s="224"/>
      <c r="X53" s="224"/>
      <c r="Y53" s="224"/>
      <c r="Z53" s="224"/>
      <c r="AA53" s="224"/>
      <c r="AB53" s="224"/>
      <c r="AC53" s="224">
        <f t="shared" si="4"/>
        <v>0</v>
      </c>
      <c r="AD53" s="224"/>
      <c r="AE53" s="224"/>
      <c r="AF53" s="224"/>
      <c r="AG53" s="258"/>
      <c r="AH53" s="224"/>
      <c r="AI53" s="224"/>
      <c r="AJ53" s="224"/>
      <c r="AK53" s="224"/>
      <c r="AL53" s="224"/>
      <c r="AM53" s="224"/>
      <c r="AN53" s="224">
        <f t="shared" si="5"/>
        <v>0</v>
      </c>
      <c r="AO53" s="224"/>
      <c r="AP53" s="224"/>
      <c r="AQ53" s="224"/>
    </row>
    <row r="54" spans="1:43" ht="11.25" customHeight="1" x14ac:dyDescent="0.15">
      <c r="A54" s="218"/>
      <c r="B54" s="224"/>
      <c r="C54" s="224"/>
      <c r="D54" s="224"/>
      <c r="E54" s="224"/>
      <c r="F54" s="224"/>
      <c r="G54" s="224"/>
      <c r="H54" s="261"/>
      <c r="I54" s="224"/>
      <c r="J54" s="224"/>
      <c r="K54" s="224"/>
      <c r="L54" s="224"/>
      <c r="M54" s="224"/>
      <c r="N54" s="224"/>
      <c r="O54" s="218">
        <f t="shared" si="3"/>
        <v>0</v>
      </c>
      <c r="P54" s="224"/>
      <c r="Q54" s="224"/>
      <c r="R54" s="224"/>
      <c r="S54" s="262"/>
      <c r="T54" s="224"/>
      <c r="U54" s="224"/>
      <c r="V54" s="224"/>
      <c r="W54" s="224"/>
      <c r="X54" s="224"/>
      <c r="Y54" s="224"/>
      <c r="Z54" s="224"/>
      <c r="AA54" s="224"/>
      <c r="AB54" s="224"/>
      <c r="AC54" s="224">
        <f t="shared" si="4"/>
        <v>0</v>
      </c>
      <c r="AD54" s="224"/>
      <c r="AE54" s="224"/>
      <c r="AF54" s="224"/>
      <c r="AG54" s="258"/>
      <c r="AH54" s="224"/>
      <c r="AI54" s="224"/>
      <c r="AJ54" s="224"/>
      <c r="AK54" s="224"/>
      <c r="AL54" s="224"/>
      <c r="AM54" s="224"/>
      <c r="AN54" s="224">
        <f t="shared" si="5"/>
        <v>0</v>
      </c>
      <c r="AO54" s="224"/>
      <c r="AP54" s="224"/>
      <c r="AQ54" s="224"/>
    </row>
    <row r="55" spans="1:43" ht="11.25" customHeight="1" x14ac:dyDescent="0.15">
      <c r="A55" s="218"/>
      <c r="B55" s="224"/>
      <c r="C55" s="224"/>
      <c r="D55" s="224"/>
      <c r="E55" s="224"/>
      <c r="F55" s="224"/>
      <c r="G55" s="224"/>
      <c r="H55" s="261"/>
      <c r="I55" s="224"/>
      <c r="J55" s="224"/>
      <c r="K55" s="224"/>
      <c r="L55" s="224"/>
      <c r="M55" s="224"/>
      <c r="N55" s="224"/>
      <c r="O55" s="218">
        <f t="shared" si="3"/>
        <v>0</v>
      </c>
      <c r="P55" s="224"/>
      <c r="Q55" s="224"/>
      <c r="R55" s="224"/>
      <c r="S55" s="262"/>
      <c r="T55" s="224"/>
      <c r="U55" s="224"/>
      <c r="V55" s="224"/>
      <c r="W55" s="224"/>
      <c r="X55" s="224"/>
      <c r="Y55" s="224"/>
      <c r="Z55" s="224"/>
      <c r="AA55" s="224"/>
      <c r="AB55" s="224"/>
      <c r="AC55" s="224">
        <f t="shared" si="4"/>
        <v>0</v>
      </c>
      <c r="AD55" s="224"/>
      <c r="AE55" s="224"/>
      <c r="AF55" s="224"/>
      <c r="AG55" s="258"/>
      <c r="AH55" s="224"/>
      <c r="AI55" s="224"/>
      <c r="AJ55" s="224"/>
      <c r="AK55" s="224"/>
      <c r="AL55" s="224"/>
      <c r="AM55" s="224"/>
      <c r="AN55" s="224">
        <f t="shared" si="5"/>
        <v>0</v>
      </c>
      <c r="AO55" s="224"/>
      <c r="AP55" s="224"/>
      <c r="AQ55" s="224"/>
    </row>
    <row r="56" spans="1:43" ht="11.25" customHeight="1" x14ac:dyDescent="0.15">
      <c r="A56" s="218"/>
      <c r="B56" s="224"/>
      <c r="C56" s="224"/>
      <c r="D56" s="224"/>
      <c r="E56" s="224"/>
      <c r="F56" s="224"/>
      <c r="G56" s="224"/>
      <c r="H56" s="261"/>
      <c r="I56" s="224"/>
      <c r="J56" s="224"/>
      <c r="K56" s="224"/>
      <c r="L56" s="224"/>
      <c r="M56" s="224"/>
      <c r="N56" s="224"/>
      <c r="O56" s="218">
        <f t="shared" si="3"/>
        <v>0</v>
      </c>
      <c r="P56" s="224"/>
      <c r="Q56" s="224"/>
      <c r="R56" s="224"/>
      <c r="S56" s="262"/>
      <c r="T56" s="224"/>
      <c r="U56" s="224"/>
      <c r="V56" s="224"/>
      <c r="W56" s="224"/>
      <c r="X56" s="224"/>
      <c r="Y56" s="224"/>
      <c r="Z56" s="224"/>
      <c r="AA56" s="224"/>
      <c r="AB56" s="224"/>
      <c r="AC56" s="224">
        <f t="shared" si="4"/>
        <v>0</v>
      </c>
      <c r="AD56" s="224"/>
      <c r="AE56" s="224"/>
      <c r="AF56" s="224"/>
      <c r="AG56" s="258"/>
      <c r="AH56" s="224"/>
      <c r="AI56" s="224"/>
      <c r="AJ56" s="224"/>
      <c r="AK56" s="224"/>
      <c r="AL56" s="224"/>
      <c r="AM56" s="224"/>
      <c r="AN56" s="224">
        <f t="shared" si="5"/>
        <v>0</v>
      </c>
      <c r="AO56" s="224"/>
      <c r="AP56" s="224"/>
      <c r="AQ56" s="224"/>
    </row>
    <row r="57" spans="1:43" ht="11.25" customHeight="1" x14ac:dyDescent="0.15">
      <c r="A57" s="218"/>
      <c r="B57" s="224"/>
      <c r="C57" s="224"/>
      <c r="D57" s="224"/>
      <c r="E57" s="224"/>
      <c r="F57" s="224"/>
      <c r="G57" s="224"/>
      <c r="H57" s="261"/>
      <c r="I57" s="224"/>
      <c r="J57" s="224"/>
      <c r="K57" s="224"/>
      <c r="L57" s="224"/>
      <c r="M57" s="224"/>
      <c r="N57" s="224"/>
      <c r="O57" s="218">
        <f t="shared" si="3"/>
        <v>0</v>
      </c>
      <c r="P57" s="224"/>
      <c r="Q57" s="224"/>
      <c r="R57" s="224"/>
      <c r="S57" s="262"/>
      <c r="T57" s="224"/>
      <c r="U57" s="224"/>
      <c r="V57" s="224"/>
      <c r="W57" s="224"/>
      <c r="X57" s="224"/>
      <c r="Y57" s="224"/>
      <c r="Z57" s="224"/>
      <c r="AA57" s="224"/>
      <c r="AB57" s="224"/>
      <c r="AC57" s="224">
        <f t="shared" si="4"/>
        <v>0</v>
      </c>
      <c r="AD57" s="224"/>
      <c r="AE57" s="224"/>
      <c r="AF57" s="224"/>
      <c r="AG57" s="258"/>
      <c r="AH57" s="224"/>
      <c r="AI57" s="224"/>
      <c r="AJ57" s="224"/>
      <c r="AK57" s="224"/>
      <c r="AL57" s="224"/>
      <c r="AM57" s="224"/>
      <c r="AN57" s="224">
        <f t="shared" si="5"/>
        <v>0</v>
      </c>
      <c r="AO57" s="224"/>
      <c r="AP57" s="224"/>
      <c r="AQ57" s="224"/>
    </row>
    <row r="58" spans="1:43" ht="11.25" customHeight="1" x14ac:dyDescent="0.15">
      <c r="A58" s="218"/>
      <c r="B58" s="224"/>
      <c r="C58" s="224"/>
      <c r="D58" s="224"/>
      <c r="E58" s="224"/>
      <c r="F58" s="224"/>
      <c r="G58" s="224"/>
      <c r="H58" s="261"/>
      <c r="I58" s="224"/>
      <c r="J58" s="224"/>
      <c r="K58" s="224"/>
      <c r="L58" s="224"/>
      <c r="M58" s="224"/>
      <c r="N58" s="224"/>
      <c r="O58" s="218">
        <f t="shared" si="3"/>
        <v>0</v>
      </c>
      <c r="P58" s="224"/>
      <c r="Q58" s="224"/>
      <c r="R58" s="224"/>
      <c r="S58" s="262"/>
      <c r="T58" s="224"/>
      <c r="U58" s="224"/>
      <c r="V58" s="224"/>
      <c r="W58" s="224"/>
      <c r="X58" s="224"/>
      <c r="Y58" s="224"/>
      <c r="Z58" s="224"/>
      <c r="AA58" s="224"/>
      <c r="AB58" s="224"/>
      <c r="AC58" s="224">
        <f t="shared" si="4"/>
        <v>0</v>
      </c>
      <c r="AD58" s="224"/>
      <c r="AE58" s="224"/>
      <c r="AF58" s="224"/>
      <c r="AG58" s="258"/>
      <c r="AH58" s="224"/>
      <c r="AI58" s="224"/>
      <c r="AJ58" s="224"/>
      <c r="AK58" s="224"/>
      <c r="AL58" s="224"/>
      <c r="AM58" s="224"/>
      <c r="AN58" s="224">
        <f t="shared" si="5"/>
        <v>0</v>
      </c>
      <c r="AO58" s="224"/>
      <c r="AP58" s="224"/>
      <c r="AQ58" s="224"/>
    </row>
    <row r="59" spans="1:43" ht="11.25" customHeight="1" x14ac:dyDescent="0.15">
      <c r="A59" s="218"/>
      <c r="B59" s="224"/>
      <c r="C59" s="224"/>
      <c r="D59" s="224"/>
      <c r="E59" s="224"/>
      <c r="F59" s="224"/>
      <c r="G59" s="224"/>
      <c r="H59" s="261"/>
      <c r="I59" s="224"/>
      <c r="J59" s="224"/>
      <c r="K59" s="224"/>
      <c r="L59" s="224"/>
      <c r="M59" s="224"/>
      <c r="N59" s="224"/>
      <c r="O59" s="218">
        <f t="shared" si="3"/>
        <v>0</v>
      </c>
      <c r="P59" s="224"/>
      <c r="Q59" s="224"/>
      <c r="R59" s="224"/>
      <c r="S59" s="262"/>
      <c r="T59" s="224"/>
      <c r="U59" s="224"/>
      <c r="V59" s="224"/>
      <c r="W59" s="224"/>
      <c r="X59" s="224"/>
      <c r="Y59" s="224"/>
      <c r="Z59" s="224"/>
      <c r="AA59" s="224"/>
      <c r="AB59" s="224"/>
      <c r="AC59" s="224">
        <f t="shared" si="4"/>
        <v>0</v>
      </c>
      <c r="AD59" s="224"/>
      <c r="AE59" s="224"/>
      <c r="AF59" s="224"/>
      <c r="AG59" s="258"/>
      <c r="AH59" s="224"/>
      <c r="AI59" s="224"/>
      <c r="AJ59" s="224"/>
      <c r="AK59" s="224"/>
      <c r="AL59" s="224"/>
      <c r="AM59" s="224"/>
      <c r="AN59" s="224">
        <f t="shared" si="5"/>
        <v>0</v>
      </c>
      <c r="AO59" s="224"/>
      <c r="AP59" s="224"/>
      <c r="AQ59" s="224"/>
    </row>
    <row r="60" spans="1:43" ht="11.25" customHeight="1" x14ac:dyDescent="0.15">
      <c r="A60" s="218"/>
      <c r="B60" s="224"/>
      <c r="C60" s="224"/>
      <c r="D60" s="224"/>
      <c r="E60" s="224"/>
      <c r="F60" s="224"/>
      <c r="G60" s="224"/>
      <c r="H60" s="261"/>
      <c r="I60" s="224"/>
      <c r="J60" s="224"/>
      <c r="K60" s="224"/>
      <c r="L60" s="224"/>
      <c r="M60" s="224"/>
      <c r="N60" s="224"/>
      <c r="O60" s="218">
        <f t="shared" si="3"/>
        <v>0</v>
      </c>
      <c r="P60" s="224"/>
      <c r="Q60" s="224"/>
      <c r="R60" s="224"/>
      <c r="S60" s="262"/>
      <c r="T60" s="224"/>
      <c r="U60" s="224"/>
      <c r="V60" s="224"/>
      <c r="W60" s="224"/>
      <c r="X60" s="224"/>
      <c r="Y60" s="224"/>
      <c r="Z60" s="224"/>
      <c r="AA60" s="224"/>
      <c r="AB60" s="224"/>
      <c r="AC60" s="224">
        <f t="shared" si="4"/>
        <v>0</v>
      </c>
      <c r="AD60" s="224"/>
      <c r="AE60" s="224"/>
      <c r="AF60" s="224"/>
      <c r="AG60" s="258"/>
      <c r="AH60" s="224"/>
      <c r="AI60" s="224"/>
      <c r="AJ60" s="224"/>
      <c r="AK60" s="224"/>
      <c r="AL60" s="224"/>
      <c r="AM60" s="224"/>
      <c r="AN60" s="224">
        <f t="shared" si="5"/>
        <v>0</v>
      </c>
      <c r="AO60" s="224"/>
      <c r="AP60" s="224"/>
      <c r="AQ60" s="224"/>
    </row>
    <row r="61" spans="1:43" ht="11.25" customHeight="1" x14ac:dyDescent="0.15">
      <c r="A61" s="218"/>
      <c r="B61" s="224"/>
      <c r="C61" s="224"/>
      <c r="D61" s="224"/>
      <c r="E61" s="224"/>
      <c r="F61" s="224"/>
      <c r="G61" s="224"/>
      <c r="H61" s="261"/>
      <c r="I61" s="224"/>
      <c r="J61" s="224"/>
      <c r="K61" s="224"/>
      <c r="L61" s="224"/>
      <c r="M61" s="224"/>
      <c r="N61" s="224"/>
      <c r="O61" s="218">
        <f t="shared" si="3"/>
        <v>0</v>
      </c>
      <c r="P61" s="224"/>
      <c r="Q61" s="224"/>
      <c r="R61" s="224"/>
      <c r="S61" s="262"/>
      <c r="T61" s="224"/>
      <c r="U61" s="224"/>
      <c r="V61" s="224"/>
      <c r="W61" s="224"/>
      <c r="X61" s="224"/>
      <c r="Y61" s="224"/>
      <c r="Z61" s="224"/>
      <c r="AA61" s="224"/>
      <c r="AB61" s="224"/>
      <c r="AC61" s="224">
        <f t="shared" si="4"/>
        <v>0</v>
      </c>
      <c r="AD61" s="224"/>
      <c r="AE61" s="224"/>
      <c r="AF61" s="224"/>
      <c r="AG61" s="258"/>
      <c r="AH61" s="224"/>
      <c r="AI61" s="224"/>
      <c r="AJ61" s="224"/>
      <c r="AK61" s="224"/>
      <c r="AL61" s="224"/>
      <c r="AM61" s="224"/>
      <c r="AN61" s="224">
        <f t="shared" si="5"/>
        <v>0</v>
      </c>
      <c r="AO61" s="224"/>
      <c r="AP61" s="224"/>
      <c r="AQ61" s="224"/>
    </row>
    <row r="62" spans="1:43" ht="11.25" customHeight="1" x14ac:dyDescent="0.15">
      <c r="A62" s="218"/>
      <c r="B62" s="224"/>
      <c r="C62" s="224"/>
      <c r="D62" s="224"/>
      <c r="E62" s="224"/>
      <c r="F62" s="224"/>
      <c r="G62" s="224"/>
      <c r="H62" s="261"/>
      <c r="I62" s="224"/>
      <c r="J62" s="224"/>
      <c r="K62" s="224"/>
      <c r="L62" s="224"/>
      <c r="M62" s="224"/>
      <c r="N62" s="224"/>
      <c r="O62" s="218">
        <f t="shared" si="3"/>
        <v>0</v>
      </c>
      <c r="P62" s="224"/>
      <c r="Q62" s="224"/>
      <c r="R62" s="224"/>
      <c r="S62" s="262"/>
      <c r="T62" s="224"/>
      <c r="U62" s="224"/>
      <c r="V62" s="224"/>
      <c r="W62" s="224"/>
      <c r="X62" s="224"/>
      <c r="Y62" s="224"/>
      <c r="Z62" s="224"/>
      <c r="AA62" s="224"/>
      <c r="AB62" s="224"/>
      <c r="AC62" s="224">
        <f t="shared" si="4"/>
        <v>0</v>
      </c>
      <c r="AD62" s="224"/>
      <c r="AE62" s="224"/>
      <c r="AF62" s="224"/>
      <c r="AG62" s="258"/>
      <c r="AH62" s="224"/>
      <c r="AI62" s="224"/>
      <c r="AJ62" s="224"/>
      <c r="AK62" s="224"/>
      <c r="AL62" s="224"/>
      <c r="AM62" s="224"/>
      <c r="AN62" s="224">
        <f t="shared" si="5"/>
        <v>0</v>
      </c>
      <c r="AO62" s="224"/>
      <c r="AP62" s="224"/>
      <c r="AQ62" s="224"/>
    </row>
    <row r="63" spans="1:43" ht="11.25" customHeight="1" x14ac:dyDescent="0.15">
      <c r="A63" s="218"/>
      <c r="B63" s="224"/>
      <c r="C63" s="224"/>
      <c r="D63" s="224"/>
      <c r="E63" s="224"/>
      <c r="F63" s="224"/>
      <c r="G63" s="224"/>
      <c r="H63" s="261"/>
      <c r="I63" s="224"/>
      <c r="J63" s="224"/>
      <c r="K63" s="224"/>
      <c r="L63" s="224"/>
      <c r="M63" s="224"/>
      <c r="N63" s="224"/>
      <c r="O63" s="218">
        <f t="shared" si="3"/>
        <v>0</v>
      </c>
      <c r="P63" s="224"/>
      <c r="Q63" s="224"/>
      <c r="R63" s="224"/>
      <c r="S63" s="262"/>
      <c r="T63" s="224"/>
      <c r="U63" s="224"/>
      <c r="V63" s="224"/>
      <c r="W63" s="224"/>
      <c r="X63" s="224"/>
      <c r="Y63" s="224"/>
      <c r="Z63" s="224"/>
      <c r="AA63" s="224"/>
      <c r="AB63" s="224"/>
      <c r="AC63" s="224">
        <f t="shared" si="4"/>
        <v>0</v>
      </c>
      <c r="AD63" s="224"/>
      <c r="AE63" s="224"/>
      <c r="AF63" s="224"/>
      <c r="AG63" s="258"/>
      <c r="AH63" s="224"/>
      <c r="AI63" s="224"/>
      <c r="AJ63" s="224"/>
      <c r="AK63" s="224"/>
      <c r="AL63" s="224"/>
      <c r="AM63" s="224"/>
      <c r="AN63" s="224">
        <f t="shared" si="5"/>
        <v>0</v>
      </c>
      <c r="AO63" s="224"/>
      <c r="AP63" s="224"/>
      <c r="AQ63" s="224"/>
    </row>
    <row r="64" spans="1:43" ht="11.25" customHeight="1" x14ac:dyDescent="0.15">
      <c r="A64" s="218"/>
      <c r="B64" s="224"/>
      <c r="C64" s="224"/>
      <c r="D64" s="224"/>
      <c r="E64" s="224"/>
      <c r="F64" s="224"/>
      <c r="G64" s="224"/>
      <c r="H64" s="261"/>
      <c r="I64" s="224"/>
      <c r="J64" s="224"/>
      <c r="K64" s="224"/>
      <c r="L64" s="224"/>
      <c r="M64" s="224"/>
      <c r="N64" s="224"/>
      <c r="O64" s="218">
        <f t="shared" si="3"/>
        <v>0</v>
      </c>
      <c r="P64" s="224"/>
      <c r="Q64" s="224"/>
      <c r="R64" s="224"/>
      <c r="S64" s="262"/>
      <c r="T64" s="224"/>
      <c r="U64" s="224"/>
      <c r="V64" s="224"/>
      <c r="W64" s="224"/>
      <c r="X64" s="224"/>
      <c r="Y64" s="224"/>
      <c r="Z64" s="224"/>
      <c r="AA64" s="224"/>
      <c r="AB64" s="224"/>
      <c r="AC64" s="224">
        <f t="shared" si="4"/>
        <v>0</v>
      </c>
      <c r="AD64" s="224"/>
      <c r="AE64" s="224"/>
      <c r="AF64" s="224"/>
      <c r="AG64" s="258"/>
      <c r="AH64" s="224"/>
      <c r="AI64" s="224"/>
      <c r="AJ64" s="224"/>
      <c r="AK64" s="224"/>
      <c r="AL64" s="224"/>
      <c r="AM64" s="224"/>
      <c r="AN64" s="224">
        <f t="shared" si="5"/>
        <v>0</v>
      </c>
      <c r="AO64" s="224"/>
      <c r="AP64" s="224"/>
      <c r="AQ64" s="224"/>
    </row>
    <row r="65" spans="1:43" ht="11.25" customHeight="1" x14ac:dyDescent="0.15">
      <c r="A65" s="218"/>
      <c r="B65" s="224"/>
      <c r="C65" s="224"/>
      <c r="D65" s="224"/>
      <c r="E65" s="224"/>
      <c r="F65" s="224"/>
      <c r="G65" s="224"/>
      <c r="H65" s="261"/>
      <c r="I65" s="224"/>
      <c r="J65" s="224"/>
      <c r="K65" s="224"/>
      <c r="L65" s="224"/>
      <c r="M65" s="224"/>
      <c r="N65" s="224"/>
      <c r="O65" s="218">
        <f t="shared" si="3"/>
        <v>0</v>
      </c>
      <c r="P65" s="224"/>
      <c r="Q65" s="224"/>
      <c r="R65" s="224"/>
      <c r="S65" s="262"/>
      <c r="T65" s="224"/>
      <c r="U65" s="224"/>
      <c r="V65" s="224"/>
      <c r="W65" s="224"/>
      <c r="X65" s="224"/>
      <c r="Y65" s="224"/>
      <c r="Z65" s="224"/>
      <c r="AA65" s="224"/>
      <c r="AB65" s="224"/>
      <c r="AC65" s="224">
        <f t="shared" si="4"/>
        <v>0</v>
      </c>
      <c r="AD65" s="224"/>
      <c r="AE65" s="224"/>
      <c r="AF65" s="224"/>
      <c r="AG65" s="258"/>
      <c r="AH65" s="224"/>
      <c r="AI65" s="224"/>
      <c r="AJ65" s="224"/>
      <c r="AK65" s="224"/>
      <c r="AL65" s="224"/>
      <c r="AM65" s="224"/>
      <c r="AN65" s="224">
        <f t="shared" si="5"/>
        <v>0</v>
      </c>
      <c r="AO65" s="224"/>
      <c r="AP65" s="224"/>
      <c r="AQ65" s="224"/>
    </row>
    <row r="66" spans="1:43" ht="11.25" customHeight="1" x14ac:dyDescent="0.15">
      <c r="A66" s="218"/>
      <c r="B66" s="224"/>
      <c r="C66" s="224"/>
      <c r="D66" s="224"/>
      <c r="E66" s="224"/>
      <c r="F66" s="224"/>
      <c r="G66" s="224"/>
      <c r="H66" s="261"/>
      <c r="I66" s="224"/>
      <c r="J66" s="224"/>
      <c r="K66" s="224"/>
      <c r="L66" s="224"/>
      <c r="M66" s="224"/>
      <c r="N66" s="224"/>
      <c r="O66" s="218">
        <f t="shared" si="3"/>
        <v>0</v>
      </c>
      <c r="P66" s="224"/>
      <c r="Q66" s="224"/>
      <c r="R66" s="224"/>
      <c r="S66" s="262"/>
      <c r="T66" s="224"/>
      <c r="U66" s="224"/>
      <c r="V66" s="224"/>
      <c r="W66" s="224"/>
      <c r="X66" s="224"/>
      <c r="Y66" s="224"/>
      <c r="Z66" s="224"/>
      <c r="AA66" s="224"/>
      <c r="AB66" s="224"/>
      <c r="AC66" s="224">
        <f t="shared" si="4"/>
        <v>0</v>
      </c>
      <c r="AD66" s="224"/>
      <c r="AE66" s="224"/>
      <c r="AF66" s="224"/>
      <c r="AG66" s="258"/>
      <c r="AH66" s="224"/>
      <c r="AI66" s="224"/>
      <c r="AJ66" s="224"/>
      <c r="AK66" s="224"/>
      <c r="AL66" s="224"/>
      <c r="AM66" s="224"/>
      <c r="AN66" s="224">
        <f t="shared" si="5"/>
        <v>0</v>
      </c>
      <c r="AO66" s="224"/>
      <c r="AP66" s="224"/>
      <c r="AQ66" s="224"/>
    </row>
    <row r="67" spans="1:43" ht="11.25" customHeight="1" x14ac:dyDescent="0.15">
      <c r="A67" s="218"/>
      <c r="B67" s="224"/>
      <c r="C67" s="224"/>
      <c r="D67" s="224"/>
      <c r="E67" s="224"/>
      <c r="F67" s="224"/>
      <c r="G67" s="224"/>
      <c r="H67" s="261"/>
      <c r="I67" s="224"/>
      <c r="J67" s="224"/>
      <c r="K67" s="224"/>
      <c r="L67" s="224"/>
      <c r="M67" s="224"/>
      <c r="N67" s="224"/>
      <c r="O67" s="218">
        <f t="shared" si="3"/>
        <v>0</v>
      </c>
      <c r="P67" s="224"/>
      <c r="Q67" s="224"/>
      <c r="R67" s="224"/>
      <c r="S67" s="262"/>
      <c r="T67" s="224"/>
      <c r="U67" s="224"/>
      <c r="V67" s="224"/>
      <c r="W67" s="224"/>
      <c r="X67" s="224"/>
      <c r="Y67" s="224"/>
      <c r="Z67" s="224"/>
      <c r="AA67" s="224"/>
      <c r="AB67" s="224"/>
      <c r="AC67" s="224">
        <f t="shared" si="4"/>
        <v>0</v>
      </c>
      <c r="AD67" s="224"/>
      <c r="AE67" s="224"/>
      <c r="AF67" s="224"/>
      <c r="AG67" s="258"/>
      <c r="AH67" s="224"/>
      <c r="AI67" s="224"/>
      <c r="AJ67" s="224"/>
      <c r="AK67" s="224"/>
      <c r="AL67" s="224"/>
      <c r="AM67" s="224"/>
      <c r="AN67" s="224">
        <f t="shared" si="5"/>
        <v>0</v>
      </c>
      <c r="AO67" s="224"/>
      <c r="AP67" s="224"/>
      <c r="AQ67" s="224"/>
    </row>
    <row r="68" spans="1:43" ht="11.25" customHeight="1" x14ac:dyDescent="0.15">
      <c r="A68" s="218"/>
      <c r="B68" s="224"/>
      <c r="C68" s="224"/>
      <c r="D68" s="224"/>
      <c r="E68" s="224"/>
      <c r="F68" s="224"/>
      <c r="G68" s="224"/>
      <c r="H68" s="261"/>
      <c r="I68" s="224"/>
      <c r="J68" s="224"/>
      <c r="K68" s="224"/>
      <c r="L68" s="224"/>
      <c r="M68" s="224"/>
      <c r="N68" s="224"/>
      <c r="O68" s="218">
        <f t="shared" si="3"/>
        <v>0</v>
      </c>
      <c r="P68" s="224"/>
      <c r="Q68" s="224"/>
      <c r="R68" s="224"/>
      <c r="S68" s="262"/>
      <c r="T68" s="224"/>
      <c r="U68" s="224"/>
      <c r="V68" s="224"/>
      <c r="W68" s="224"/>
      <c r="X68" s="224"/>
      <c r="Y68" s="224"/>
      <c r="Z68" s="224"/>
      <c r="AA68" s="224"/>
      <c r="AB68" s="224"/>
      <c r="AC68" s="224">
        <f t="shared" si="4"/>
        <v>0</v>
      </c>
      <c r="AD68" s="224"/>
      <c r="AE68" s="224"/>
      <c r="AF68" s="224"/>
      <c r="AG68" s="258"/>
      <c r="AH68" s="224"/>
      <c r="AI68" s="224"/>
      <c r="AJ68" s="224"/>
      <c r="AK68" s="224"/>
      <c r="AL68" s="224"/>
      <c r="AM68" s="224"/>
      <c r="AN68" s="224">
        <f t="shared" si="5"/>
        <v>0</v>
      </c>
      <c r="AO68" s="224"/>
      <c r="AP68" s="224"/>
      <c r="AQ68" s="224"/>
    </row>
    <row r="69" spans="1:43" ht="11.25" customHeight="1" x14ac:dyDescent="0.15">
      <c r="A69" s="218"/>
      <c r="B69" s="224"/>
      <c r="C69" s="224"/>
      <c r="D69" s="224"/>
      <c r="E69" s="224"/>
      <c r="F69" s="224"/>
      <c r="G69" s="224"/>
      <c r="H69" s="261"/>
      <c r="I69" s="224"/>
      <c r="J69" s="224"/>
      <c r="K69" s="224"/>
      <c r="L69" s="224"/>
      <c r="M69" s="224"/>
      <c r="N69" s="224"/>
      <c r="O69" s="218">
        <f t="shared" si="3"/>
        <v>0</v>
      </c>
      <c r="P69" s="224"/>
      <c r="Q69" s="224"/>
      <c r="R69" s="224"/>
      <c r="S69" s="262"/>
      <c r="T69" s="224"/>
      <c r="U69" s="224"/>
      <c r="V69" s="224"/>
      <c r="W69" s="224"/>
      <c r="X69" s="224"/>
      <c r="Y69" s="224"/>
      <c r="Z69" s="224"/>
      <c r="AA69" s="224"/>
      <c r="AB69" s="224"/>
      <c r="AC69" s="224">
        <f t="shared" si="4"/>
        <v>0</v>
      </c>
      <c r="AD69" s="224"/>
      <c r="AE69" s="224"/>
      <c r="AF69" s="224"/>
      <c r="AG69" s="258"/>
      <c r="AH69" s="224"/>
      <c r="AI69" s="224"/>
      <c r="AJ69" s="224"/>
      <c r="AK69" s="224"/>
      <c r="AL69" s="224"/>
      <c r="AM69" s="224"/>
      <c r="AN69" s="224">
        <f t="shared" si="5"/>
        <v>0</v>
      </c>
      <c r="AO69" s="224"/>
      <c r="AP69" s="224"/>
      <c r="AQ69" s="224"/>
    </row>
    <row r="70" spans="1:43" ht="11.25" customHeight="1" x14ac:dyDescent="0.15">
      <c r="A70" s="218"/>
      <c r="B70" s="224"/>
      <c r="C70" s="224"/>
      <c r="D70" s="224"/>
      <c r="E70" s="224"/>
      <c r="F70" s="224"/>
      <c r="G70" s="224"/>
      <c r="H70" s="261"/>
      <c r="I70" s="224"/>
      <c r="J70" s="224"/>
      <c r="K70" s="224"/>
      <c r="L70" s="224"/>
      <c r="M70" s="224"/>
      <c r="N70" s="224"/>
      <c r="O70" s="218">
        <f t="shared" si="3"/>
        <v>0</v>
      </c>
      <c r="P70" s="224"/>
      <c r="Q70" s="224"/>
      <c r="R70" s="224"/>
      <c r="S70" s="262"/>
      <c r="T70" s="224"/>
      <c r="U70" s="224"/>
      <c r="V70" s="224"/>
      <c r="W70" s="224"/>
      <c r="X70" s="224"/>
      <c r="Y70" s="224"/>
      <c r="Z70" s="224"/>
      <c r="AA70" s="224"/>
      <c r="AB70" s="224"/>
      <c r="AC70" s="224">
        <f t="shared" si="4"/>
        <v>0</v>
      </c>
      <c r="AD70" s="224"/>
      <c r="AE70" s="224"/>
      <c r="AF70" s="224"/>
      <c r="AG70" s="258"/>
      <c r="AH70" s="224"/>
      <c r="AI70" s="224"/>
      <c r="AJ70" s="224"/>
      <c r="AK70" s="224"/>
      <c r="AL70" s="224"/>
      <c r="AM70" s="224"/>
      <c r="AN70" s="224">
        <f t="shared" si="5"/>
        <v>0</v>
      </c>
      <c r="AO70" s="224"/>
      <c r="AP70" s="224"/>
      <c r="AQ70" s="224"/>
    </row>
    <row r="71" spans="1:43" ht="11.25" customHeight="1" x14ac:dyDescent="0.15">
      <c r="A71" s="218"/>
      <c r="B71" s="224"/>
      <c r="C71" s="224"/>
      <c r="D71" s="224"/>
      <c r="E71" s="224"/>
      <c r="F71" s="224"/>
      <c r="G71" s="224"/>
      <c r="H71" s="261"/>
      <c r="I71" s="224"/>
      <c r="J71" s="224"/>
      <c r="K71" s="224"/>
      <c r="L71" s="224"/>
      <c r="M71" s="224"/>
      <c r="N71" s="224"/>
      <c r="O71" s="218">
        <f t="shared" si="3"/>
        <v>0</v>
      </c>
      <c r="P71" s="224"/>
      <c r="Q71" s="224"/>
      <c r="R71" s="224"/>
      <c r="S71" s="262"/>
      <c r="T71" s="224"/>
      <c r="U71" s="224"/>
      <c r="V71" s="224"/>
      <c r="W71" s="224"/>
      <c r="X71" s="224"/>
      <c r="Y71" s="224"/>
      <c r="Z71" s="224"/>
      <c r="AA71" s="224"/>
      <c r="AB71" s="224"/>
      <c r="AC71" s="224">
        <f t="shared" si="4"/>
        <v>0</v>
      </c>
      <c r="AD71" s="224"/>
      <c r="AE71" s="224"/>
      <c r="AF71" s="224"/>
      <c r="AG71" s="258"/>
      <c r="AH71" s="224"/>
      <c r="AI71" s="224"/>
      <c r="AJ71" s="224"/>
      <c r="AK71" s="224"/>
      <c r="AL71" s="224"/>
      <c r="AM71" s="224"/>
      <c r="AN71" s="224">
        <f t="shared" si="5"/>
        <v>0</v>
      </c>
      <c r="AO71" s="224"/>
      <c r="AP71" s="224"/>
      <c r="AQ71" s="224"/>
    </row>
    <row r="72" spans="1:43" ht="11.25" customHeight="1" x14ac:dyDescent="0.15">
      <c r="A72" s="218"/>
      <c r="B72" s="224"/>
      <c r="C72" s="224"/>
      <c r="D72" s="224"/>
      <c r="E72" s="224"/>
      <c r="F72" s="224"/>
      <c r="G72" s="224"/>
      <c r="H72" s="261"/>
      <c r="I72" s="224"/>
      <c r="J72" s="224"/>
      <c r="K72" s="224"/>
      <c r="L72" s="224"/>
      <c r="M72" s="224"/>
      <c r="N72" s="224"/>
      <c r="O72" s="218">
        <f t="shared" si="3"/>
        <v>0</v>
      </c>
      <c r="P72" s="224"/>
      <c r="Q72" s="224"/>
      <c r="R72" s="224"/>
      <c r="S72" s="262"/>
      <c r="T72" s="224"/>
      <c r="U72" s="224"/>
      <c r="V72" s="224"/>
      <c r="W72" s="224"/>
      <c r="X72" s="224"/>
      <c r="Y72" s="224"/>
      <c r="Z72" s="224"/>
      <c r="AA72" s="224"/>
      <c r="AB72" s="224"/>
      <c r="AC72" s="224">
        <f t="shared" si="4"/>
        <v>0</v>
      </c>
      <c r="AD72" s="224"/>
      <c r="AE72" s="224"/>
      <c r="AF72" s="224"/>
      <c r="AG72" s="258"/>
      <c r="AH72" s="224"/>
      <c r="AI72" s="224"/>
      <c r="AJ72" s="224"/>
      <c r="AK72" s="224"/>
      <c r="AL72" s="224"/>
      <c r="AM72" s="224"/>
      <c r="AN72" s="224">
        <f t="shared" si="5"/>
        <v>0</v>
      </c>
      <c r="AO72" s="224"/>
      <c r="AP72" s="224"/>
      <c r="AQ72" s="224"/>
    </row>
    <row r="73" spans="1:43" ht="11.25" customHeight="1" x14ac:dyDescent="0.15">
      <c r="A73" s="218"/>
      <c r="B73" s="224"/>
      <c r="C73" s="224"/>
      <c r="D73" s="224"/>
      <c r="E73" s="224"/>
      <c r="F73" s="224"/>
      <c r="G73" s="224"/>
      <c r="H73" s="261"/>
      <c r="I73" s="224"/>
      <c r="J73" s="224"/>
      <c r="K73" s="224"/>
      <c r="L73" s="224"/>
      <c r="M73" s="224"/>
      <c r="N73" s="224"/>
      <c r="O73" s="218">
        <f t="shared" si="3"/>
        <v>0</v>
      </c>
      <c r="P73" s="224"/>
      <c r="Q73" s="224"/>
      <c r="R73" s="224"/>
      <c r="S73" s="262"/>
      <c r="T73" s="224"/>
      <c r="U73" s="224"/>
      <c r="V73" s="224"/>
      <c r="W73" s="224"/>
      <c r="X73" s="224"/>
      <c r="Y73" s="224"/>
      <c r="Z73" s="224"/>
      <c r="AA73" s="224"/>
      <c r="AB73" s="224"/>
      <c r="AC73" s="224">
        <f t="shared" si="4"/>
        <v>0</v>
      </c>
      <c r="AD73" s="224"/>
      <c r="AE73" s="224"/>
      <c r="AF73" s="224"/>
      <c r="AG73" s="258"/>
      <c r="AH73" s="224"/>
      <c r="AI73" s="224"/>
      <c r="AJ73" s="224"/>
      <c r="AK73" s="224"/>
      <c r="AL73" s="224"/>
      <c r="AM73" s="224"/>
      <c r="AN73" s="224">
        <f t="shared" si="5"/>
        <v>0</v>
      </c>
      <c r="AO73" s="224"/>
      <c r="AP73" s="224"/>
      <c r="AQ73" s="224"/>
    </row>
    <row r="74" spans="1:43" ht="11.25" customHeight="1" x14ac:dyDescent="0.15">
      <c r="A74" s="218"/>
      <c r="B74" s="224"/>
      <c r="C74" s="224"/>
      <c r="D74" s="224"/>
      <c r="E74" s="224"/>
      <c r="F74" s="224"/>
      <c r="G74" s="224"/>
      <c r="H74" s="261"/>
      <c r="I74" s="224"/>
      <c r="J74" s="224"/>
      <c r="K74" s="224"/>
      <c r="L74" s="224"/>
      <c r="M74" s="224"/>
      <c r="N74" s="224"/>
      <c r="O74" s="218">
        <f t="shared" si="3"/>
        <v>0</v>
      </c>
      <c r="P74" s="224"/>
      <c r="Q74" s="224"/>
      <c r="R74" s="224"/>
      <c r="S74" s="262"/>
      <c r="T74" s="224"/>
      <c r="U74" s="224"/>
      <c r="V74" s="224"/>
      <c r="W74" s="224"/>
      <c r="X74" s="224"/>
      <c r="Y74" s="224"/>
      <c r="Z74" s="224"/>
      <c r="AA74" s="224"/>
      <c r="AB74" s="224"/>
      <c r="AC74" s="224">
        <f t="shared" si="4"/>
        <v>0</v>
      </c>
      <c r="AD74" s="224"/>
      <c r="AE74" s="224"/>
      <c r="AF74" s="224"/>
      <c r="AG74" s="258"/>
      <c r="AH74" s="224"/>
      <c r="AI74" s="224"/>
      <c r="AJ74" s="224"/>
      <c r="AK74" s="224"/>
      <c r="AL74" s="224"/>
      <c r="AM74" s="224"/>
      <c r="AN74" s="224">
        <f t="shared" si="5"/>
        <v>0</v>
      </c>
      <c r="AO74" s="224"/>
      <c r="AP74" s="224"/>
      <c r="AQ74" s="224"/>
    </row>
    <row r="75" spans="1:43" ht="11.25" customHeight="1" x14ac:dyDescent="0.15">
      <c r="A75" s="218"/>
      <c r="B75" s="224"/>
      <c r="C75" s="224"/>
      <c r="D75" s="224"/>
      <c r="E75" s="224"/>
      <c r="F75" s="224"/>
      <c r="G75" s="224"/>
      <c r="H75" s="261"/>
      <c r="I75" s="224"/>
      <c r="J75" s="224"/>
      <c r="K75" s="224"/>
      <c r="L75" s="224"/>
      <c r="M75" s="224"/>
      <c r="N75" s="224"/>
      <c r="O75" s="218">
        <f t="shared" si="3"/>
        <v>0</v>
      </c>
      <c r="P75" s="224"/>
      <c r="Q75" s="224"/>
      <c r="R75" s="224"/>
      <c r="S75" s="262"/>
      <c r="T75" s="224"/>
      <c r="U75" s="224"/>
      <c r="V75" s="224"/>
      <c r="W75" s="224"/>
      <c r="X75" s="224"/>
      <c r="Y75" s="224"/>
      <c r="Z75" s="224"/>
      <c r="AA75" s="224"/>
      <c r="AB75" s="224"/>
      <c r="AC75" s="224">
        <f t="shared" si="4"/>
        <v>0</v>
      </c>
      <c r="AD75" s="224"/>
      <c r="AE75" s="224"/>
      <c r="AF75" s="224"/>
      <c r="AG75" s="258"/>
      <c r="AH75" s="224"/>
      <c r="AI75" s="224"/>
      <c r="AJ75" s="224"/>
      <c r="AK75" s="224"/>
      <c r="AL75" s="224"/>
      <c r="AM75" s="224"/>
      <c r="AN75" s="224">
        <f t="shared" si="5"/>
        <v>0</v>
      </c>
      <c r="AO75" s="224"/>
      <c r="AP75" s="224"/>
      <c r="AQ75" s="224"/>
    </row>
    <row r="76" spans="1:43" ht="11.25" customHeight="1" x14ac:dyDescent="0.15">
      <c r="A76" s="218"/>
      <c r="B76" s="224"/>
      <c r="C76" s="224"/>
      <c r="D76" s="224"/>
      <c r="E76" s="224"/>
      <c r="F76" s="224"/>
      <c r="G76" s="224"/>
      <c r="H76" s="261"/>
      <c r="I76" s="224"/>
      <c r="J76" s="224"/>
      <c r="K76" s="224"/>
      <c r="L76" s="224"/>
      <c r="M76" s="224"/>
      <c r="N76" s="224"/>
      <c r="O76" s="218">
        <f t="shared" si="3"/>
        <v>0</v>
      </c>
      <c r="P76" s="224"/>
      <c r="Q76" s="224"/>
      <c r="R76" s="224"/>
      <c r="S76" s="262"/>
      <c r="T76" s="224"/>
      <c r="U76" s="224"/>
      <c r="V76" s="224"/>
      <c r="W76" s="224"/>
      <c r="X76" s="224"/>
      <c r="Y76" s="224"/>
      <c r="Z76" s="224"/>
      <c r="AA76" s="224"/>
      <c r="AB76" s="224"/>
      <c r="AC76" s="224">
        <f t="shared" si="4"/>
        <v>0</v>
      </c>
      <c r="AD76" s="224"/>
      <c r="AE76" s="224"/>
      <c r="AF76" s="224"/>
      <c r="AG76" s="258"/>
      <c r="AH76" s="224"/>
      <c r="AI76" s="224"/>
      <c r="AJ76" s="224"/>
      <c r="AK76" s="224"/>
      <c r="AL76" s="224"/>
      <c r="AM76" s="224"/>
      <c r="AN76" s="224">
        <f t="shared" si="5"/>
        <v>0</v>
      </c>
      <c r="AO76" s="224"/>
      <c r="AP76" s="224"/>
      <c r="AQ76" s="224"/>
    </row>
    <row r="77" spans="1:43" ht="11.25" customHeight="1" x14ac:dyDescent="0.15">
      <c r="A77" s="218"/>
      <c r="B77" s="224"/>
      <c r="C77" s="224"/>
      <c r="D77" s="224"/>
      <c r="E77" s="224"/>
      <c r="F77" s="224"/>
      <c r="G77" s="224"/>
      <c r="H77" s="261"/>
      <c r="I77" s="224"/>
      <c r="J77" s="224"/>
      <c r="K77" s="224"/>
      <c r="L77" s="224"/>
      <c r="M77" s="224"/>
      <c r="N77" s="224"/>
      <c r="O77" s="218">
        <f t="shared" si="3"/>
        <v>0</v>
      </c>
      <c r="P77" s="224"/>
      <c r="Q77" s="224"/>
      <c r="R77" s="224"/>
      <c r="S77" s="262"/>
      <c r="T77" s="224"/>
      <c r="U77" s="224"/>
      <c r="V77" s="224"/>
      <c r="W77" s="224"/>
      <c r="X77" s="224"/>
      <c r="Y77" s="224"/>
      <c r="Z77" s="224"/>
      <c r="AA77" s="224"/>
      <c r="AB77" s="224"/>
      <c r="AC77" s="224">
        <f t="shared" si="4"/>
        <v>0</v>
      </c>
      <c r="AD77" s="224"/>
      <c r="AE77" s="224"/>
      <c r="AF77" s="224"/>
      <c r="AG77" s="258"/>
      <c r="AH77" s="224"/>
      <c r="AI77" s="224"/>
      <c r="AJ77" s="224"/>
      <c r="AK77" s="224"/>
      <c r="AL77" s="224"/>
      <c r="AM77" s="224"/>
      <c r="AN77" s="224">
        <f t="shared" si="5"/>
        <v>0</v>
      </c>
      <c r="AO77" s="224"/>
      <c r="AP77" s="224"/>
      <c r="AQ77" s="224"/>
    </row>
    <row r="78" spans="1:43" ht="11.25" customHeight="1" x14ac:dyDescent="0.15">
      <c r="A78" s="218"/>
      <c r="B78" s="224"/>
      <c r="C78" s="224"/>
      <c r="D78" s="224"/>
      <c r="E78" s="224"/>
      <c r="F78" s="224"/>
      <c r="G78" s="224"/>
      <c r="H78" s="261"/>
      <c r="I78" s="224"/>
      <c r="J78" s="224"/>
      <c r="K78" s="224"/>
      <c r="L78" s="224"/>
      <c r="M78" s="224"/>
      <c r="N78" s="224"/>
      <c r="O78" s="218">
        <f t="shared" si="3"/>
        <v>0</v>
      </c>
      <c r="P78" s="224"/>
      <c r="Q78" s="224"/>
      <c r="R78" s="224"/>
      <c r="S78" s="262"/>
      <c r="T78" s="224"/>
      <c r="U78" s="224"/>
      <c r="V78" s="224"/>
      <c r="W78" s="224"/>
      <c r="X78" s="224"/>
      <c r="Y78" s="224"/>
      <c r="Z78" s="224"/>
      <c r="AA78" s="224"/>
      <c r="AB78" s="224"/>
      <c r="AC78" s="224">
        <f t="shared" si="4"/>
        <v>0</v>
      </c>
      <c r="AD78" s="224"/>
      <c r="AE78" s="224"/>
      <c r="AF78" s="224"/>
      <c r="AG78" s="258"/>
      <c r="AH78" s="224"/>
      <c r="AI78" s="224"/>
      <c r="AJ78" s="224"/>
      <c r="AK78" s="224"/>
      <c r="AL78" s="224"/>
      <c r="AM78" s="224"/>
      <c r="AN78" s="224">
        <f t="shared" si="5"/>
        <v>0</v>
      </c>
      <c r="AO78" s="224"/>
      <c r="AP78" s="224"/>
      <c r="AQ78" s="224"/>
    </row>
    <row r="79" spans="1:43" ht="11.25" customHeight="1" x14ac:dyDescent="0.15">
      <c r="A79" s="218"/>
      <c r="B79" s="224"/>
      <c r="C79" s="224"/>
      <c r="D79" s="224"/>
      <c r="E79" s="224"/>
      <c r="F79" s="224"/>
      <c r="G79" s="224"/>
      <c r="H79" s="261"/>
      <c r="I79" s="224"/>
      <c r="J79" s="224"/>
      <c r="K79" s="224"/>
      <c r="L79" s="224"/>
      <c r="M79" s="224"/>
      <c r="N79" s="224"/>
      <c r="O79" s="218">
        <f t="shared" si="3"/>
        <v>0</v>
      </c>
      <c r="P79" s="224"/>
      <c r="Q79" s="224"/>
      <c r="R79" s="224"/>
      <c r="S79" s="262"/>
      <c r="T79" s="224"/>
      <c r="U79" s="224"/>
      <c r="V79" s="224"/>
      <c r="W79" s="224"/>
      <c r="X79" s="224"/>
      <c r="Y79" s="224"/>
      <c r="Z79" s="224"/>
      <c r="AA79" s="224"/>
      <c r="AB79" s="224"/>
      <c r="AC79" s="224">
        <f t="shared" si="4"/>
        <v>0</v>
      </c>
      <c r="AD79" s="224"/>
      <c r="AE79" s="224"/>
      <c r="AF79" s="224"/>
      <c r="AG79" s="258"/>
      <c r="AH79" s="224"/>
      <c r="AI79" s="224"/>
      <c r="AJ79" s="224"/>
      <c r="AK79" s="224"/>
      <c r="AL79" s="224"/>
      <c r="AM79" s="224"/>
      <c r="AN79" s="224">
        <f t="shared" si="5"/>
        <v>0</v>
      </c>
      <c r="AO79" s="224"/>
      <c r="AP79" s="224"/>
      <c r="AQ79" s="224"/>
    </row>
    <row r="80" spans="1:43" ht="11.25" customHeight="1" x14ac:dyDescent="0.15">
      <c r="A80" s="218"/>
      <c r="B80" s="224"/>
      <c r="C80" s="224"/>
      <c r="D80" s="224"/>
      <c r="E80" s="224"/>
      <c r="F80" s="224"/>
      <c r="G80" s="224"/>
      <c r="H80" s="261"/>
      <c r="I80" s="224"/>
      <c r="J80" s="224"/>
      <c r="K80" s="224"/>
      <c r="L80" s="224"/>
      <c r="M80" s="224"/>
      <c r="N80" s="224"/>
      <c r="O80" s="218">
        <f t="shared" si="3"/>
        <v>0</v>
      </c>
      <c r="P80" s="224"/>
      <c r="Q80" s="224"/>
      <c r="R80" s="224"/>
      <c r="S80" s="262"/>
      <c r="T80" s="224"/>
      <c r="U80" s="224"/>
      <c r="V80" s="224"/>
      <c r="W80" s="224"/>
      <c r="X80" s="224"/>
      <c r="Y80" s="224"/>
      <c r="Z80" s="224"/>
      <c r="AA80" s="224"/>
      <c r="AB80" s="224"/>
      <c r="AC80" s="224">
        <f t="shared" si="4"/>
        <v>0</v>
      </c>
      <c r="AD80" s="224"/>
      <c r="AE80" s="224"/>
      <c r="AF80" s="224"/>
      <c r="AG80" s="258"/>
      <c r="AH80" s="224"/>
      <c r="AI80" s="224"/>
      <c r="AJ80" s="224"/>
      <c r="AK80" s="224"/>
      <c r="AL80" s="224"/>
      <c r="AM80" s="224"/>
      <c r="AN80" s="224">
        <f t="shared" si="5"/>
        <v>0</v>
      </c>
      <c r="AO80" s="224"/>
      <c r="AP80" s="224"/>
      <c r="AQ80" s="224"/>
    </row>
    <row r="81" spans="1:43" ht="11.25" customHeight="1" x14ac:dyDescent="0.15">
      <c r="A81" s="218"/>
      <c r="B81" s="224"/>
      <c r="C81" s="224"/>
      <c r="D81" s="224"/>
      <c r="E81" s="224"/>
      <c r="F81" s="224"/>
      <c r="G81" s="224"/>
      <c r="H81" s="261"/>
      <c r="I81" s="224"/>
      <c r="J81" s="224"/>
      <c r="K81" s="224"/>
      <c r="L81" s="224"/>
      <c r="M81" s="224"/>
      <c r="N81" s="224"/>
      <c r="O81" s="218">
        <f t="shared" si="3"/>
        <v>0</v>
      </c>
      <c r="P81" s="224"/>
      <c r="Q81" s="224"/>
      <c r="R81" s="224"/>
      <c r="S81" s="262"/>
      <c r="T81" s="224"/>
      <c r="U81" s="224"/>
      <c r="V81" s="224"/>
      <c r="W81" s="224"/>
      <c r="X81" s="224"/>
      <c r="Y81" s="224"/>
      <c r="Z81" s="224"/>
      <c r="AA81" s="224"/>
      <c r="AB81" s="224"/>
      <c r="AC81" s="224">
        <f t="shared" si="4"/>
        <v>0</v>
      </c>
      <c r="AD81" s="224"/>
      <c r="AE81" s="224"/>
      <c r="AF81" s="224"/>
      <c r="AG81" s="258"/>
      <c r="AH81" s="224"/>
      <c r="AI81" s="224"/>
      <c r="AJ81" s="224"/>
      <c r="AK81" s="224"/>
      <c r="AL81" s="224"/>
      <c r="AM81" s="224"/>
      <c r="AN81" s="224">
        <f t="shared" si="5"/>
        <v>0</v>
      </c>
      <c r="AO81" s="224"/>
      <c r="AP81" s="224"/>
      <c r="AQ81" s="224"/>
    </row>
    <row r="82" spans="1:43" ht="11.25" customHeight="1" x14ac:dyDescent="0.15">
      <c r="A82" s="218"/>
      <c r="B82" s="224"/>
      <c r="C82" s="224"/>
      <c r="D82" s="224"/>
      <c r="E82" s="224"/>
      <c r="F82" s="224"/>
      <c r="G82" s="224"/>
      <c r="H82" s="261"/>
      <c r="I82" s="224"/>
      <c r="J82" s="224"/>
      <c r="K82" s="224"/>
      <c r="L82" s="224"/>
      <c r="M82" s="224"/>
      <c r="N82" s="224"/>
      <c r="O82" s="218">
        <f t="shared" si="3"/>
        <v>0</v>
      </c>
      <c r="P82" s="224"/>
      <c r="Q82" s="224"/>
      <c r="R82" s="224"/>
      <c r="S82" s="262"/>
      <c r="T82" s="224"/>
      <c r="U82" s="224"/>
      <c r="V82" s="224"/>
      <c r="W82" s="224"/>
      <c r="X82" s="224"/>
      <c r="Y82" s="224"/>
      <c r="Z82" s="224"/>
      <c r="AA82" s="224"/>
      <c r="AB82" s="224"/>
      <c r="AC82" s="224">
        <f t="shared" si="4"/>
        <v>0</v>
      </c>
      <c r="AD82" s="224"/>
      <c r="AE82" s="224"/>
      <c r="AF82" s="224"/>
      <c r="AG82" s="258"/>
      <c r="AH82" s="224"/>
      <c r="AI82" s="224"/>
      <c r="AJ82" s="224"/>
      <c r="AK82" s="224"/>
      <c r="AL82" s="224"/>
      <c r="AM82" s="224"/>
      <c r="AN82" s="224">
        <f t="shared" si="5"/>
        <v>0</v>
      </c>
      <c r="AO82" s="224"/>
      <c r="AP82" s="224"/>
      <c r="AQ82" s="224"/>
    </row>
    <row r="83" spans="1:43" ht="11.25" customHeight="1" x14ac:dyDescent="0.15">
      <c r="A83" s="218"/>
      <c r="B83" s="224"/>
      <c r="C83" s="224"/>
      <c r="D83" s="224"/>
      <c r="E83" s="224"/>
      <c r="F83" s="224"/>
      <c r="G83" s="224"/>
      <c r="H83" s="261"/>
      <c r="I83" s="224"/>
      <c r="J83" s="224"/>
      <c r="K83" s="224"/>
      <c r="L83" s="224"/>
      <c r="M83" s="224"/>
      <c r="N83" s="224"/>
      <c r="O83" s="218">
        <f t="shared" si="3"/>
        <v>0</v>
      </c>
      <c r="P83" s="224"/>
      <c r="Q83" s="224"/>
      <c r="R83" s="224"/>
      <c r="S83" s="262"/>
      <c r="T83" s="224"/>
      <c r="U83" s="224"/>
      <c r="V83" s="224"/>
      <c r="W83" s="224"/>
      <c r="X83" s="224"/>
      <c r="Y83" s="224"/>
      <c r="Z83" s="224"/>
      <c r="AA83" s="224"/>
      <c r="AB83" s="224"/>
      <c r="AC83" s="224">
        <f t="shared" si="4"/>
        <v>0</v>
      </c>
      <c r="AD83" s="224"/>
      <c r="AE83" s="224"/>
      <c r="AF83" s="224"/>
      <c r="AG83" s="258"/>
      <c r="AH83" s="224"/>
      <c r="AI83" s="224"/>
      <c r="AJ83" s="224"/>
      <c r="AK83" s="224"/>
      <c r="AL83" s="224"/>
      <c r="AM83" s="224"/>
      <c r="AN83" s="224">
        <f t="shared" si="5"/>
        <v>0</v>
      </c>
      <c r="AO83" s="224"/>
      <c r="AP83" s="224"/>
      <c r="AQ83" s="224"/>
    </row>
    <row r="84" spans="1:43" ht="11.25" customHeight="1" x14ac:dyDescent="0.15">
      <c r="A84" s="218"/>
      <c r="B84" s="224"/>
      <c r="C84" s="224"/>
      <c r="D84" s="224"/>
      <c r="E84" s="224"/>
      <c r="F84" s="224"/>
      <c r="G84" s="224"/>
      <c r="H84" s="261"/>
      <c r="I84" s="224"/>
      <c r="J84" s="224"/>
      <c r="K84" s="224"/>
      <c r="L84" s="224"/>
      <c r="M84" s="224"/>
      <c r="N84" s="224"/>
      <c r="O84" s="218">
        <f t="shared" si="3"/>
        <v>0</v>
      </c>
      <c r="P84" s="224"/>
      <c r="Q84" s="224"/>
      <c r="R84" s="224"/>
      <c r="S84" s="262"/>
      <c r="T84" s="224"/>
      <c r="U84" s="224"/>
      <c r="V84" s="224"/>
      <c r="W84" s="224"/>
      <c r="X84" s="224"/>
      <c r="Y84" s="224"/>
      <c r="Z84" s="224"/>
      <c r="AA84" s="224"/>
      <c r="AB84" s="224"/>
      <c r="AC84" s="224">
        <f t="shared" si="4"/>
        <v>0</v>
      </c>
      <c r="AD84" s="224"/>
      <c r="AE84" s="224"/>
      <c r="AF84" s="224"/>
      <c r="AG84" s="258"/>
      <c r="AH84" s="224"/>
      <c r="AI84" s="224"/>
      <c r="AJ84" s="224"/>
      <c r="AK84" s="224"/>
      <c r="AL84" s="224"/>
      <c r="AM84" s="224"/>
      <c r="AN84" s="224">
        <f t="shared" si="5"/>
        <v>0</v>
      </c>
      <c r="AO84" s="224"/>
      <c r="AP84" s="224"/>
      <c r="AQ84" s="224"/>
    </row>
    <row r="85" spans="1:43" ht="11.25" customHeight="1" x14ac:dyDescent="0.15">
      <c r="A85" s="218"/>
      <c r="B85" s="224"/>
      <c r="C85" s="224"/>
      <c r="D85" s="224"/>
      <c r="E85" s="224"/>
      <c r="F85" s="224"/>
      <c r="G85" s="224"/>
      <c r="H85" s="261"/>
      <c r="I85" s="224"/>
      <c r="J85" s="224"/>
      <c r="K85" s="224"/>
      <c r="L85" s="224"/>
      <c r="M85" s="224"/>
      <c r="N85" s="224"/>
      <c r="O85" s="218">
        <f t="shared" si="3"/>
        <v>0</v>
      </c>
      <c r="P85" s="224"/>
      <c r="Q85" s="224"/>
      <c r="R85" s="224"/>
      <c r="S85" s="262"/>
      <c r="T85" s="224"/>
      <c r="U85" s="224"/>
      <c r="V85" s="224"/>
      <c r="W85" s="224"/>
      <c r="X85" s="224"/>
      <c r="Y85" s="224"/>
      <c r="Z85" s="224"/>
      <c r="AA85" s="224"/>
      <c r="AB85" s="224"/>
      <c r="AC85" s="224">
        <f t="shared" si="4"/>
        <v>0</v>
      </c>
      <c r="AD85" s="224"/>
      <c r="AE85" s="224"/>
      <c r="AF85" s="224"/>
      <c r="AG85" s="258"/>
      <c r="AH85" s="224"/>
      <c r="AI85" s="224"/>
      <c r="AJ85" s="224"/>
      <c r="AK85" s="224"/>
      <c r="AL85" s="224"/>
      <c r="AM85" s="224"/>
      <c r="AN85" s="224">
        <f t="shared" si="5"/>
        <v>0</v>
      </c>
      <c r="AO85" s="224"/>
      <c r="AP85" s="224"/>
      <c r="AQ85" s="224"/>
    </row>
    <row r="86" spans="1:43" ht="11.25" customHeight="1" x14ac:dyDescent="0.15">
      <c r="A86" s="218"/>
      <c r="B86" s="224"/>
      <c r="C86" s="224"/>
      <c r="D86" s="224"/>
      <c r="E86" s="224"/>
      <c r="F86" s="224"/>
      <c r="G86" s="224"/>
      <c r="H86" s="261"/>
      <c r="I86" s="224"/>
      <c r="J86" s="224"/>
      <c r="K86" s="224"/>
      <c r="L86" s="224"/>
      <c r="M86" s="224"/>
      <c r="N86" s="224"/>
      <c r="O86" s="218">
        <f t="shared" si="3"/>
        <v>0</v>
      </c>
      <c r="P86" s="224"/>
      <c r="Q86" s="224"/>
      <c r="R86" s="224"/>
      <c r="S86" s="262"/>
      <c r="T86" s="224"/>
      <c r="U86" s="224"/>
      <c r="V86" s="224"/>
      <c r="W86" s="224"/>
      <c r="X86" s="224"/>
      <c r="Y86" s="224"/>
      <c r="Z86" s="224"/>
      <c r="AA86" s="224"/>
      <c r="AB86" s="224"/>
      <c r="AC86" s="224">
        <f t="shared" si="4"/>
        <v>0</v>
      </c>
      <c r="AD86" s="224"/>
      <c r="AE86" s="224"/>
      <c r="AF86" s="224"/>
      <c r="AG86" s="258"/>
      <c r="AH86" s="224"/>
      <c r="AI86" s="224"/>
      <c r="AJ86" s="224"/>
      <c r="AK86" s="224"/>
      <c r="AL86" s="224"/>
      <c r="AM86" s="224"/>
      <c r="AN86" s="224">
        <f t="shared" si="5"/>
        <v>0</v>
      </c>
      <c r="AO86" s="224"/>
      <c r="AP86" s="224"/>
      <c r="AQ86" s="224"/>
    </row>
    <row r="87" spans="1:43" ht="11.25" customHeight="1" x14ac:dyDescent="0.15">
      <c r="A87" s="218"/>
      <c r="B87" s="224"/>
      <c r="C87" s="224"/>
      <c r="D87" s="224"/>
      <c r="E87" s="224"/>
      <c r="F87" s="224"/>
      <c r="G87" s="224"/>
      <c r="H87" s="261"/>
      <c r="I87" s="224"/>
      <c r="J87" s="224"/>
      <c r="K87" s="224"/>
      <c r="L87" s="224"/>
      <c r="M87" s="224"/>
      <c r="N87" s="224"/>
      <c r="O87" s="218">
        <f t="shared" si="3"/>
        <v>0</v>
      </c>
      <c r="P87" s="224"/>
      <c r="Q87" s="224"/>
      <c r="R87" s="224"/>
      <c r="S87" s="262"/>
      <c r="T87" s="224"/>
      <c r="U87" s="224"/>
      <c r="V87" s="224"/>
      <c r="W87" s="224"/>
      <c r="X87" s="224"/>
      <c r="Y87" s="224"/>
      <c r="Z87" s="224"/>
      <c r="AA87" s="224"/>
      <c r="AB87" s="224"/>
      <c r="AC87" s="224">
        <f t="shared" si="4"/>
        <v>0</v>
      </c>
      <c r="AD87" s="224"/>
      <c r="AE87" s="224"/>
      <c r="AF87" s="224"/>
      <c r="AG87" s="258"/>
      <c r="AH87" s="224"/>
      <c r="AI87" s="224"/>
      <c r="AJ87" s="224"/>
      <c r="AK87" s="224"/>
      <c r="AL87" s="224"/>
      <c r="AM87" s="224"/>
      <c r="AN87" s="224">
        <f t="shared" si="5"/>
        <v>0</v>
      </c>
      <c r="AO87" s="224"/>
      <c r="AP87" s="224"/>
      <c r="AQ87" s="224"/>
    </row>
    <row r="88" spans="1:43" ht="11.25" customHeight="1" x14ac:dyDescent="0.15">
      <c r="A88" s="218"/>
      <c r="B88" s="224"/>
      <c r="C88" s="224"/>
      <c r="D88" s="224"/>
      <c r="E88" s="224"/>
      <c r="F88" s="224"/>
      <c r="G88" s="224"/>
      <c r="H88" s="261"/>
      <c r="I88" s="224"/>
      <c r="J88" s="224"/>
      <c r="K88" s="224"/>
      <c r="L88" s="224"/>
      <c r="M88" s="224"/>
      <c r="N88" s="224"/>
      <c r="O88" s="218">
        <f t="shared" si="3"/>
        <v>0</v>
      </c>
      <c r="P88" s="224"/>
      <c r="Q88" s="224"/>
      <c r="R88" s="224"/>
      <c r="S88" s="262"/>
      <c r="T88" s="224"/>
      <c r="U88" s="224"/>
      <c r="V88" s="224"/>
      <c r="W88" s="224"/>
      <c r="X88" s="224"/>
      <c r="Y88" s="224"/>
      <c r="Z88" s="224"/>
      <c r="AA88" s="224"/>
      <c r="AB88" s="224"/>
      <c r="AC88" s="224">
        <f t="shared" si="4"/>
        <v>0</v>
      </c>
      <c r="AD88" s="224"/>
      <c r="AE88" s="224"/>
      <c r="AF88" s="224"/>
      <c r="AG88" s="258"/>
      <c r="AH88" s="224"/>
      <c r="AI88" s="224"/>
      <c r="AJ88" s="224"/>
      <c r="AK88" s="224"/>
      <c r="AL88" s="224"/>
      <c r="AM88" s="224"/>
      <c r="AN88" s="224">
        <f t="shared" si="5"/>
        <v>0</v>
      </c>
      <c r="AO88" s="224"/>
      <c r="AP88" s="224"/>
      <c r="AQ88" s="224"/>
    </row>
    <row r="89" spans="1:43" ht="11.25" customHeight="1" x14ac:dyDescent="0.15">
      <c r="A89" s="218"/>
      <c r="B89" s="224"/>
      <c r="C89" s="224"/>
      <c r="D89" s="224"/>
      <c r="E89" s="224"/>
      <c r="F89" s="224"/>
      <c r="G89" s="224"/>
      <c r="H89" s="261"/>
      <c r="I89" s="224"/>
      <c r="J89" s="224"/>
      <c r="K89" s="224"/>
      <c r="L89" s="224"/>
      <c r="M89" s="224"/>
      <c r="N89" s="224"/>
      <c r="O89" s="218">
        <f t="shared" si="3"/>
        <v>0</v>
      </c>
      <c r="P89" s="224"/>
      <c r="Q89" s="224"/>
      <c r="R89" s="224"/>
      <c r="S89" s="262"/>
      <c r="T89" s="224"/>
      <c r="U89" s="224"/>
      <c r="V89" s="224"/>
      <c r="W89" s="224"/>
      <c r="X89" s="224"/>
      <c r="Y89" s="224"/>
      <c r="Z89" s="224"/>
      <c r="AA89" s="224"/>
      <c r="AB89" s="224"/>
      <c r="AC89" s="224">
        <f t="shared" si="4"/>
        <v>0</v>
      </c>
      <c r="AD89" s="224"/>
      <c r="AE89" s="224"/>
      <c r="AF89" s="224"/>
      <c r="AG89" s="258"/>
      <c r="AH89" s="224"/>
      <c r="AI89" s="224"/>
      <c r="AJ89" s="224"/>
      <c r="AK89" s="224"/>
      <c r="AL89" s="224"/>
      <c r="AM89" s="224"/>
      <c r="AN89" s="224">
        <f t="shared" si="5"/>
        <v>0</v>
      </c>
      <c r="AO89" s="224"/>
      <c r="AP89" s="224"/>
      <c r="AQ89" s="224"/>
    </row>
    <row r="90" spans="1:43" ht="11.25" customHeight="1" x14ac:dyDescent="0.15">
      <c r="A90" s="218"/>
      <c r="B90" s="224"/>
      <c r="C90" s="224"/>
      <c r="D90" s="224"/>
      <c r="E90" s="224"/>
      <c r="F90" s="224"/>
      <c r="G90" s="224"/>
      <c r="H90" s="261"/>
      <c r="I90" s="224"/>
      <c r="J90" s="224"/>
      <c r="K90" s="224"/>
      <c r="L90" s="224"/>
      <c r="M90" s="224"/>
      <c r="N90" s="224"/>
      <c r="O90" s="218">
        <f t="shared" si="3"/>
        <v>0</v>
      </c>
      <c r="P90" s="224"/>
      <c r="Q90" s="224"/>
      <c r="R90" s="224"/>
      <c r="S90" s="262"/>
      <c r="T90" s="224"/>
      <c r="U90" s="224"/>
      <c r="V90" s="224"/>
      <c r="W90" s="224"/>
      <c r="X90" s="224"/>
      <c r="Y90" s="224"/>
      <c r="Z90" s="224"/>
      <c r="AA90" s="224"/>
      <c r="AB90" s="224"/>
      <c r="AC90" s="224">
        <f t="shared" si="4"/>
        <v>0</v>
      </c>
      <c r="AD90" s="224"/>
      <c r="AE90" s="224"/>
      <c r="AF90" s="224"/>
      <c r="AG90" s="258"/>
      <c r="AH90" s="224"/>
      <c r="AI90" s="224"/>
      <c r="AJ90" s="224"/>
      <c r="AK90" s="224"/>
      <c r="AL90" s="224"/>
      <c r="AM90" s="224"/>
      <c r="AN90" s="224">
        <f t="shared" si="5"/>
        <v>0</v>
      </c>
      <c r="AO90" s="224"/>
      <c r="AP90" s="224"/>
      <c r="AQ90" s="224"/>
    </row>
    <row r="91" spans="1:43" ht="11.25" customHeight="1" x14ac:dyDescent="0.15">
      <c r="A91" s="218"/>
      <c r="B91" s="224"/>
      <c r="C91" s="224"/>
      <c r="D91" s="224"/>
      <c r="E91" s="224"/>
      <c r="F91" s="224"/>
      <c r="G91" s="224"/>
      <c r="H91" s="261"/>
      <c r="I91" s="224"/>
      <c r="J91" s="224"/>
      <c r="K91" s="224"/>
      <c r="L91" s="224"/>
      <c r="M91" s="224"/>
      <c r="N91" s="224"/>
      <c r="O91" s="218">
        <f t="shared" si="3"/>
        <v>0</v>
      </c>
      <c r="P91" s="224"/>
      <c r="Q91" s="224"/>
      <c r="R91" s="224"/>
      <c r="S91" s="262"/>
      <c r="T91" s="224"/>
      <c r="U91" s="224"/>
      <c r="V91" s="224"/>
      <c r="W91" s="224"/>
      <c r="X91" s="224"/>
      <c r="Y91" s="224"/>
      <c r="Z91" s="224"/>
      <c r="AA91" s="224"/>
      <c r="AB91" s="224"/>
      <c r="AC91" s="224">
        <f t="shared" si="4"/>
        <v>0</v>
      </c>
      <c r="AD91" s="224"/>
      <c r="AE91" s="224"/>
      <c r="AF91" s="224"/>
      <c r="AG91" s="258"/>
      <c r="AH91" s="224"/>
      <c r="AI91" s="224"/>
      <c r="AJ91" s="224"/>
      <c r="AK91" s="224"/>
      <c r="AL91" s="224"/>
      <c r="AM91" s="224"/>
      <c r="AN91" s="224">
        <f t="shared" si="5"/>
        <v>0</v>
      </c>
      <c r="AO91" s="224"/>
      <c r="AP91" s="224"/>
      <c r="AQ91" s="224"/>
    </row>
    <row r="92" spans="1:43" ht="11.25" customHeight="1" x14ac:dyDescent="0.15">
      <c r="A92" s="218"/>
      <c r="B92" s="224"/>
      <c r="C92" s="224"/>
      <c r="D92" s="224"/>
      <c r="E92" s="224"/>
      <c r="F92" s="224"/>
      <c r="G92" s="224"/>
      <c r="H92" s="261"/>
      <c r="I92" s="224"/>
      <c r="J92" s="224"/>
      <c r="K92" s="224"/>
      <c r="L92" s="224"/>
      <c r="M92" s="224"/>
      <c r="N92" s="224"/>
      <c r="O92" s="218">
        <f t="shared" si="3"/>
        <v>0</v>
      </c>
      <c r="P92" s="224"/>
      <c r="Q92" s="224"/>
      <c r="R92" s="224"/>
      <c r="S92" s="262"/>
      <c r="T92" s="224"/>
      <c r="U92" s="224"/>
      <c r="V92" s="224"/>
      <c r="W92" s="224"/>
      <c r="X92" s="224"/>
      <c r="Y92" s="224"/>
      <c r="Z92" s="224"/>
      <c r="AA92" s="224"/>
      <c r="AB92" s="224"/>
      <c r="AC92" s="224">
        <f t="shared" si="4"/>
        <v>0</v>
      </c>
      <c r="AD92" s="224"/>
      <c r="AE92" s="224"/>
      <c r="AF92" s="224"/>
      <c r="AG92" s="258"/>
      <c r="AH92" s="224"/>
      <c r="AI92" s="224"/>
      <c r="AJ92" s="224"/>
      <c r="AK92" s="224"/>
      <c r="AL92" s="224"/>
      <c r="AM92" s="224"/>
      <c r="AN92" s="224">
        <f t="shared" si="5"/>
        <v>0</v>
      </c>
      <c r="AO92" s="224"/>
      <c r="AP92" s="224"/>
      <c r="AQ92" s="224"/>
    </row>
    <row r="93" spans="1:43" ht="11.25" customHeight="1" x14ac:dyDescent="0.15">
      <c r="A93" s="218"/>
      <c r="B93" s="224"/>
      <c r="C93" s="224"/>
      <c r="D93" s="224"/>
      <c r="E93" s="224"/>
      <c r="F93" s="224"/>
      <c r="G93" s="224"/>
      <c r="H93" s="261"/>
      <c r="I93" s="224"/>
      <c r="J93" s="224"/>
      <c r="K93" s="224"/>
      <c r="L93" s="224"/>
      <c r="M93" s="224"/>
      <c r="N93" s="224"/>
      <c r="O93" s="218">
        <f t="shared" si="3"/>
        <v>0</v>
      </c>
      <c r="P93" s="224"/>
      <c r="Q93" s="224"/>
      <c r="R93" s="224"/>
      <c r="S93" s="262"/>
      <c r="T93" s="224"/>
      <c r="U93" s="224"/>
      <c r="V93" s="224"/>
      <c r="W93" s="224"/>
      <c r="X93" s="224"/>
      <c r="Y93" s="224"/>
      <c r="Z93" s="224"/>
      <c r="AA93" s="224"/>
      <c r="AB93" s="224"/>
      <c r="AC93" s="224">
        <f t="shared" si="4"/>
        <v>0</v>
      </c>
      <c r="AD93" s="224"/>
      <c r="AE93" s="224"/>
      <c r="AF93" s="224"/>
      <c r="AG93" s="258"/>
      <c r="AH93" s="224"/>
      <c r="AI93" s="224"/>
      <c r="AJ93" s="224"/>
      <c r="AK93" s="224"/>
      <c r="AL93" s="224"/>
      <c r="AM93" s="224"/>
      <c r="AN93" s="224">
        <f t="shared" si="5"/>
        <v>0</v>
      </c>
      <c r="AO93" s="224"/>
      <c r="AP93" s="224"/>
      <c r="AQ93" s="224"/>
    </row>
    <row r="94" spans="1:43" ht="11.25" customHeight="1" x14ac:dyDescent="0.15">
      <c r="A94" s="218"/>
      <c r="B94" s="224"/>
      <c r="C94" s="224"/>
      <c r="D94" s="224"/>
      <c r="E94" s="224"/>
      <c r="F94" s="224"/>
      <c r="G94" s="224"/>
      <c r="H94" s="261"/>
      <c r="I94" s="224"/>
      <c r="J94" s="224"/>
      <c r="K94" s="224"/>
      <c r="L94" s="224"/>
      <c r="M94" s="224"/>
      <c r="N94" s="224"/>
      <c r="O94" s="218">
        <f t="shared" si="3"/>
        <v>0</v>
      </c>
      <c r="P94" s="224"/>
      <c r="Q94" s="224"/>
      <c r="R94" s="224"/>
      <c r="S94" s="262"/>
      <c r="T94" s="224"/>
      <c r="U94" s="224"/>
      <c r="V94" s="224"/>
      <c r="W94" s="224"/>
      <c r="X94" s="224"/>
      <c r="Y94" s="224"/>
      <c r="Z94" s="224"/>
      <c r="AA94" s="224"/>
      <c r="AB94" s="224"/>
      <c r="AC94" s="224">
        <f t="shared" si="4"/>
        <v>0</v>
      </c>
      <c r="AD94" s="224"/>
      <c r="AE94" s="224"/>
      <c r="AF94" s="224"/>
      <c r="AG94" s="258"/>
      <c r="AH94" s="224"/>
      <c r="AI94" s="224"/>
      <c r="AJ94" s="224"/>
      <c r="AK94" s="224"/>
      <c r="AL94" s="224"/>
      <c r="AM94" s="224"/>
      <c r="AN94" s="224">
        <f t="shared" si="5"/>
        <v>0</v>
      </c>
      <c r="AO94" s="224"/>
      <c r="AP94" s="224"/>
      <c r="AQ94" s="224"/>
    </row>
    <row r="95" spans="1:43" ht="11.25" customHeight="1" x14ac:dyDescent="0.15">
      <c r="A95" s="218"/>
      <c r="B95" s="224"/>
      <c r="C95" s="224"/>
      <c r="D95" s="224"/>
      <c r="E95" s="224"/>
      <c r="F95" s="224"/>
      <c r="G95" s="224"/>
      <c r="H95" s="261"/>
      <c r="I95" s="224"/>
      <c r="J95" s="224"/>
      <c r="K95" s="224"/>
      <c r="L95" s="224"/>
      <c r="M95" s="224"/>
      <c r="N95" s="224"/>
      <c r="O95" s="218">
        <f t="shared" si="3"/>
        <v>0</v>
      </c>
      <c r="P95" s="224"/>
      <c r="Q95" s="224"/>
      <c r="R95" s="224"/>
      <c r="S95" s="262"/>
      <c r="T95" s="224"/>
      <c r="U95" s="224"/>
      <c r="V95" s="224"/>
      <c r="W95" s="224"/>
      <c r="X95" s="224"/>
      <c r="Y95" s="224"/>
      <c r="Z95" s="224"/>
      <c r="AA95" s="224"/>
      <c r="AB95" s="224"/>
      <c r="AC95" s="224">
        <f t="shared" si="4"/>
        <v>0</v>
      </c>
      <c r="AD95" s="224"/>
      <c r="AE95" s="224"/>
      <c r="AF95" s="224"/>
      <c r="AG95" s="258"/>
      <c r="AH95" s="224"/>
      <c r="AI95" s="224"/>
      <c r="AJ95" s="224"/>
      <c r="AK95" s="224"/>
      <c r="AL95" s="224"/>
      <c r="AM95" s="224"/>
      <c r="AN95" s="224">
        <f t="shared" si="5"/>
        <v>0</v>
      </c>
      <c r="AO95" s="224"/>
      <c r="AP95" s="224"/>
      <c r="AQ95" s="224"/>
    </row>
    <row r="96" spans="1:43" ht="11.25" customHeight="1" x14ac:dyDescent="0.15">
      <c r="A96" s="218"/>
      <c r="B96" s="224"/>
      <c r="C96" s="224"/>
      <c r="D96" s="224"/>
      <c r="E96" s="224"/>
      <c r="F96" s="224"/>
      <c r="G96" s="224"/>
      <c r="H96" s="261"/>
      <c r="I96" s="224"/>
      <c r="J96" s="224"/>
      <c r="K96" s="224"/>
      <c r="L96" s="224"/>
      <c r="M96" s="224"/>
      <c r="N96" s="224"/>
      <c r="O96" s="218">
        <f t="shared" si="3"/>
        <v>0</v>
      </c>
      <c r="P96" s="224"/>
      <c r="Q96" s="224"/>
      <c r="R96" s="224"/>
      <c r="S96" s="262"/>
      <c r="T96" s="224"/>
      <c r="U96" s="224"/>
      <c r="V96" s="224"/>
      <c r="W96" s="224"/>
      <c r="X96" s="224"/>
      <c r="Y96" s="224"/>
      <c r="Z96" s="224"/>
      <c r="AA96" s="224"/>
      <c r="AB96" s="224"/>
      <c r="AC96" s="224">
        <f t="shared" si="4"/>
        <v>0</v>
      </c>
      <c r="AD96" s="224"/>
      <c r="AE96" s="224"/>
      <c r="AF96" s="224"/>
      <c r="AG96" s="258"/>
      <c r="AH96" s="224"/>
      <c r="AI96" s="224"/>
      <c r="AJ96" s="224"/>
      <c r="AK96" s="224"/>
      <c r="AL96" s="224"/>
      <c r="AM96" s="224"/>
      <c r="AN96" s="224">
        <f t="shared" si="5"/>
        <v>0</v>
      </c>
      <c r="AO96" s="224"/>
      <c r="AP96" s="224"/>
      <c r="AQ96" s="224"/>
    </row>
    <row r="97" spans="1:43" ht="11.25" customHeight="1" x14ac:dyDescent="0.15">
      <c r="A97" s="218"/>
      <c r="B97" s="224"/>
      <c r="C97" s="224"/>
      <c r="D97" s="224"/>
      <c r="E97" s="224"/>
      <c r="F97" s="224"/>
      <c r="G97" s="224"/>
      <c r="H97" s="261"/>
      <c r="I97" s="224"/>
      <c r="J97" s="224"/>
      <c r="K97" s="224"/>
      <c r="L97" s="224"/>
      <c r="M97" s="224"/>
      <c r="N97" s="224"/>
      <c r="O97" s="218">
        <f t="shared" si="3"/>
        <v>0</v>
      </c>
      <c r="P97" s="224"/>
      <c r="Q97" s="224"/>
      <c r="R97" s="224"/>
      <c r="S97" s="262"/>
      <c r="T97" s="224"/>
      <c r="U97" s="224"/>
      <c r="V97" s="224"/>
      <c r="W97" s="224"/>
      <c r="X97" s="224"/>
      <c r="Y97" s="224"/>
      <c r="Z97" s="224"/>
      <c r="AA97" s="224"/>
      <c r="AB97" s="224"/>
      <c r="AC97" s="224">
        <f t="shared" si="4"/>
        <v>0</v>
      </c>
      <c r="AD97" s="224"/>
      <c r="AE97" s="224"/>
      <c r="AF97" s="224"/>
      <c r="AG97" s="258"/>
      <c r="AH97" s="224"/>
      <c r="AI97" s="224"/>
      <c r="AJ97" s="224"/>
      <c r="AK97" s="224"/>
      <c r="AL97" s="224"/>
      <c r="AM97" s="224"/>
      <c r="AN97" s="224">
        <f t="shared" si="5"/>
        <v>0</v>
      </c>
      <c r="AO97" s="224"/>
      <c r="AP97" s="224"/>
      <c r="AQ97" s="224"/>
    </row>
    <row r="98" spans="1:43" ht="11.25" customHeight="1" x14ac:dyDescent="0.15">
      <c r="A98" s="218"/>
      <c r="B98" s="224"/>
      <c r="C98" s="224"/>
      <c r="D98" s="224"/>
      <c r="E98" s="224"/>
      <c r="F98" s="224"/>
      <c r="G98" s="224"/>
      <c r="H98" s="261"/>
      <c r="I98" s="224"/>
      <c r="J98" s="224"/>
      <c r="K98" s="224"/>
      <c r="L98" s="224"/>
      <c r="M98" s="224"/>
      <c r="N98" s="224"/>
      <c r="O98" s="218">
        <f t="shared" si="3"/>
        <v>0</v>
      </c>
      <c r="P98" s="224"/>
      <c r="Q98" s="224"/>
      <c r="R98" s="224"/>
      <c r="S98" s="262"/>
      <c r="T98" s="224"/>
      <c r="U98" s="224"/>
      <c r="V98" s="224"/>
      <c r="W98" s="224"/>
      <c r="X98" s="224"/>
      <c r="Y98" s="224"/>
      <c r="Z98" s="224"/>
      <c r="AA98" s="224"/>
      <c r="AB98" s="224"/>
      <c r="AC98" s="224">
        <f t="shared" si="4"/>
        <v>0</v>
      </c>
      <c r="AD98" s="224"/>
      <c r="AE98" s="224"/>
      <c r="AF98" s="224"/>
      <c r="AG98" s="258"/>
      <c r="AH98" s="224"/>
      <c r="AI98" s="224"/>
      <c r="AJ98" s="224"/>
      <c r="AK98" s="224"/>
      <c r="AL98" s="224"/>
      <c r="AM98" s="224"/>
      <c r="AN98" s="224">
        <f t="shared" si="5"/>
        <v>0</v>
      </c>
      <c r="AO98" s="224"/>
      <c r="AP98" s="224"/>
      <c r="AQ98" s="224"/>
    </row>
    <row r="99" spans="1:43" ht="11.25" customHeight="1" x14ac:dyDescent="0.15">
      <c r="A99" s="218"/>
      <c r="B99" s="224"/>
      <c r="C99" s="224"/>
      <c r="D99" s="224"/>
      <c r="E99" s="224"/>
      <c r="F99" s="224"/>
      <c r="G99" s="224"/>
      <c r="H99" s="261"/>
      <c r="I99" s="224"/>
      <c r="J99" s="224"/>
      <c r="K99" s="224"/>
      <c r="L99" s="224"/>
      <c r="M99" s="224"/>
      <c r="N99" s="224"/>
      <c r="O99" s="218">
        <f t="shared" si="3"/>
        <v>0</v>
      </c>
      <c r="P99" s="224"/>
      <c r="Q99" s="224"/>
      <c r="R99" s="224"/>
      <c r="S99" s="262"/>
      <c r="T99" s="224"/>
      <c r="U99" s="224"/>
      <c r="V99" s="224"/>
      <c r="W99" s="224"/>
      <c r="X99" s="224"/>
      <c r="Y99" s="224"/>
      <c r="Z99" s="224"/>
      <c r="AA99" s="224"/>
      <c r="AB99" s="224"/>
      <c r="AC99" s="224">
        <f t="shared" si="4"/>
        <v>0</v>
      </c>
      <c r="AD99" s="224"/>
      <c r="AE99" s="224"/>
      <c r="AF99" s="224"/>
      <c r="AG99" s="258"/>
      <c r="AH99" s="224"/>
      <c r="AI99" s="224"/>
      <c r="AJ99" s="224"/>
      <c r="AK99" s="224"/>
      <c r="AL99" s="224"/>
      <c r="AM99" s="224"/>
      <c r="AN99" s="224">
        <f t="shared" si="5"/>
        <v>0</v>
      </c>
      <c r="AO99" s="224"/>
      <c r="AP99" s="224"/>
      <c r="AQ99" s="224"/>
    </row>
    <row r="100" spans="1:43" ht="11.25" customHeight="1" x14ac:dyDescent="0.15">
      <c r="A100" s="218"/>
      <c r="B100" s="224"/>
      <c r="C100" s="224"/>
      <c r="D100" s="224"/>
      <c r="E100" s="224"/>
      <c r="F100" s="224"/>
      <c r="G100" s="224"/>
      <c r="H100" s="261"/>
      <c r="I100" s="224"/>
      <c r="J100" s="224"/>
      <c r="K100" s="224"/>
      <c r="L100" s="224"/>
      <c r="M100" s="224"/>
      <c r="N100" s="224"/>
      <c r="O100" s="218">
        <f t="shared" si="3"/>
        <v>0</v>
      </c>
      <c r="P100" s="224"/>
      <c r="Q100" s="224"/>
      <c r="R100" s="224"/>
      <c r="S100" s="262"/>
      <c r="T100" s="224"/>
      <c r="U100" s="224"/>
      <c r="V100" s="224"/>
      <c r="W100" s="224"/>
      <c r="X100" s="224"/>
      <c r="Y100" s="224"/>
      <c r="Z100" s="224"/>
      <c r="AA100" s="224"/>
      <c r="AB100" s="224"/>
      <c r="AC100" s="224">
        <f t="shared" si="4"/>
        <v>0</v>
      </c>
      <c r="AD100" s="224"/>
      <c r="AE100" s="224"/>
      <c r="AF100" s="224"/>
      <c r="AG100" s="258"/>
      <c r="AH100" s="224"/>
      <c r="AI100" s="224"/>
      <c r="AJ100" s="224"/>
      <c r="AK100" s="224"/>
      <c r="AL100" s="224"/>
      <c r="AM100" s="224"/>
      <c r="AN100" s="224">
        <f t="shared" si="5"/>
        <v>0</v>
      </c>
      <c r="AO100" s="224"/>
      <c r="AP100" s="224"/>
      <c r="AQ100" s="224"/>
    </row>
    <row r="101" spans="1:43" ht="11.25" customHeight="1" x14ac:dyDescent="0.15">
      <c r="A101" s="218"/>
      <c r="B101" s="224"/>
      <c r="C101" s="224"/>
      <c r="D101" s="224"/>
      <c r="E101" s="224"/>
      <c r="F101" s="224"/>
      <c r="G101" s="224"/>
      <c r="H101" s="261"/>
      <c r="I101" s="224"/>
      <c r="J101" s="224"/>
      <c r="K101" s="224"/>
      <c r="L101" s="224"/>
      <c r="M101" s="224"/>
      <c r="N101" s="224"/>
      <c r="O101" s="218">
        <f t="shared" si="3"/>
        <v>0</v>
      </c>
      <c r="P101" s="224"/>
      <c r="Q101" s="224"/>
      <c r="R101" s="224"/>
      <c r="S101" s="262"/>
      <c r="T101" s="224"/>
      <c r="U101" s="224"/>
      <c r="V101" s="224"/>
      <c r="W101" s="224"/>
      <c r="X101" s="224"/>
      <c r="Y101" s="224"/>
      <c r="Z101" s="224"/>
      <c r="AA101" s="224"/>
      <c r="AB101" s="224"/>
      <c r="AC101" s="224">
        <f t="shared" si="4"/>
        <v>0</v>
      </c>
      <c r="AD101" s="224"/>
      <c r="AE101" s="224"/>
      <c r="AF101" s="224"/>
      <c r="AG101" s="258"/>
      <c r="AH101" s="224"/>
      <c r="AI101" s="224"/>
      <c r="AJ101" s="224"/>
      <c r="AK101" s="224"/>
      <c r="AL101" s="224"/>
      <c r="AM101" s="224"/>
      <c r="AN101" s="224">
        <f t="shared" si="5"/>
        <v>0</v>
      </c>
      <c r="AO101" s="224"/>
      <c r="AP101" s="224"/>
      <c r="AQ101" s="224"/>
    </row>
    <row r="102" spans="1:43" ht="11.25" customHeight="1" x14ac:dyDescent="0.15">
      <c r="A102" s="218"/>
      <c r="B102" s="224"/>
      <c r="C102" s="224"/>
      <c r="D102" s="224"/>
      <c r="E102" s="224"/>
      <c r="F102" s="224"/>
      <c r="G102" s="224"/>
      <c r="H102" s="261"/>
      <c r="I102" s="224"/>
      <c r="J102" s="224"/>
      <c r="K102" s="224"/>
      <c r="L102" s="224"/>
      <c r="M102" s="224"/>
      <c r="N102" s="224"/>
      <c r="O102" s="218">
        <f t="shared" si="3"/>
        <v>0</v>
      </c>
      <c r="P102" s="224"/>
      <c r="Q102" s="224"/>
      <c r="R102" s="224"/>
      <c r="S102" s="262"/>
      <c r="T102" s="224"/>
      <c r="U102" s="224"/>
      <c r="V102" s="224"/>
      <c r="W102" s="224"/>
      <c r="X102" s="224"/>
      <c r="Y102" s="224"/>
      <c r="Z102" s="224"/>
      <c r="AA102" s="224"/>
      <c r="AB102" s="224"/>
      <c r="AC102" s="224">
        <f t="shared" si="4"/>
        <v>0</v>
      </c>
      <c r="AD102" s="224"/>
      <c r="AE102" s="224"/>
      <c r="AF102" s="224"/>
      <c r="AG102" s="258"/>
      <c r="AH102" s="224"/>
      <c r="AI102" s="224"/>
      <c r="AJ102" s="224"/>
      <c r="AK102" s="224"/>
      <c r="AL102" s="224"/>
      <c r="AM102" s="224"/>
      <c r="AN102" s="224">
        <f t="shared" si="5"/>
        <v>0</v>
      </c>
      <c r="AO102" s="224"/>
      <c r="AP102" s="224"/>
      <c r="AQ102" s="224"/>
    </row>
    <row r="103" spans="1:43" ht="11.25" customHeight="1" x14ac:dyDescent="0.15">
      <c r="A103" s="218"/>
      <c r="B103" s="224"/>
      <c r="C103" s="224"/>
      <c r="D103" s="224"/>
      <c r="E103" s="224"/>
      <c r="F103" s="224"/>
      <c r="G103" s="224"/>
      <c r="H103" s="261"/>
      <c r="I103" s="224"/>
      <c r="J103" s="224"/>
      <c r="K103" s="224"/>
      <c r="L103" s="224"/>
      <c r="M103" s="224"/>
      <c r="N103" s="224"/>
      <c r="O103" s="218">
        <f t="shared" si="3"/>
        <v>0</v>
      </c>
      <c r="P103" s="224"/>
      <c r="Q103" s="224"/>
      <c r="R103" s="224"/>
      <c r="S103" s="262"/>
      <c r="T103" s="224"/>
      <c r="U103" s="224"/>
      <c r="V103" s="224"/>
      <c r="W103" s="224"/>
      <c r="X103" s="224"/>
      <c r="Y103" s="224"/>
      <c r="Z103" s="224"/>
      <c r="AA103" s="224"/>
      <c r="AB103" s="224"/>
      <c r="AC103" s="224">
        <f t="shared" si="4"/>
        <v>0</v>
      </c>
      <c r="AD103" s="224"/>
      <c r="AE103" s="224"/>
      <c r="AF103" s="224"/>
      <c r="AG103" s="258"/>
      <c r="AH103" s="224"/>
      <c r="AI103" s="224"/>
      <c r="AJ103" s="224"/>
      <c r="AK103" s="224"/>
      <c r="AL103" s="224"/>
      <c r="AM103" s="224"/>
      <c r="AN103" s="224">
        <f t="shared" si="5"/>
        <v>0</v>
      </c>
      <c r="AO103" s="224"/>
      <c r="AP103" s="224"/>
      <c r="AQ103" s="224"/>
    </row>
    <row r="104" spans="1:43" ht="11.25" customHeight="1" x14ac:dyDescent="0.15">
      <c r="A104" s="218"/>
      <c r="B104" s="224"/>
      <c r="C104" s="224"/>
      <c r="D104" s="224"/>
      <c r="E104" s="224"/>
      <c r="F104" s="224"/>
      <c r="G104" s="224"/>
      <c r="H104" s="261"/>
      <c r="I104" s="224"/>
      <c r="J104" s="224"/>
      <c r="K104" s="224"/>
      <c r="L104" s="224"/>
      <c r="M104" s="224"/>
      <c r="N104" s="224"/>
      <c r="O104" s="218">
        <f t="shared" si="3"/>
        <v>0</v>
      </c>
      <c r="P104" s="224"/>
      <c r="Q104" s="224"/>
      <c r="R104" s="224"/>
      <c r="S104" s="262"/>
      <c r="T104" s="224"/>
      <c r="U104" s="224"/>
      <c r="V104" s="224"/>
      <c r="W104" s="224"/>
      <c r="X104" s="224"/>
      <c r="Y104" s="224"/>
      <c r="Z104" s="224"/>
      <c r="AA104" s="224"/>
      <c r="AB104" s="224"/>
      <c r="AC104" s="224">
        <f t="shared" si="4"/>
        <v>0</v>
      </c>
      <c r="AD104" s="224"/>
      <c r="AE104" s="224"/>
      <c r="AF104" s="224"/>
      <c r="AG104" s="258"/>
      <c r="AH104" s="224"/>
      <c r="AI104" s="224"/>
      <c r="AJ104" s="224"/>
      <c r="AK104" s="224"/>
      <c r="AL104" s="224"/>
      <c r="AM104" s="224"/>
      <c r="AN104" s="224">
        <f t="shared" si="5"/>
        <v>0</v>
      </c>
      <c r="AO104" s="224"/>
      <c r="AP104" s="224"/>
      <c r="AQ104" s="224"/>
    </row>
    <row r="105" spans="1:43" ht="11.25" customHeight="1" x14ac:dyDescent="0.15">
      <c r="A105" s="218"/>
      <c r="B105" s="224"/>
      <c r="C105" s="224"/>
      <c r="D105" s="224"/>
      <c r="E105" s="224"/>
      <c r="F105" s="224"/>
      <c r="G105" s="224"/>
      <c r="H105" s="261"/>
      <c r="I105" s="224"/>
      <c r="J105" s="224"/>
      <c r="K105" s="224"/>
      <c r="L105" s="224"/>
      <c r="M105" s="224"/>
      <c r="N105" s="224"/>
      <c r="O105" s="263">
        <f>SUM(O6:O104)</f>
        <v>0</v>
      </c>
      <c r="P105" s="224"/>
      <c r="Q105" s="224"/>
      <c r="R105" s="224"/>
      <c r="S105" s="262"/>
      <c r="T105" s="224"/>
      <c r="U105" s="224"/>
      <c r="V105" s="224"/>
      <c r="W105" s="224"/>
      <c r="X105" s="224"/>
      <c r="Y105" s="224"/>
      <c r="Z105" s="224"/>
      <c r="AA105" s="224"/>
      <c r="AB105" s="224"/>
      <c r="AC105" s="264">
        <f>SUM(AC6:AC104)</f>
        <v>0</v>
      </c>
      <c r="AD105" s="264"/>
      <c r="AE105" s="264"/>
      <c r="AF105" s="224"/>
      <c r="AG105" s="258"/>
      <c r="AH105" s="224"/>
      <c r="AI105" s="224"/>
      <c r="AJ105" s="224"/>
      <c r="AK105" s="224"/>
      <c r="AL105" s="224"/>
      <c r="AM105" s="224"/>
      <c r="AN105" s="264">
        <f>SUM(AN6:AN104)</f>
        <v>0</v>
      </c>
      <c r="AO105" s="224"/>
      <c r="AP105" s="224"/>
      <c r="AQ105" s="224"/>
    </row>
    <row r="106" spans="1:43" ht="11.25" customHeight="1" x14ac:dyDescent="0.15">
      <c r="A106" s="372" t="s">
        <v>339</v>
      </c>
      <c r="B106" s="306"/>
      <c r="C106" s="306"/>
      <c r="D106" s="306"/>
      <c r="E106" s="306"/>
      <c r="F106" s="306"/>
      <c r="G106" s="307"/>
      <c r="H106" s="54"/>
      <c r="I106" s="372" t="s">
        <v>339</v>
      </c>
      <c r="J106" s="306"/>
      <c r="K106" s="306"/>
      <c r="L106" s="306"/>
      <c r="M106" s="306"/>
      <c r="N106" s="306"/>
      <c r="O106" s="307"/>
      <c r="P106" s="372" t="s">
        <v>339</v>
      </c>
      <c r="Q106" s="306"/>
      <c r="R106" s="306"/>
      <c r="S106" s="306"/>
      <c r="T106" s="306"/>
      <c r="U106" s="306"/>
      <c r="V106" s="307"/>
      <c r="W106" s="372" t="s">
        <v>339</v>
      </c>
      <c r="X106" s="306"/>
      <c r="Y106" s="306"/>
      <c r="Z106" s="306"/>
      <c r="AA106" s="306"/>
      <c r="AB106" s="306"/>
      <c r="AC106" s="307"/>
      <c r="AD106" s="372" t="s">
        <v>339</v>
      </c>
      <c r="AE106" s="306"/>
      <c r="AF106" s="306"/>
      <c r="AG106" s="306"/>
      <c r="AH106" s="306"/>
      <c r="AI106" s="306"/>
      <c r="AJ106" s="307"/>
      <c r="AK106" s="372" t="s">
        <v>339</v>
      </c>
      <c r="AL106" s="306"/>
      <c r="AM106" s="306"/>
      <c r="AN106" s="306"/>
      <c r="AO106" s="306"/>
      <c r="AP106" s="306"/>
      <c r="AQ106" s="307"/>
    </row>
    <row r="107" spans="1:43" ht="11.25" customHeight="1" x14ac:dyDescent="0.15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</row>
    <row r="108" spans="1:43" ht="11.25" customHeight="1" x14ac:dyDescent="0.15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</row>
    <row r="109" spans="1:43" ht="11.25" customHeight="1" x14ac:dyDescent="0.15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</row>
    <row r="110" spans="1:43" ht="11.25" customHeight="1" x14ac:dyDescent="0.15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</row>
    <row r="111" spans="1:43" ht="11.25" customHeight="1" x14ac:dyDescent="0.15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</row>
    <row r="112" spans="1:43" ht="11.25" customHeight="1" x14ac:dyDescent="0.15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</row>
    <row r="113" spans="1:43" ht="11.25" customHeight="1" x14ac:dyDescent="0.15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4"/>
      <c r="AQ113" s="54"/>
    </row>
    <row r="114" spans="1:43" ht="11.25" customHeight="1" x14ac:dyDescent="0.15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</row>
    <row r="115" spans="1:43" ht="11.25" customHeight="1" x14ac:dyDescent="0.15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</row>
    <row r="116" spans="1:43" ht="11.25" customHeight="1" x14ac:dyDescent="0.15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4"/>
      <c r="AQ116" s="54"/>
    </row>
    <row r="117" spans="1:43" ht="11.25" customHeight="1" x14ac:dyDescent="0.15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</row>
    <row r="118" spans="1:43" ht="11.25" customHeight="1" x14ac:dyDescent="0.15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</row>
    <row r="119" spans="1:43" ht="11.25" customHeight="1" x14ac:dyDescent="0.15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</row>
    <row r="120" spans="1:43" ht="11.25" customHeight="1" x14ac:dyDescent="0.15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</row>
    <row r="121" spans="1:43" ht="11.25" customHeight="1" x14ac:dyDescent="0.15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</row>
    <row r="122" spans="1:43" ht="11.25" customHeight="1" x14ac:dyDescent="0.15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</row>
    <row r="123" spans="1:43" ht="11.25" customHeight="1" x14ac:dyDescent="0.15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</row>
    <row r="124" spans="1:43" ht="11.25" customHeight="1" x14ac:dyDescent="0.15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4"/>
      <c r="AQ124" s="54"/>
    </row>
    <row r="125" spans="1:43" ht="11.25" customHeight="1" x14ac:dyDescent="0.15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4"/>
      <c r="AQ125" s="54"/>
    </row>
    <row r="126" spans="1:43" ht="11.25" customHeight="1" x14ac:dyDescent="0.15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</row>
    <row r="127" spans="1:43" ht="11.25" customHeight="1" x14ac:dyDescent="0.15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</row>
    <row r="128" spans="1:43" ht="11.25" customHeight="1" x14ac:dyDescent="0.15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</row>
    <row r="129" spans="1:43" ht="11.25" customHeight="1" x14ac:dyDescent="0.15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</row>
    <row r="130" spans="1:43" ht="11.25" customHeight="1" x14ac:dyDescent="0.15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</row>
    <row r="131" spans="1:43" ht="11.25" customHeight="1" x14ac:dyDescent="0.15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</row>
    <row r="132" spans="1:43" ht="11.25" customHeight="1" x14ac:dyDescent="0.15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</row>
    <row r="133" spans="1:43" ht="11.25" customHeight="1" x14ac:dyDescent="0.15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</row>
    <row r="134" spans="1:43" ht="11.25" customHeight="1" x14ac:dyDescent="0.15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</row>
    <row r="135" spans="1:43" ht="11.25" customHeight="1" x14ac:dyDescent="0.15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</row>
    <row r="136" spans="1:43" ht="11.25" customHeight="1" x14ac:dyDescent="0.15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</row>
    <row r="137" spans="1:43" ht="11.25" customHeight="1" x14ac:dyDescent="0.15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</row>
    <row r="138" spans="1:43" ht="11.25" customHeight="1" x14ac:dyDescent="0.15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</row>
    <row r="139" spans="1:43" ht="11.25" customHeight="1" x14ac:dyDescent="0.15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</row>
    <row r="140" spans="1:43" ht="11.25" customHeight="1" x14ac:dyDescent="0.15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</row>
    <row r="141" spans="1:43" ht="11.25" customHeight="1" x14ac:dyDescent="0.15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</row>
    <row r="142" spans="1:43" ht="11.25" customHeight="1" x14ac:dyDescent="0.15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</row>
    <row r="143" spans="1:43" ht="11.25" customHeight="1" x14ac:dyDescent="0.15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</row>
    <row r="144" spans="1:43" ht="11.25" customHeight="1" x14ac:dyDescent="0.15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</row>
    <row r="145" spans="1:43" ht="11.25" customHeight="1" x14ac:dyDescent="0.15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</row>
    <row r="146" spans="1:43" ht="11.25" customHeight="1" x14ac:dyDescent="0.15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</row>
    <row r="147" spans="1:43" ht="11.25" customHeight="1" x14ac:dyDescent="0.15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</row>
    <row r="148" spans="1:43" ht="11.25" customHeight="1" x14ac:dyDescent="0.15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</row>
    <row r="149" spans="1:43" ht="11.25" customHeight="1" x14ac:dyDescent="0.15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</row>
    <row r="150" spans="1:43" ht="11.25" customHeight="1" x14ac:dyDescent="0.15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</row>
    <row r="151" spans="1:43" ht="11.25" customHeight="1" x14ac:dyDescent="0.15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</row>
    <row r="152" spans="1:43" ht="11.25" customHeight="1" x14ac:dyDescent="0.15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</row>
    <row r="153" spans="1:43" ht="11.25" customHeight="1" x14ac:dyDescent="0.1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</row>
    <row r="154" spans="1:43" ht="11.25" customHeight="1" x14ac:dyDescent="0.15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</row>
    <row r="155" spans="1:43" ht="11.25" customHeight="1" x14ac:dyDescent="0.1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</row>
    <row r="156" spans="1:43" ht="11.25" customHeight="1" x14ac:dyDescent="0.15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</row>
    <row r="157" spans="1:43" ht="11.25" customHeight="1" x14ac:dyDescent="0.15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</row>
    <row r="158" spans="1:43" ht="11.25" customHeight="1" x14ac:dyDescent="0.15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</row>
    <row r="159" spans="1:43" ht="11.25" customHeight="1" x14ac:dyDescent="0.15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</row>
    <row r="160" spans="1:43" ht="11.25" customHeight="1" x14ac:dyDescent="0.15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</row>
    <row r="161" spans="1:43" ht="11.25" customHeight="1" x14ac:dyDescent="0.15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</row>
    <row r="162" spans="1:43" ht="11.25" customHeight="1" x14ac:dyDescent="0.15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</row>
    <row r="163" spans="1:43" ht="11.25" customHeight="1" x14ac:dyDescent="0.15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</row>
    <row r="164" spans="1:43" ht="11.25" customHeight="1" x14ac:dyDescent="0.15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</row>
    <row r="165" spans="1:43" ht="11.25" customHeight="1" x14ac:dyDescent="0.1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</row>
    <row r="166" spans="1:43" ht="11.25" customHeight="1" x14ac:dyDescent="0.15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</row>
    <row r="167" spans="1:43" ht="11.25" customHeight="1" x14ac:dyDescent="0.15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</row>
    <row r="168" spans="1:43" ht="11.25" customHeight="1" x14ac:dyDescent="0.15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</row>
    <row r="169" spans="1:43" ht="11.25" customHeight="1" x14ac:dyDescent="0.15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</row>
    <row r="170" spans="1:43" ht="11.25" customHeight="1" x14ac:dyDescent="0.15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</row>
    <row r="171" spans="1:43" ht="11.25" customHeight="1" x14ac:dyDescent="0.15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</row>
    <row r="172" spans="1:43" ht="11.25" customHeight="1" x14ac:dyDescent="0.15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</row>
    <row r="173" spans="1:43" ht="11.25" customHeight="1" x14ac:dyDescent="0.15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</row>
    <row r="174" spans="1:43" ht="11.25" customHeight="1" x14ac:dyDescent="0.15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</row>
    <row r="175" spans="1:43" ht="11.25" customHeight="1" x14ac:dyDescent="0.1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</row>
    <row r="176" spans="1:43" ht="11.25" customHeight="1" x14ac:dyDescent="0.15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</row>
    <row r="177" spans="1:43" ht="11.25" customHeight="1" x14ac:dyDescent="0.15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</row>
    <row r="178" spans="1:43" ht="11.25" customHeight="1" x14ac:dyDescent="0.15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</row>
    <row r="179" spans="1:43" ht="11.25" customHeight="1" x14ac:dyDescent="0.15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</row>
    <row r="180" spans="1:43" ht="11.25" customHeight="1" x14ac:dyDescent="0.15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</row>
    <row r="181" spans="1:43" ht="11.25" customHeight="1" x14ac:dyDescent="0.1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</row>
    <row r="182" spans="1:43" ht="11.25" customHeight="1" x14ac:dyDescent="0.15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</row>
    <row r="183" spans="1:43" ht="11.25" customHeight="1" x14ac:dyDescent="0.15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</row>
    <row r="184" spans="1:43" ht="11.25" customHeight="1" x14ac:dyDescent="0.15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</row>
    <row r="185" spans="1:43" ht="11.25" customHeight="1" x14ac:dyDescent="0.1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</row>
    <row r="186" spans="1:43" ht="11.25" customHeight="1" x14ac:dyDescent="0.15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</row>
    <row r="187" spans="1:43" ht="11.25" customHeight="1" x14ac:dyDescent="0.15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</row>
    <row r="188" spans="1:43" ht="11.25" customHeight="1" x14ac:dyDescent="0.15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</row>
    <row r="189" spans="1:43" ht="11.25" customHeight="1" x14ac:dyDescent="0.15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</row>
    <row r="190" spans="1:43" ht="11.25" customHeight="1" x14ac:dyDescent="0.1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</row>
    <row r="191" spans="1:43" ht="11.25" customHeight="1" x14ac:dyDescent="0.15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</row>
    <row r="192" spans="1:43" ht="11.25" customHeight="1" x14ac:dyDescent="0.15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</row>
    <row r="193" spans="1:43" ht="11.25" customHeight="1" x14ac:dyDescent="0.15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</row>
    <row r="194" spans="1:43" ht="11.25" customHeight="1" x14ac:dyDescent="0.15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</row>
    <row r="195" spans="1:43" ht="11.25" customHeight="1" x14ac:dyDescent="0.1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</row>
    <row r="196" spans="1:43" ht="11.25" customHeight="1" x14ac:dyDescent="0.15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</row>
    <row r="197" spans="1:43" ht="11.25" customHeight="1" x14ac:dyDescent="0.15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</row>
    <row r="198" spans="1:43" ht="11.25" customHeight="1" x14ac:dyDescent="0.15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</row>
    <row r="199" spans="1:43" ht="11.25" customHeight="1" x14ac:dyDescent="0.15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</row>
    <row r="200" spans="1:43" ht="11.25" customHeight="1" x14ac:dyDescent="0.15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</row>
    <row r="201" spans="1:43" ht="11.25" customHeight="1" x14ac:dyDescent="0.1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</row>
    <row r="202" spans="1:43" ht="11.25" customHeight="1" x14ac:dyDescent="0.15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</row>
    <row r="203" spans="1:43" ht="11.25" customHeight="1" x14ac:dyDescent="0.15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</row>
    <row r="204" spans="1:43" ht="11.25" customHeight="1" x14ac:dyDescent="0.1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</row>
    <row r="205" spans="1:43" ht="11.25" customHeight="1" x14ac:dyDescent="0.1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</row>
    <row r="206" spans="1:43" ht="11.25" customHeight="1" x14ac:dyDescent="0.15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</row>
    <row r="207" spans="1:43" ht="11.25" customHeight="1" x14ac:dyDescent="0.15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</row>
    <row r="208" spans="1:43" ht="11.25" customHeight="1" x14ac:dyDescent="0.15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</row>
    <row r="209" spans="1:43" ht="11.25" customHeight="1" x14ac:dyDescent="0.15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</row>
    <row r="210" spans="1:43" ht="11.25" customHeight="1" x14ac:dyDescent="0.15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</row>
    <row r="211" spans="1:43" ht="11.25" customHeight="1" x14ac:dyDescent="0.15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</row>
    <row r="212" spans="1:43" ht="11.25" customHeight="1" x14ac:dyDescent="0.15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</row>
    <row r="213" spans="1:43" ht="11.25" customHeight="1" x14ac:dyDescent="0.15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</row>
    <row r="214" spans="1:43" ht="11.25" customHeight="1" x14ac:dyDescent="0.15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</row>
    <row r="215" spans="1:43" ht="11.25" customHeight="1" x14ac:dyDescent="0.1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</row>
    <row r="216" spans="1:43" ht="11.25" customHeight="1" x14ac:dyDescent="0.15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</row>
    <row r="217" spans="1:43" ht="11.25" customHeight="1" x14ac:dyDescent="0.15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</row>
    <row r="218" spans="1:43" ht="11.25" customHeight="1" x14ac:dyDescent="0.15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</row>
    <row r="219" spans="1:43" ht="11.25" customHeight="1" x14ac:dyDescent="0.15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</row>
    <row r="220" spans="1:43" ht="11.25" customHeight="1" x14ac:dyDescent="0.15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</row>
    <row r="221" spans="1:43" ht="11.25" customHeight="1" x14ac:dyDescent="0.15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</row>
    <row r="222" spans="1:43" ht="11.25" customHeight="1" x14ac:dyDescent="0.15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</row>
    <row r="223" spans="1:43" ht="11.25" customHeight="1" x14ac:dyDescent="0.15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</row>
    <row r="224" spans="1:43" ht="11.25" customHeight="1" x14ac:dyDescent="0.15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</row>
    <row r="225" spans="1:43" ht="11.25" customHeight="1" x14ac:dyDescent="0.1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</row>
    <row r="226" spans="1:43" ht="11.25" customHeight="1" x14ac:dyDescent="0.15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</row>
    <row r="227" spans="1:43" ht="11.25" customHeight="1" x14ac:dyDescent="0.1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</row>
    <row r="228" spans="1:43" ht="11.25" customHeight="1" x14ac:dyDescent="0.1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</row>
    <row r="229" spans="1:43" ht="11.25" customHeight="1" x14ac:dyDescent="0.1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</row>
    <row r="230" spans="1:43" ht="11.25" customHeight="1" x14ac:dyDescent="0.1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</row>
    <row r="231" spans="1:43" ht="11.25" customHeight="1" x14ac:dyDescent="0.1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</row>
    <row r="232" spans="1:43" ht="11.25" customHeight="1" x14ac:dyDescent="0.15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</row>
    <row r="233" spans="1:43" ht="11.25" customHeight="1" x14ac:dyDescent="0.15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</row>
    <row r="234" spans="1:43" ht="11.25" customHeight="1" x14ac:dyDescent="0.15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</row>
    <row r="235" spans="1:43" ht="11.25" customHeight="1" x14ac:dyDescent="0.1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</row>
    <row r="236" spans="1:43" ht="11.25" customHeight="1" x14ac:dyDescent="0.15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</row>
    <row r="237" spans="1:43" ht="11.25" customHeight="1" x14ac:dyDescent="0.15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</row>
    <row r="238" spans="1:43" ht="11.25" customHeight="1" x14ac:dyDescent="0.1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</row>
    <row r="239" spans="1:43" ht="11.25" customHeight="1" x14ac:dyDescent="0.15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</row>
    <row r="240" spans="1:43" ht="11.25" customHeight="1" x14ac:dyDescent="0.15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</row>
    <row r="241" spans="1:43" ht="11.25" customHeight="1" x14ac:dyDescent="0.15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</row>
    <row r="242" spans="1:43" ht="11.25" customHeight="1" x14ac:dyDescent="0.15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</row>
    <row r="243" spans="1:43" ht="11.25" customHeight="1" x14ac:dyDescent="0.15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</row>
    <row r="244" spans="1:43" ht="11.25" customHeight="1" x14ac:dyDescent="0.15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</row>
    <row r="245" spans="1:43" ht="11.25" customHeight="1" x14ac:dyDescent="0.1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</row>
    <row r="246" spans="1:43" ht="11.25" customHeight="1" x14ac:dyDescent="0.15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</row>
    <row r="247" spans="1:43" ht="11.25" customHeight="1" x14ac:dyDescent="0.15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</row>
    <row r="248" spans="1:43" ht="11.25" customHeight="1" x14ac:dyDescent="0.15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</row>
    <row r="249" spans="1:43" ht="11.25" customHeight="1" x14ac:dyDescent="0.15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</row>
    <row r="250" spans="1:43" ht="11.25" customHeight="1" x14ac:dyDescent="0.15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</row>
    <row r="251" spans="1:43" ht="11.25" customHeight="1" x14ac:dyDescent="0.1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</row>
    <row r="252" spans="1:43" ht="11.25" customHeight="1" x14ac:dyDescent="0.15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</row>
    <row r="253" spans="1:43" ht="11.25" customHeight="1" x14ac:dyDescent="0.15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</row>
    <row r="254" spans="1:43" ht="11.25" customHeight="1" x14ac:dyDescent="0.15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</row>
    <row r="255" spans="1:43" ht="11.25" customHeight="1" x14ac:dyDescent="0.1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</row>
    <row r="256" spans="1:43" ht="11.25" customHeight="1" x14ac:dyDescent="0.15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</row>
    <row r="257" spans="1:43" ht="11.25" customHeight="1" x14ac:dyDescent="0.15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</row>
    <row r="258" spans="1:43" ht="11.25" customHeight="1" x14ac:dyDescent="0.15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</row>
    <row r="259" spans="1:43" ht="11.25" customHeight="1" x14ac:dyDescent="0.15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</row>
    <row r="260" spans="1:43" ht="11.25" customHeight="1" x14ac:dyDescent="0.15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</row>
    <row r="261" spans="1:43" ht="11.25" customHeight="1" x14ac:dyDescent="0.15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</row>
    <row r="262" spans="1:43" ht="11.25" customHeight="1" x14ac:dyDescent="0.15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</row>
    <row r="263" spans="1:43" ht="11.25" customHeight="1" x14ac:dyDescent="0.15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</row>
    <row r="264" spans="1:43" ht="11.25" customHeight="1" x14ac:dyDescent="0.15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</row>
    <row r="265" spans="1:43" ht="11.25" customHeight="1" x14ac:dyDescent="0.1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</row>
    <row r="266" spans="1:43" ht="11.25" customHeight="1" x14ac:dyDescent="0.15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</row>
    <row r="267" spans="1:43" ht="11.25" customHeight="1" x14ac:dyDescent="0.15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</row>
    <row r="268" spans="1:43" ht="11.25" customHeight="1" x14ac:dyDescent="0.15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</row>
    <row r="269" spans="1:43" ht="11.25" customHeight="1" x14ac:dyDescent="0.15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</row>
    <row r="270" spans="1:43" ht="11.25" customHeight="1" x14ac:dyDescent="0.15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</row>
    <row r="271" spans="1:43" ht="11.25" customHeight="1" x14ac:dyDescent="0.15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</row>
    <row r="272" spans="1:43" ht="11.25" customHeight="1" x14ac:dyDescent="0.15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</row>
    <row r="273" spans="1:43" ht="11.25" customHeight="1" x14ac:dyDescent="0.15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</row>
    <row r="274" spans="1:43" ht="11.25" customHeight="1" x14ac:dyDescent="0.15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</row>
    <row r="275" spans="1:43" ht="11.25" customHeight="1" x14ac:dyDescent="0.1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</row>
    <row r="276" spans="1:43" ht="11.25" customHeight="1" x14ac:dyDescent="0.15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</row>
    <row r="277" spans="1:43" ht="11.25" customHeight="1" x14ac:dyDescent="0.15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</row>
    <row r="278" spans="1:43" ht="11.25" customHeight="1" x14ac:dyDescent="0.15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</row>
    <row r="279" spans="1:43" ht="11.25" customHeight="1" x14ac:dyDescent="0.15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</row>
    <row r="280" spans="1:43" ht="11.25" customHeight="1" x14ac:dyDescent="0.15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</row>
    <row r="281" spans="1:43" ht="11.25" customHeight="1" x14ac:dyDescent="0.15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</row>
    <row r="282" spans="1:43" ht="11.25" customHeight="1" x14ac:dyDescent="0.1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</row>
    <row r="283" spans="1:43" ht="11.25" customHeight="1" x14ac:dyDescent="0.15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</row>
    <row r="284" spans="1:43" ht="11.25" customHeight="1" x14ac:dyDescent="0.15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</row>
    <row r="285" spans="1:43" ht="11.25" customHeight="1" x14ac:dyDescent="0.1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</row>
    <row r="286" spans="1:43" ht="11.25" customHeight="1" x14ac:dyDescent="0.15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</row>
    <row r="287" spans="1:43" ht="11.25" customHeight="1" x14ac:dyDescent="0.1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</row>
    <row r="288" spans="1:43" ht="11.25" customHeight="1" x14ac:dyDescent="0.15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</row>
    <row r="289" spans="1:43" ht="11.25" customHeight="1" x14ac:dyDescent="0.15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</row>
    <row r="290" spans="1:43" ht="11.25" customHeight="1" x14ac:dyDescent="0.15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</row>
    <row r="291" spans="1:43" ht="11.25" customHeight="1" x14ac:dyDescent="0.15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</row>
    <row r="292" spans="1:43" ht="11.25" customHeight="1" x14ac:dyDescent="0.1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</row>
    <row r="293" spans="1:43" ht="11.25" customHeight="1" x14ac:dyDescent="0.1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</row>
    <row r="294" spans="1:43" ht="11.25" customHeight="1" x14ac:dyDescent="0.1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</row>
    <row r="295" spans="1:43" ht="11.25" customHeight="1" x14ac:dyDescent="0.1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</row>
    <row r="296" spans="1:43" ht="11.25" customHeight="1" x14ac:dyDescent="0.1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</row>
    <row r="297" spans="1:43" ht="11.25" customHeight="1" x14ac:dyDescent="0.1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</row>
    <row r="298" spans="1:43" ht="11.25" customHeight="1" x14ac:dyDescent="0.1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</row>
    <row r="299" spans="1:43" ht="11.25" customHeight="1" x14ac:dyDescent="0.1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</row>
    <row r="300" spans="1:43" ht="11.25" customHeight="1" x14ac:dyDescent="0.1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</row>
    <row r="301" spans="1:43" ht="11.25" customHeight="1" x14ac:dyDescent="0.1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</row>
    <row r="302" spans="1:43" ht="11.25" customHeight="1" x14ac:dyDescent="0.1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</row>
    <row r="303" spans="1:43" ht="11.25" customHeight="1" x14ac:dyDescent="0.1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</row>
    <row r="304" spans="1:43" ht="11.25" customHeight="1" x14ac:dyDescent="0.1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</row>
    <row r="305" spans="1:43" ht="11.25" customHeight="1" x14ac:dyDescent="0.1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</row>
    <row r="306" spans="1:43" ht="11.25" customHeight="1" x14ac:dyDescent="0.1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</row>
    <row r="307" spans="1:43" ht="11.25" customHeight="1" x14ac:dyDescent="0.1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</row>
    <row r="308" spans="1:43" ht="11.25" customHeight="1" x14ac:dyDescent="0.1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</row>
    <row r="309" spans="1:43" ht="11.25" customHeight="1" x14ac:dyDescent="0.1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</row>
    <row r="310" spans="1:43" ht="11.25" customHeight="1" x14ac:dyDescent="0.1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</row>
    <row r="311" spans="1:43" ht="11.25" customHeight="1" x14ac:dyDescent="0.1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</row>
    <row r="312" spans="1:43" ht="11.25" customHeight="1" x14ac:dyDescent="0.1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</row>
    <row r="313" spans="1:43" ht="11.25" customHeight="1" x14ac:dyDescent="0.1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</row>
    <row r="314" spans="1:43" ht="11.25" customHeight="1" x14ac:dyDescent="0.1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</row>
    <row r="315" spans="1:43" ht="11.25" customHeight="1" x14ac:dyDescent="0.1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</row>
    <row r="316" spans="1:43" ht="11.25" customHeight="1" x14ac:dyDescent="0.1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</row>
    <row r="317" spans="1:43" ht="11.25" customHeight="1" x14ac:dyDescent="0.1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</row>
    <row r="318" spans="1:43" ht="11.25" customHeight="1" x14ac:dyDescent="0.1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</row>
    <row r="319" spans="1:43" ht="11.25" customHeight="1" x14ac:dyDescent="0.1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</row>
    <row r="320" spans="1:43" ht="11.25" customHeight="1" x14ac:dyDescent="0.1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</row>
    <row r="321" spans="1:43" ht="11.25" customHeight="1" x14ac:dyDescent="0.1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</row>
    <row r="322" spans="1:43" ht="11.25" customHeight="1" x14ac:dyDescent="0.1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</row>
    <row r="323" spans="1:43" ht="11.25" customHeight="1" x14ac:dyDescent="0.1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</row>
    <row r="324" spans="1:43" ht="11.25" customHeight="1" x14ac:dyDescent="0.1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</row>
    <row r="325" spans="1:43" ht="11.25" customHeight="1" x14ac:dyDescent="0.1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</row>
    <row r="326" spans="1:43" ht="11.25" customHeight="1" x14ac:dyDescent="0.1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</row>
    <row r="327" spans="1:43" ht="11.25" customHeight="1" x14ac:dyDescent="0.1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</row>
    <row r="328" spans="1:43" ht="11.25" customHeight="1" x14ac:dyDescent="0.1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</row>
    <row r="329" spans="1:43" ht="11.25" customHeight="1" x14ac:dyDescent="0.1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</row>
    <row r="330" spans="1:43" ht="11.25" customHeight="1" x14ac:dyDescent="0.1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</row>
    <row r="331" spans="1:43" ht="11.25" customHeight="1" x14ac:dyDescent="0.1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</row>
    <row r="332" spans="1:43" ht="11.25" customHeight="1" x14ac:dyDescent="0.1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</row>
    <row r="333" spans="1:43" ht="11.25" customHeight="1" x14ac:dyDescent="0.1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</row>
    <row r="334" spans="1:43" ht="11.25" customHeight="1" x14ac:dyDescent="0.1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</row>
    <row r="335" spans="1:43" ht="11.25" customHeight="1" x14ac:dyDescent="0.1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</row>
    <row r="336" spans="1:43" ht="11.25" customHeight="1" x14ac:dyDescent="0.1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</row>
    <row r="337" spans="1:43" ht="11.25" customHeight="1" x14ac:dyDescent="0.1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</row>
    <row r="338" spans="1:43" ht="11.25" customHeight="1" x14ac:dyDescent="0.1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</row>
    <row r="339" spans="1:43" ht="11.25" customHeight="1" x14ac:dyDescent="0.1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</row>
    <row r="340" spans="1:43" ht="11.25" customHeight="1" x14ac:dyDescent="0.1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</row>
    <row r="341" spans="1:43" ht="11.25" customHeight="1" x14ac:dyDescent="0.1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</row>
    <row r="342" spans="1:43" ht="11.25" customHeight="1" x14ac:dyDescent="0.1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</row>
    <row r="343" spans="1:43" ht="11.25" customHeight="1" x14ac:dyDescent="0.1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</row>
    <row r="344" spans="1:43" ht="11.25" customHeight="1" x14ac:dyDescent="0.1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</row>
    <row r="345" spans="1:43" ht="11.25" customHeight="1" x14ac:dyDescent="0.1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</row>
    <row r="346" spans="1:43" ht="11.25" customHeight="1" x14ac:dyDescent="0.1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</row>
    <row r="347" spans="1:43" ht="11.25" customHeight="1" x14ac:dyDescent="0.1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</row>
    <row r="348" spans="1:43" ht="11.25" customHeight="1" x14ac:dyDescent="0.1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</row>
    <row r="349" spans="1:43" ht="11.25" customHeight="1" x14ac:dyDescent="0.1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</row>
    <row r="350" spans="1:43" ht="11.25" customHeight="1" x14ac:dyDescent="0.1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</row>
    <row r="351" spans="1:43" ht="11.25" customHeight="1" x14ac:dyDescent="0.1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</row>
    <row r="352" spans="1:43" ht="11.25" customHeight="1" x14ac:dyDescent="0.1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</row>
    <row r="353" spans="1:43" ht="11.25" customHeight="1" x14ac:dyDescent="0.1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</row>
    <row r="354" spans="1:43" ht="11.25" customHeight="1" x14ac:dyDescent="0.1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</row>
    <row r="355" spans="1:43" ht="11.25" customHeight="1" x14ac:dyDescent="0.1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</row>
    <row r="356" spans="1:43" ht="11.25" customHeight="1" x14ac:dyDescent="0.1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</row>
    <row r="357" spans="1:43" ht="11.25" customHeight="1" x14ac:dyDescent="0.1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</row>
    <row r="358" spans="1:43" ht="11.25" customHeight="1" x14ac:dyDescent="0.1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</row>
    <row r="359" spans="1:43" ht="11.25" customHeight="1" x14ac:dyDescent="0.1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</row>
    <row r="360" spans="1:43" ht="11.25" customHeight="1" x14ac:dyDescent="0.1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</row>
    <row r="361" spans="1:43" ht="11.25" customHeight="1" x14ac:dyDescent="0.1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</row>
    <row r="362" spans="1:43" ht="11.25" customHeight="1" x14ac:dyDescent="0.1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</row>
    <row r="363" spans="1:43" ht="11.25" customHeight="1" x14ac:dyDescent="0.1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</row>
    <row r="364" spans="1:43" ht="11.25" customHeight="1" x14ac:dyDescent="0.1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</row>
    <row r="365" spans="1:43" ht="11.25" customHeight="1" x14ac:dyDescent="0.1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</row>
    <row r="366" spans="1:43" ht="11.25" customHeight="1" x14ac:dyDescent="0.1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</row>
    <row r="367" spans="1:43" ht="11.25" customHeight="1" x14ac:dyDescent="0.1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</row>
    <row r="368" spans="1:43" ht="11.25" customHeight="1" x14ac:dyDescent="0.1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</row>
    <row r="369" spans="1:43" ht="11.25" customHeight="1" x14ac:dyDescent="0.1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</row>
    <row r="370" spans="1:43" ht="11.25" customHeight="1" x14ac:dyDescent="0.1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</row>
    <row r="371" spans="1:43" ht="11.25" customHeight="1" x14ac:dyDescent="0.1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</row>
    <row r="372" spans="1:43" ht="11.25" customHeight="1" x14ac:dyDescent="0.1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</row>
    <row r="373" spans="1:43" ht="11.25" customHeight="1" x14ac:dyDescent="0.1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</row>
    <row r="374" spans="1:43" ht="11.25" customHeight="1" x14ac:dyDescent="0.1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</row>
    <row r="375" spans="1:43" ht="11.25" customHeight="1" x14ac:dyDescent="0.1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</row>
    <row r="376" spans="1:43" ht="11.25" customHeight="1" x14ac:dyDescent="0.1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</row>
    <row r="377" spans="1:43" ht="11.25" customHeight="1" x14ac:dyDescent="0.1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</row>
    <row r="378" spans="1:43" ht="11.25" customHeight="1" x14ac:dyDescent="0.1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</row>
    <row r="379" spans="1:43" ht="11.25" customHeight="1" x14ac:dyDescent="0.1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</row>
    <row r="380" spans="1:43" ht="11.25" customHeight="1" x14ac:dyDescent="0.1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</row>
    <row r="381" spans="1:43" ht="11.25" customHeight="1" x14ac:dyDescent="0.1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</row>
    <row r="382" spans="1:43" ht="11.25" customHeight="1" x14ac:dyDescent="0.1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</row>
    <row r="383" spans="1:43" ht="11.25" customHeight="1" x14ac:dyDescent="0.1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</row>
    <row r="384" spans="1:43" ht="11.25" customHeight="1" x14ac:dyDescent="0.1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</row>
    <row r="385" spans="1:43" ht="11.25" customHeight="1" x14ac:dyDescent="0.1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</row>
    <row r="386" spans="1:43" ht="11.25" customHeight="1" x14ac:dyDescent="0.1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</row>
    <row r="387" spans="1:43" ht="11.25" customHeight="1" x14ac:dyDescent="0.1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</row>
    <row r="388" spans="1:43" ht="11.25" customHeight="1" x14ac:dyDescent="0.1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</row>
    <row r="389" spans="1:43" ht="11.25" customHeight="1" x14ac:dyDescent="0.1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</row>
    <row r="390" spans="1:43" ht="11.25" customHeight="1" x14ac:dyDescent="0.1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</row>
    <row r="391" spans="1:43" ht="11.25" customHeight="1" x14ac:dyDescent="0.1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</row>
    <row r="392" spans="1:43" ht="11.25" customHeight="1" x14ac:dyDescent="0.1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</row>
    <row r="393" spans="1:43" ht="11.25" customHeight="1" x14ac:dyDescent="0.1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</row>
    <row r="394" spans="1:43" ht="11.25" customHeight="1" x14ac:dyDescent="0.1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</row>
    <row r="395" spans="1:43" ht="11.25" customHeight="1" x14ac:dyDescent="0.1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</row>
    <row r="396" spans="1:43" ht="11.25" customHeight="1" x14ac:dyDescent="0.1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</row>
    <row r="397" spans="1:43" ht="11.25" customHeight="1" x14ac:dyDescent="0.1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</row>
    <row r="398" spans="1:43" ht="11.25" customHeight="1" x14ac:dyDescent="0.1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</row>
    <row r="399" spans="1:43" ht="11.25" customHeight="1" x14ac:dyDescent="0.1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</row>
    <row r="400" spans="1:43" ht="11.25" customHeight="1" x14ac:dyDescent="0.1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</row>
    <row r="401" spans="1:43" ht="11.25" customHeight="1" x14ac:dyDescent="0.1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</row>
    <row r="402" spans="1:43" ht="11.25" customHeight="1" x14ac:dyDescent="0.1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</row>
    <row r="403" spans="1:43" ht="11.25" customHeight="1" x14ac:dyDescent="0.1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</row>
    <row r="404" spans="1:43" ht="11.25" customHeight="1" x14ac:dyDescent="0.1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</row>
    <row r="405" spans="1:43" ht="11.25" customHeight="1" x14ac:dyDescent="0.1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</row>
    <row r="406" spans="1:43" ht="11.25" customHeight="1" x14ac:dyDescent="0.1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</row>
    <row r="407" spans="1:43" ht="11.25" customHeight="1" x14ac:dyDescent="0.1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</row>
    <row r="408" spans="1:43" ht="11.25" customHeight="1" x14ac:dyDescent="0.1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</row>
    <row r="409" spans="1:43" ht="11.25" customHeight="1" x14ac:dyDescent="0.1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</row>
    <row r="410" spans="1:43" ht="11.25" customHeight="1" x14ac:dyDescent="0.1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</row>
    <row r="411" spans="1:43" ht="11.25" customHeight="1" x14ac:dyDescent="0.1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</row>
    <row r="412" spans="1:43" ht="11.25" customHeight="1" x14ac:dyDescent="0.1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</row>
    <row r="413" spans="1:43" ht="11.25" customHeight="1" x14ac:dyDescent="0.1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</row>
    <row r="414" spans="1:43" ht="11.25" customHeight="1" x14ac:dyDescent="0.1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</row>
    <row r="415" spans="1:43" ht="11.25" customHeight="1" x14ac:dyDescent="0.1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</row>
    <row r="416" spans="1:43" ht="11.25" customHeight="1" x14ac:dyDescent="0.1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</row>
    <row r="417" spans="1:43" ht="11.25" customHeight="1" x14ac:dyDescent="0.1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</row>
    <row r="418" spans="1:43" ht="11.25" customHeight="1" x14ac:dyDescent="0.1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</row>
    <row r="419" spans="1:43" ht="11.25" customHeight="1" x14ac:dyDescent="0.1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</row>
    <row r="420" spans="1:43" ht="11.25" customHeight="1" x14ac:dyDescent="0.1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</row>
    <row r="421" spans="1:43" ht="11.25" customHeight="1" x14ac:dyDescent="0.1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</row>
    <row r="422" spans="1:43" ht="11.25" customHeight="1" x14ac:dyDescent="0.1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</row>
    <row r="423" spans="1:43" ht="11.25" customHeight="1" x14ac:dyDescent="0.1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</row>
    <row r="424" spans="1:43" ht="11.25" customHeight="1" x14ac:dyDescent="0.1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</row>
    <row r="425" spans="1:43" ht="11.25" customHeight="1" x14ac:dyDescent="0.1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</row>
    <row r="426" spans="1:43" ht="11.25" customHeight="1" x14ac:dyDescent="0.1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</row>
    <row r="427" spans="1:43" ht="11.25" customHeight="1" x14ac:dyDescent="0.1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</row>
    <row r="428" spans="1:43" ht="11.25" customHeight="1" x14ac:dyDescent="0.1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</row>
    <row r="429" spans="1:43" ht="11.25" customHeight="1" x14ac:dyDescent="0.1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</row>
    <row r="430" spans="1:43" ht="11.25" customHeight="1" x14ac:dyDescent="0.1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</row>
    <row r="431" spans="1:43" ht="11.25" customHeight="1" x14ac:dyDescent="0.1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</row>
    <row r="432" spans="1:43" ht="11.25" customHeight="1" x14ac:dyDescent="0.1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</row>
    <row r="433" spans="1:43" ht="11.25" customHeight="1" x14ac:dyDescent="0.1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</row>
    <row r="434" spans="1:43" ht="11.25" customHeight="1" x14ac:dyDescent="0.1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</row>
    <row r="435" spans="1:43" ht="11.25" customHeight="1" x14ac:dyDescent="0.1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</row>
    <row r="436" spans="1:43" ht="11.25" customHeight="1" x14ac:dyDescent="0.1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</row>
    <row r="437" spans="1:43" ht="11.25" customHeight="1" x14ac:dyDescent="0.1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</row>
    <row r="438" spans="1:43" ht="11.25" customHeight="1" x14ac:dyDescent="0.1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</row>
    <row r="439" spans="1:43" ht="11.25" customHeight="1" x14ac:dyDescent="0.1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</row>
    <row r="440" spans="1:43" ht="11.25" customHeight="1" x14ac:dyDescent="0.1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</row>
    <row r="441" spans="1:43" ht="11.25" customHeight="1" x14ac:dyDescent="0.1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</row>
    <row r="442" spans="1:43" ht="11.25" customHeight="1" x14ac:dyDescent="0.1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</row>
    <row r="443" spans="1:43" ht="11.25" customHeight="1" x14ac:dyDescent="0.1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</row>
    <row r="444" spans="1:43" ht="11.25" customHeight="1" x14ac:dyDescent="0.1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</row>
    <row r="445" spans="1:43" ht="11.25" customHeight="1" x14ac:dyDescent="0.1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</row>
    <row r="446" spans="1:43" ht="11.25" customHeight="1" x14ac:dyDescent="0.1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</row>
    <row r="447" spans="1:43" ht="11.25" customHeight="1" x14ac:dyDescent="0.1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</row>
    <row r="448" spans="1:43" ht="11.25" customHeight="1" x14ac:dyDescent="0.1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</row>
    <row r="449" spans="1:43" ht="11.25" customHeight="1" x14ac:dyDescent="0.1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</row>
    <row r="450" spans="1:43" ht="11.25" customHeight="1" x14ac:dyDescent="0.1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</row>
    <row r="451" spans="1:43" ht="11.25" customHeight="1" x14ac:dyDescent="0.1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</row>
    <row r="452" spans="1:43" ht="11.25" customHeight="1" x14ac:dyDescent="0.1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</row>
    <row r="453" spans="1:43" ht="11.25" customHeight="1" x14ac:dyDescent="0.1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</row>
    <row r="454" spans="1:43" ht="11.25" customHeight="1" x14ac:dyDescent="0.1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</row>
    <row r="455" spans="1:43" ht="11.25" customHeight="1" x14ac:dyDescent="0.1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</row>
    <row r="456" spans="1:43" ht="11.25" customHeight="1" x14ac:dyDescent="0.1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</row>
    <row r="457" spans="1:43" ht="11.25" customHeight="1" x14ac:dyDescent="0.1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</row>
    <row r="458" spans="1:43" ht="11.25" customHeight="1" x14ac:dyDescent="0.1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</row>
    <row r="459" spans="1:43" ht="11.25" customHeight="1" x14ac:dyDescent="0.1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</row>
    <row r="460" spans="1:43" ht="11.25" customHeight="1" x14ac:dyDescent="0.1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</row>
    <row r="461" spans="1:43" ht="11.25" customHeight="1" x14ac:dyDescent="0.1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</row>
    <row r="462" spans="1:43" ht="11.25" customHeight="1" x14ac:dyDescent="0.1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</row>
    <row r="463" spans="1:43" ht="11.25" customHeight="1" x14ac:dyDescent="0.1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</row>
    <row r="464" spans="1:43" ht="11.25" customHeight="1" x14ac:dyDescent="0.1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</row>
    <row r="465" spans="1:43" ht="11.25" customHeight="1" x14ac:dyDescent="0.1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</row>
    <row r="466" spans="1:43" ht="11.25" customHeight="1" x14ac:dyDescent="0.1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</row>
    <row r="467" spans="1:43" ht="11.25" customHeight="1" x14ac:dyDescent="0.1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</row>
    <row r="468" spans="1:43" ht="11.25" customHeight="1" x14ac:dyDescent="0.1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</row>
    <row r="469" spans="1:43" ht="11.25" customHeight="1" x14ac:dyDescent="0.1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</row>
    <row r="470" spans="1:43" ht="11.25" customHeight="1" x14ac:dyDescent="0.1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</row>
    <row r="471" spans="1:43" ht="11.25" customHeight="1" x14ac:dyDescent="0.1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</row>
    <row r="472" spans="1:43" ht="11.25" customHeight="1" x14ac:dyDescent="0.1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</row>
    <row r="473" spans="1:43" ht="11.25" customHeight="1" x14ac:dyDescent="0.1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</row>
    <row r="474" spans="1:43" ht="11.25" customHeight="1" x14ac:dyDescent="0.1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</row>
    <row r="475" spans="1:43" ht="11.25" customHeight="1" x14ac:dyDescent="0.1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</row>
    <row r="476" spans="1:43" ht="11.25" customHeight="1" x14ac:dyDescent="0.1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</row>
    <row r="477" spans="1:43" ht="11.25" customHeight="1" x14ac:dyDescent="0.1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</row>
    <row r="478" spans="1:43" ht="11.25" customHeight="1" x14ac:dyDescent="0.1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</row>
    <row r="479" spans="1:43" ht="11.25" customHeight="1" x14ac:dyDescent="0.1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</row>
    <row r="480" spans="1:43" ht="11.25" customHeight="1" x14ac:dyDescent="0.1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</row>
    <row r="481" spans="1:43" ht="11.25" customHeight="1" x14ac:dyDescent="0.1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</row>
    <row r="482" spans="1:43" ht="11.25" customHeight="1" x14ac:dyDescent="0.1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</row>
    <row r="483" spans="1:43" ht="11.25" customHeight="1" x14ac:dyDescent="0.1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</row>
    <row r="484" spans="1:43" ht="11.25" customHeight="1" x14ac:dyDescent="0.1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</row>
    <row r="485" spans="1:43" ht="11.25" customHeight="1" x14ac:dyDescent="0.1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</row>
    <row r="486" spans="1:43" ht="11.25" customHeight="1" x14ac:dyDescent="0.1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</row>
    <row r="487" spans="1:43" ht="11.25" customHeight="1" x14ac:dyDescent="0.1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</row>
    <row r="488" spans="1:43" ht="11.25" customHeight="1" x14ac:dyDescent="0.1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</row>
    <row r="489" spans="1:43" ht="11.25" customHeight="1" x14ac:dyDescent="0.1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</row>
    <row r="490" spans="1:43" ht="11.25" customHeight="1" x14ac:dyDescent="0.1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</row>
    <row r="491" spans="1:43" ht="11.25" customHeight="1" x14ac:dyDescent="0.1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</row>
    <row r="492" spans="1:43" ht="11.25" customHeight="1" x14ac:dyDescent="0.1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</row>
    <row r="493" spans="1:43" ht="11.25" customHeight="1" x14ac:dyDescent="0.1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</row>
    <row r="494" spans="1:43" ht="11.25" customHeight="1" x14ac:dyDescent="0.1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</row>
    <row r="495" spans="1:43" ht="11.25" customHeight="1" x14ac:dyDescent="0.1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</row>
    <row r="496" spans="1:43" ht="11.25" customHeight="1" x14ac:dyDescent="0.1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</row>
    <row r="497" spans="1:43" ht="11.25" customHeight="1" x14ac:dyDescent="0.1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</row>
    <row r="498" spans="1:43" ht="11.25" customHeight="1" x14ac:dyDescent="0.1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</row>
    <row r="499" spans="1:43" ht="11.25" customHeight="1" x14ac:dyDescent="0.1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</row>
    <row r="500" spans="1:43" ht="11.25" customHeight="1" x14ac:dyDescent="0.1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</row>
    <row r="501" spans="1:43" ht="11.25" customHeight="1" x14ac:dyDescent="0.1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</row>
    <row r="502" spans="1:43" ht="11.25" customHeight="1" x14ac:dyDescent="0.1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</row>
    <row r="503" spans="1:43" ht="11.25" customHeight="1" x14ac:dyDescent="0.1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</row>
    <row r="504" spans="1:43" ht="11.25" customHeight="1" x14ac:dyDescent="0.1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</row>
    <row r="505" spans="1:43" ht="11.25" customHeight="1" x14ac:dyDescent="0.1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</row>
    <row r="506" spans="1:43" ht="11.25" customHeight="1" x14ac:dyDescent="0.1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</row>
    <row r="507" spans="1:43" ht="11.25" customHeight="1" x14ac:dyDescent="0.1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</row>
    <row r="508" spans="1:43" ht="11.25" customHeight="1" x14ac:dyDescent="0.1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</row>
    <row r="509" spans="1:43" ht="11.25" customHeight="1" x14ac:dyDescent="0.1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</row>
    <row r="510" spans="1:43" ht="11.25" customHeight="1" x14ac:dyDescent="0.1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</row>
    <row r="511" spans="1:43" ht="11.25" customHeight="1" x14ac:dyDescent="0.1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</row>
    <row r="512" spans="1:43" ht="11.25" customHeight="1" x14ac:dyDescent="0.1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</row>
    <row r="513" spans="1:43" ht="11.25" customHeight="1" x14ac:dyDescent="0.1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</row>
    <row r="514" spans="1:43" ht="11.25" customHeight="1" x14ac:dyDescent="0.1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</row>
    <row r="515" spans="1:43" ht="11.25" customHeight="1" x14ac:dyDescent="0.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</row>
    <row r="516" spans="1:43" ht="11.25" customHeight="1" x14ac:dyDescent="0.1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</row>
    <row r="517" spans="1:43" ht="11.25" customHeight="1" x14ac:dyDescent="0.1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</row>
    <row r="518" spans="1:43" ht="11.25" customHeight="1" x14ac:dyDescent="0.1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</row>
    <row r="519" spans="1:43" ht="11.25" customHeight="1" x14ac:dyDescent="0.1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</row>
    <row r="520" spans="1:43" ht="11.25" customHeight="1" x14ac:dyDescent="0.1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</row>
    <row r="521" spans="1:43" ht="11.25" customHeight="1" x14ac:dyDescent="0.1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</row>
    <row r="522" spans="1:43" ht="11.25" customHeight="1" x14ac:dyDescent="0.1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</row>
    <row r="523" spans="1:43" ht="11.25" customHeight="1" x14ac:dyDescent="0.1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</row>
    <row r="524" spans="1:43" ht="11.25" customHeight="1" x14ac:dyDescent="0.1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</row>
    <row r="525" spans="1:43" ht="11.25" customHeight="1" x14ac:dyDescent="0.1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</row>
    <row r="526" spans="1:43" ht="11.25" customHeight="1" x14ac:dyDescent="0.1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</row>
    <row r="527" spans="1:43" ht="11.25" customHeight="1" x14ac:dyDescent="0.1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</row>
    <row r="528" spans="1:43" ht="11.25" customHeight="1" x14ac:dyDescent="0.1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</row>
    <row r="529" spans="1:43" ht="11.25" customHeight="1" x14ac:dyDescent="0.1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</row>
    <row r="530" spans="1:43" ht="11.25" customHeight="1" x14ac:dyDescent="0.1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</row>
    <row r="531" spans="1:43" ht="11.25" customHeight="1" x14ac:dyDescent="0.1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</row>
    <row r="532" spans="1:43" ht="11.25" customHeight="1" x14ac:dyDescent="0.1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</row>
    <row r="533" spans="1:43" ht="11.25" customHeight="1" x14ac:dyDescent="0.1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</row>
    <row r="534" spans="1:43" ht="11.25" customHeight="1" x14ac:dyDescent="0.1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</row>
    <row r="535" spans="1:43" ht="11.25" customHeight="1" x14ac:dyDescent="0.1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</row>
    <row r="536" spans="1:43" ht="11.25" customHeight="1" x14ac:dyDescent="0.1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</row>
    <row r="537" spans="1:43" ht="11.25" customHeight="1" x14ac:dyDescent="0.1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</row>
    <row r="538" spans="1:43" ht="11.25" customHeight="1" x14ac:dyDescent="0.1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</row>
    <row r="539" spans="1:43" ht="11.25" customHeight="1" x14ac:dyDescent="0.1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</row>
    <row r="540" spans="1:43" ht="11.25" customHeight="1" x14ac:dyDescent="0.1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</row>
    <row r="541" spans="1:43" ht="11.25" customHeight="1" x14ac:dyDescent="0.1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</row>
    <row r="542" spans="1:43" ht="11.25" customHeight="1" x14ac:dyDescent="0.1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</row>
    <row r="543" spans="1:43" ht="11.25" customHeight="1" x14ac:dyDescent="0.1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</row>
    <row r="544" spans="1:43" ht="11.25" customHeight="1" x14ac:dyDescent="0.1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</row>
    <row r="545" spans="1:43" ht="11.25" customHeight="1" x14ac:dyDescent="0.1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</row>
    <row r="546" spans="1:43" ht="11.25" customHeight="1" x14ac:dyDescent="0.1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</row>
    <row r="547" spans="1:43" ht="11.25" customHeight="1" x14ac:dyDescent="0.1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</row>
    <row r="548" spans="1:43" ht="11.25" customHeight="1" x14ac:dyDescent="0.1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</row>
    <row r="549" spans="1:43" ht="11.25" customHeight="1" x14ac:dyDescent="0.1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</row>
    <row r="550" spans="1:43" ht="11.25" customHeight="1" x14ac:dyDescent="0.1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</row>
    <row r="551" spans="1:43" ht="11.25" customHeight="1" x14ac:dyDescent="0.1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</row>
    <row r="552" spans="1:43" ht="11.25" customHeight="1" x14ac:dyDescent="0.1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</row>
    <row r="553" spans="1:43" ht="11.25" customHeight="1" x14ac:dyDescent="0.1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</row>
    <row r="554" spans="1:43" ht="11.25" customHeight="1" x14ac:dyDescent="0.1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</row>
    <row r="555" spans="1:43" ht="11.25" customHeight="1" x14ac:dyDescent="0.1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</row>
    <row r="556" spans="1:43" ht="11.25" customHeight="1" x14ac:dyDescent="0.1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</row>
    <row r="557" spans="1:43" ht="11.25" customHeight="1" x14ac:dyDescent="0.1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</row>
    <row r="558" spans="1:43" ht="11.25" customHeight="1" x14ac:dyDescent="0.1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</row>
    <row r="559" spans="1:43" ht="11.25" customHeight="1" x14ac:dyDescent="0.1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</row>
    <row r="560" spans="1:43" ht="11.25" customHeight="1" x14ac:dyDescent="0.1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</row>
    <row r="561" spans="1:43" ht="11.25" customHeight="1" x14ac:dyDescent="0.1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</row>
    <row r="562" spans="1:43" ht="11.25" customHeight="1" x14ac:dyDescent="0.1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</row>
    <row r="563" spans="1:43" ht="11.25" customHeight="1" x14ac:dyDescent="0.1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</row>
    <row r="564" spans="1:43" ht="11.25" customHeight="1" x14ac:dyDescent="0.1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</row>
    <row r="565" spans="1:43" ht="11.25" customHeight="1" x14ac:dyDescent="0.1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</row>
    <row r="566" spans="1:43" ht="11.25" customHeight="1" x14ac:dyDescent="0.1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</row>
    <row r="567" spans="1:43" ht="11.25" customHeight="1" x14ac:dyDescent="0.1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</row>
    <row r="568" spans="1:43" ht="11.25" customHeight="1" x14ac:dyDescent="0.1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</row>
    <row r="569" spans="1:43" ht="11.25" customHeight="1" x14ac:dyDescent="0.1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</row>
    <row r="570" spans="1:43" ht="11.25" customHeight="1" x14ac:dyDescent="0.1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</row>
    <row r="571" spans="1:43" ht="11.25" customHeight="1" x14ac:dyDescent="0.1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</row>
    <row r="572" spans="1:43" ht="11.25" customHeight="1" x14ac:dyDescent="0.1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</row>
    <row r="573" spans="1:43" ht="11.25" customHeight="1" x14ac:dyDescent="0.1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</row>
    <row r="574" spans="1:43" ht="11.25" customHeight="1" x14ac:dyDescent="0.1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</row>
    <row r="575" spans="1:43" ht="11.25" customHeight="1" x14ac:dyDescent="0.1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</row>
    <row r="576" spans="1:43" ht="11.25" customHeight="1" x14ac:dyDescent="0.1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</row>
    <row r="577" spans="1:43" ht="11.25" customHeight="1" x14ac:dyDescent="0.1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</row>
    <row r="578" spans="1:43" ht="11.25" customHeight="1" x14ac:dyDescent="0.1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</row>
    <row r="579" spans="1:43" ht="11.25" customHeight="1" x14ac:dyDescent="0.1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</row>
    <row r="580" spans="1:43" ht="11.25" customHeight="1" x14ac:dyDescent="0.1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</row>
    <row r="581" spans="1:43" ht="11.25" customHeight="1" x14ac:dyDescent="0.1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</row>
    <row r="582" spans="1:43" ht="11.25" customHeight="1" x14ac:dyDescent="0.1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</row>
    <row r="583" spans="1:43" ht="11.25" customHeight="1" x14ac:dyDescent="0.1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</row>
    <row r="584" spans="1:43" ht="11.25" customHeight="1" x14ac:dyDescent="0.1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</row>
    <row r="585" spans="1:43" ht="11.25" customHeight="1" x14ac:dyDescent="0.1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</row>
    <row r="586" spans="1:43" ht="11.25" customHeight="1" x14ac:dyDescent="0.1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</row>
    <row r="587" spans="1:43" ht="11.25" customHeight="1" x14ac:dyDescent="0.1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</row>
    <row r="588" spans="1:43" ht="11.25" customHeight="1" x14ac:dyDescent="0.1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</row>
    <row r="589" spans="1:43" ht="11.25" customHeight="1" x14ac:dyDescent="0.1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</row>
    <row r="590" spans="1:43" ht="11.25" customHeight="1" x14ac:dyDescent="0.1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</row>
    <row r="591" spans="1:43" ht="11.25" customHeight="1" x14ac:dyDescent="0.1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</row>
    <row r="592" spans="1:43" ht="11.25" customHeight="1" x14ac:dyDescent="0.1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</row>
    <row r="593" spans="1:43" ht="11.25" customHeight="1" x14ac:dyDescent="0.1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</row>
    <row r="594" spans="1:43" ht="11.25" customHeight="1" x14ac:dyDescent="0.1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</row>
    <row r="595" spans="1:43" ht="11.25" customHeight="1" x14ac:dyDescent="0.1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</row>
    <row r="596" spans="1:43" ht="11.25" customHeight="1" x14ac:dyDescent="0.1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</row>
    <row r="597" spans="1:43" ht="11.25" customHeight="1" x14ac:dyDescent="0.1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</row>
    <row r="598" spans="1:43" ht="11.25" customHeight="1" x14ac:dyDescent="0.1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</row>
    <row r="599" spans="1:43" ht="11.25" customHeight="1" x14ac:dyDescent="0.1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</row>
    <row r="600" spans="1:43" ht="11.25" customHeight="1" x14ac:dyDescent="0.1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</row>
    <row r="601" spans="1:43" ht="11.25" customHeight="1" x14ac:dyDescent="0.1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</row>
    <row r="602" spans="1:43" ht="11.25" customHeight="1" x14ac:dyDescent="0.1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</row>
    <row r="603" spans="1:43" ht="11.25" customHeight="1" x14ac:dyDescent="0.1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</row>
    <row r="604" spans="1:43" ht="11.25" customHeight="1" x14ac:dyDescent="0.1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</row>
    <row r="605" spans="1:43" ht="11.25" customHeight="1" x14ac:dyDescent="0.1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</row>
    <row r="606" spans="1:43" ht="11.25" customHeight="1" x14ac:dyDescent="0.1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</row>
    <row r="607" spans="1:43" ht="11.25" customHeight="1" x14ac:dyDescent="0.1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</row>
    <row r="608" spans="1:43" ht="11.25" customHeight="1" x14ac:dyDescent="0.1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</row>
    <row r="609" spans="1:43" ht="11.25" customHeight="1" x14ac:dyDescent="0.1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</row>
    <row r="610" spans="1:43" ht="11.25" customHeight="1" x14ac:dyDescent="0.1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</row>
    <row r="611" spans="1:43" ht="11.25" customHeight="1" x14ac:dyDescent="0.1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</row>
    <row r="612" spans="1:43" ht="11.25" customHeight="1" x14ac:dyDescent="0.1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</row>
    <row r="613" spans="1:43" ht="11.25" customHeight="1" x14ac:dyDescent="0.1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</row>
    <row r="614" spans="1:43" ht="11.25" customHeight="1" x14ac:dyDescent="0.1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</row>
    <row r="615" spans="1:43" ht="11.25" customHeight="1" x14ac:dyDescent="0.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</row>
    <row r="616" spans="1:43" ht="11.25" customHeight="1" x14ac:dyDescent="0.1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</row>
    <row r="617" spans="1:43" ht="11.25" customHeight="1" x14ac:dyDescent="0.1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</row>
    <row r="618" spans="1:43" ht="11.25" customHeight="1" x14ac:dyDescent="0.1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</row>
    <row r="619" spans="1:43" ht="11.25" customHeight="1" x14ac:dyDescent="0.1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</row>
    <row r="620" spans="1:43" ht="11.25" customHeight="1" x14ac:dyDescent="0.1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</row>
    <row r="621" spans="1:43" ht="11.25" customHeight="1" x14ac:dyDescent="0.1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</row>
    <row r="622" spans="1:43" ht="11.25" customHeight="1" x14ac:dyDescent="0.1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</row>
    <row r="623" spans="1:43" ht="11.25" customHeight="1" x14ac:dyDescent="0.1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</row>
    <row r="624" spans="1:43" ht="11.25" customHeight="1" x14ac:dyDescent="0.1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</row>
    <row r="625" spans="1:43" ht="11.25" customHeight="1" x14ac:dyDescent="0.1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</row>
    <row r="626" spans="1:43" ht="11.25" customHeight="1" x14ac:dyDescent="0.1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</row>
    <row r="627" spans="1:43" ht="11.25" customHeight="1" x14ac:dyDescent="0.1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</row>
    <row r="628" spans="1:43" ht="11.25" customHeight="1" x14ac:dyDescent="0.1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</row>
    <row r="629" spans="1:43" ht="11.25" customHeight="1" x14ac:dyDescent="0.1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</row>
    <row r="630" spans="1:43" ht="11.25" customHeight="1" x14ac:dyDescent="0.1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</row>
    <row r="631" spans="1:43" ht="11.25" customHeight="1" x14ac:dyDescent="0.1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</row>
    <row r="632" spans="1:43" ht="11.25" customHeight="1" x14ac:dyDescent="0.1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</row>
    <row r="633" spans="1:43" ht="11.25" customHeight="1" x14ac:dyDescent="0.1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</row>
    <row r="634" spans="1:43" ht="11.25" customHeight="1" x14ac:dyDescent="0.1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</row>
    <row r="635" spans="1:43" ht="11.25" customHeight="1" x14ac:dyDescent="0.1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</row>
    <row r="636" spans="1:43" ht="11.25" customHeight="1" x14ac:dyDescent="0.1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</row>
    <row r="637" spans="1:43" ht="11.25" customHeight="1" x14ac:dyDescent="0.1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</row>
    <row r="638" spans="1:43" ht="11.25" customHeight="1" x14ac:dyDescent="0.1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</row>
    <row r="639" spans="1:43" ht="11.25" customHeight="1" x14ac:dyDescent="0.1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</row>
    <row r="640" spans="1:43" ht="11.25" customHeight="1" x14ac:dyDescent="0.1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</row>
    <row r="641" spans="1:43" ht="11.25" customHeight="1" x14ac:dyDescent="0.1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</row>
    <row r="642" spans="1:43" ht="11.25" customHeight="1" x14ac:dyDescent="0.1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</row>
    <row r="643" spans="1:43" ht="11.25" customHeight="1" x14ac:dyDescent="0.1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</row>
    <row r="644" spans="1:43" ht="11.25" customHeight="1" x14ac:dyDescent="0.1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</row>
    <row r="645" spans="1:43" ht="11.25" customHeight="1" x14ac:dyDescent="0.1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</row>
    <row r="646" spans="1:43" ht="11.25" customHeight="1" x14ac:dyDescent="0.1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</row>
    <row r="647" spans="1:43" ht="11.25" customHeight="1" x14ac:dyDescent="0.1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</row>
    <row r="648" spans="1:43" ht="11.25" customHeight="1" x14ac:dyDescent="0.1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</row>
    <row r="649" spans="1:43" ht="11.25" customHeight="1" x14ac:dyDescent="0.1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</row>
    <row r="650" spans="1:43" ht="11.25" customHeight="1" x14ac:dyDescent="0.1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</row>
    <row r="651" spans="1:43" ht="11.25" customHeight="1" x14ac:dyDescent="0.1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</row>
    <row r="652" spans="1:43" ht="11.25" customHeight="1" x14ac:dyDescent="0.1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</row>
    <row r="653" spans="1:43" ht="11.25" customHeight="1" x14ac:dyDescent="0.1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</row>
    <row r="654" spans="1:43" ht="11.25" customHeight="1" x14ac:dyDescent="0.1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</row>
    <row r="655" spans="1:43" ht="11.25" customHeight="1" x14ac:dyDescent="0.1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</row>
    <row r="656" spans="1:43" ht="11.25" customHeight="1" x14ac:dyDescent="0.1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</row>
    <row r="657" spans="1:43" ht="11.25" customHeight="1" x14ac:dyDescent="0.1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</row>
    <row r="658" spans="1:43" ht="11.25" customHeight="1" x14ac:dyDescent="0.1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</row>
    <row r="659" spans="1:43" ht="11.25" customHeight="1" x14ac:dyDescent="0.1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</row>
    <row r="660" spans="1:43" ht="11.25" customHeight="1" x14ac:dyDescent="0.1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</row>
    <row r="661" spans="1:43" ht="11.25" customHeight="1" x14ac:dyDescent="0.1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</row>
    <row r="662" spans="1:43" ht="11.25" customHeight="1" x14ac:dyDescent="0.1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</row>
    <row r="663" spans="1:43" ht="11.25" customHeight="1" x14ac:dyDescent="0.1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</row>
    <row r="664" spans="1:43" ht="11.25" customHeight="1" x14ac:dyDescent="0.1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</row>
    <row r="665" spans="1:43" ht="11.25" customHeight="1" x14ac:dyDescent="0.1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</row>
    <row r="666" spans="1:43" ht="11.25" customHeight="1" x14ac:dyDescent="0.1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</row>
    <row r="667" spans="1:43" ht="11.25" customHeight="1" x14ac:dyDescent="0.1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</row>
    <row r="668" spans="1:43" ht="11.25" customHeight="1" x14ac:dyDescent="0.1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</row>
    <row r="669" spans="1:43" ht="11.25" customHeight="1" x14ac:dyDescent="0.1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</row>
    <row r="670" spans="1:43" ht="11.25" customHeight="1" x14ac:dyDescent="0.1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</row>
    <row r="671" spans="1:43" ht="11.25" customHeight="1" x14ac:dyDescent="0.1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</row>
    <row r="672" spans="1:43" ht="11.25" customHeight="1" x14ac:dyDescent="0.1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</row>
    <row r="673" spans="1:43" ht="11.25" customHeight="1" x14ac:dyDescent="0.1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</row>
    <row r="674" spans="1:43" ht="11.25" customHeight="1" x14ac:dyDescent="0.1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</row>
    <row r="675" spans="1:43" ht="11.25" customHeight="1" x14ac:dyDescent="0.1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</row>
    <row r="676" spans="1:43" ht="11.25" customHeight="1" x14ac:dyDescent="0.1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</row>
    <row r="677" spans="1:43" ht="11.25" customHeight="1" x14ac:dyDescent="0.1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</row>
    <row r="678" spans="1:43" ht="11.25" customHeight="1" x14ac:dyDescent="0.1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</row>
    <row r="679" spans="1:43" ht="11.25" customHeight="1" x14ac:dyDescent="0.1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</row>
    <row r="680" spans="1:43" ht="11.25" customHeight="1" x14ac:dyDescent="0.1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</row>
    <row r="681" spans="1:43" ht="11.25" customHeight="1" x14ac:dyDescent="0.1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</row>
    <row r="682" spans="1:43" ht="11.25" customHeight="1" x14ac:dyDescent="0.1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</row>
    <row r="683" spans="1:43" ht="11.25" customHeight="1" x14ac:dyDescent="0.1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</row>
    <row r="684" spans="1:43" ht="11.25" customHeight="1" x14ac:dyDescent="0.1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</row>
    <row r="685" spans="1:43" ht="11.25" customHeight="1" x14ac:dyDescent="0.1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</row>
    <row r="686" spans="1:43" ht="11.25" customHeight="1" x14ac:dyDescent="0.1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</row>
    <row r="687" spans="1:43" ht="11.25" customHeight="1" x14ac:dyDescent="0.1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</row>
    <row r="688" spans="1:43" ht="11.25" customHeight="1" x14ac:dyDescent="0.1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</row>
    <row r="689" spans="1:43" ht="11.25" customHeight="1" x14ac:dyDescent="0.1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</row>
    <row r="690" spans="1:43" ht="11.25" customHeight="1" x14ac:dyDescent="0.1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</row>
    <row r="691" spans="1:43" ht="11.25" customHeight="1" x14ac:dyDescent="0.1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</row>
    <row r="692" spans="1:43" ht="11.25" customHeight="1" x14ac:dyDescent="0.1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</row>
    <row r="693" spans="1:43" ht="11.25" customHeight="1" x14ac:dyDescent="0.1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</row>
    <row r="694" spans="1:43" ht="11.25" customHeight="1" x14ac:dyDescent="0.1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</row>
    <row r="695" spans="1:43" ht="11.25" customHeight="1" x14ac:dyDescent="0.1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</row>
    <row r="696" spans="1:43" ht="11.25" customHeight="1" x14ac:dyDescent="0.1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</row>
    <row r="697" spans="1:43" ht="11.25" customHeight="1" x14ac:dyDescent="0.1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</row>
    <row r="698" spans="1:43" ht="11.25" customHeight="1" x14ac:dyDescent="0.1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</row>
    <row r="699" spans="1:43" ht="11.25" customHeight="1" x14ac:dyDescent="0.1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</row>
    <row r="700" spans="1:43" ht="11.25" customHeight="1" x14ac:dyDescent="0.1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</row>
    <row r="701" spans="1:43" ht="11.25" customHeight="1" x14ac:dyDescent="0.1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  <c r="AL701" s="54"/>
      <c r="AM701" s="54"/>
      <c r="AN701" s="54"/>
      <c r="AO701" s="54"/>
      <c r="AP701" s="54"/>
      <c r="AQ701" s="54"/>
    </row>
    <row r="702" spans="1:43" ht="11.25" customHeight="1" x14ac:dyDescent="0.1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4"/>
      <c r="AQ702" s="54"/>
    </row>
    <row r="703" spans="1:43" ht="11.25" customHeight="1" x14ac:dyDescent="0.1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  <c r="AL703" s="54"/>
      <c r="AM703" s="54"/>
      <c r="AN703" s="54"/>
      <c r="AO703" s="54"/>
      <c r="AP703" s="54"/>
      <c r="AQ703" s="54"/>
    </row>
    <row r="704" spans="1:43" ht="11.25" customHeight="1" x14ac:dyDescent="0.1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4"/>
      <c r="AQ704" s="54"/>
    </row>
    <row r="705" spans="1:43" ht="11.25" customHeight="1" x14ac:dyDescent="0.1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4"/>
      <c r="AQ705" s="54"/>
    </row>
    <row r="706" spans="1:43" ht="11.25" customHeight="1" x14ac:dyDescent="0.1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4"/>
      <c r="AQ706" s="54"/>
    </row>
    <row r="707" spans="1:43" ht="11.25" customHeight="1" x14ac:dyDescent="0.1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</row>
    <row r="708" spans="1:43" ht="11.25" customHeight="1" x14ac:dyDescent="0.1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</row>
    <row r="709" spans="1:43" ht="11.25" customHeight="1" x14ac:dyDescent="0.1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</row>
    <row r="710" spans="1:43" ht="11.25" customHeight="1" x14ac:dyDescent="0.1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</row>
    <row r="711" spans="1:43" ht="11.25" customHeight="1" x14ac:dyDescent="0.1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</row>
    <row r="712" spans="1:43" ht="11.25" customHeight="1" x14ac:dyDescent="0.1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</row>
    <row r="713" spans="1:43" ht="11.25" customHeight="1" x14ac:dyDescent="0.1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</row>
    <row r="714" spans="1:43" ht="11.25" customHeight="1" x14ac:dyDescent="0.1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</row>
    <row r="715" spans="1:43" ht="11.25" customHeight="1" x14ac:dyDescent="0.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</row>
    <row r="716" spans="1:43" ht="11.25" customHeight="1" x14ac:dyDescent="0.1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</row>
    <row r="717" spans="1:43" ht="11.25" customHeight="1" x14ac:dyDescent="0.1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</row>
    <row r="718" spans="1:43" ht="11.25" customHeight="1" x14ac:dyDescent="0.1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</row>
    <row r="719" spans="1:43" ht="11.25" customHeight="1" x14ac:dyDescent="0.1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</row>
    <row r="720" spans="1:43" ht="11.25" customHeight="1" x14ac:dyDescent="0.1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</row>
    <row r="721" spans="1:43" ht="11.25" customHeight="1" x14ac:dyDescent="0.1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</row>
    <row r="722" spans="1:43" ht="11.25" customHeight="1" x14ac:dyDescent="0.1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</row>
    <row r="723" spans="1:43" ht="11.25" customHeight="1" x14ac:dyDescent="0.1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</row>
    <row r="724" spans="1:43" ht="11.25" customHeight="1" x14ac:dyDescent="0.1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</row>
    <row r="725" spans="1:43" ht="11.25" customHeight="1" x14ac:dyDescent="0.1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</row>
    <row r="726" spans="1:43" ht="11.25" customHeight="1" x14ac:dyDescent="0.1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</row>
    <row r="727" spans="1:43" ht="11.25" customHeight="1" x14ac:dyDescent="0.1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</row>
    <row r="728" spans="1:43" ht="11.25" customHeight="1" x14ac:dyDescent="0.1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</row>
    <row r="729" spans="1:43" ht="11.25" customHeight="1" x14ac:dyDescent="0.1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</row>
    <row r="730" spans="1:43" ht="11.25" customHeight="1" x14ac:dyDescent="0.1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</row>
    <row r="731" spans="1:43" ht="11.25" customHeight="1" x14ac:dyDescent="0.1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</row>
    <row r="732" spans="1:43" ht="11.25" customHeight="1" x14ac:dyDescent="0.1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</row>
    <row r="733" spans="1:43" ht="11.25" customHeight="1" x14ac:dyDescent="0.1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</row>
    <row r="734" spans="1:43" ht="11.25" customHeight="1" x14ac:dyDescent="0.1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</row>
    <row r="735" spans="1:43" ht="11.25" customHeight="1" x14ac:dyDescent="0.1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</row>
    <row r="736" spans="1:43" ht="11.25" customHeight="1" x14ac:dyDescent="0.1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</row>
    <row r="737" spans="1:43" ht="11.25" customHeight="1" x14ac:dyDescent="0.1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</row>
    <row r="738" spans="1:43" ht="11.25" customHeight="1" x14ac:dyDescent="0.1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</row>
    <row r="739" spans="1:43" ht="11.25" customHeight="1" x14ac:dyDescent="0.1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</row>
    <row r="740" spans="1:43" ht="11.25" customHeight="1" x14ac:dyDescent="0.1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</row>
    <row r="741" spans="1:43" ht="11.25" customHeight="1" x14ac:dyDescent="0.1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</row>
    <row r="742" spans="1:43" ht="11.25" customHeight="1" x14ac:dyDescent="0.1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</row>
    <row r="743" spans="1:43" ht="11.25" customHeight="1" x14ac:dyDescent="0.1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P743" s="54"/>
      <c r="AQ743" s="54"/>
    </row>
    <row r="744" spans="1:43" ht="11.25" customHeight="1" x14ac:dyDescent="0.1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P744" s="54"/>
      <c r="AQ744" s="54"/>
    </row>
    <row r="745" spans="1:43" ht="11.25" customHeight="1" x14ac:dyDescent="0.1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P745" s="54"/>
      <c r="AQ745" s="54"/>
    </row>
    <row r="746" spans="1:43" ht="11.25" customHeight="1" x14ac:dyDescent="0.1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  <c r="AL746" s="54"/>
      <c r="AM746" s="54"/>
      <c r="AN746" s="54"/>
      <c r="AO746" s="54"/>
      <c r="AP746" s="54"/>
      <c r="AQ746" s="54"/>
    </row>
    <row r="747" spans="1:43" ht="11.25" customHeight="1" x14ac:dyDescent="0.1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/>
      <c r="AN747" s="54"/>
      <c r="AO747" s="54"/>
      <c r="AP747" s="54"/>
      <c r="AQ747" s="54"/>
    </row>
    <row r="748" spans="1:43" ht="11.25" customHeight="1" x14ac:dyDescent="0.1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/>
      <c r="AP748" s="54"/>
      <c r="AQ748" s="54"/>
    </row>
    <row r="749" spans="1:43" ht="11.25" customHeight="1" x14ac:dyDescent="0.1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4"/>
      <c r="AQ749" s="54"/>
    </row>
    <row r="750" spans="1:43" ht="11.25" customHeight="1" x14ac:dyDescent="0.1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/>
      <c r="AP750" s="54"/>
      <c r="AQ750" s="54"/>
    </row>
    <row r="751" spans="1:43" ht="11.25" customHeight="1" x14ac:dyDescent="0.1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/>
      <c r="AN751" s="54"/>
      <c r="AO751" s="54"/>
      <c r="AP751" s="54"/>
      <c r="AQ751" s="54"/>
    </row>
    <row r="752" spans="1:43" ht="11.25" customHeight="1" x14ac:dyDescent="0.1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/>
      <c r="AN752" s="54"/>
      <c r="AO752" s="54"/>
      <c r="AP752" s="54"/>
      <c r="AQ752" s="54"/>
    </row>
    <row r="753" spans="1:43" ht="11.25" customHeight="1" x14ac:dyDescent="0.1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4"/>
      <c r="AQ753" s="54"/>
    </row>
    <row r="754" spans="1:43" ht="11.25" customHeight="1" x14ac:dyDescent="0.1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</row>
    <row r="755" spans="1:43" ht="11.25" customHeight="1" x14ac:dyDescent="0.1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</row>
    <row r="756" spans="1:43" ht="11.25" customHeight="1" x14ac:dyDescent="0.1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</row>
    <row r="757" spans="1:43" ht="11.25" customHeight="1" x14ac:dyDescent="0.1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</row>
    <row r="758" spans="1:43" ht="11.25" customHeight="1" x14ac:dyDescent="0.1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</row>
    <row r="759" spans="1:43" ht="11.25" customHeight="1" x14ac:dyDescent="0.1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</row>
    <row r="760" spans="1:43" ht="11.25" customHeight="1" x14ac:dyDescent="0.1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</row>
    <row r="761" spans="1:43" ht="11.25" customHeight="1" x14ac:dyDescent="0.1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</row>
    <row r="762" spans="1:43" ht="11.25" customHeight="1" x14ac:dyDescent="0.1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</row>
    <row r="763" spans="1:43" ht="11.25" customHeight="1" x14ac:dyDescent="0.1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</row>
    <row r="764" spans="1:43" ht="11.25" customHeight="1" x14ac:dyDescent="0.1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</row>
    <row r="765" spans="1:43" ht="11.25" customHeight="1" x14ac:dyDescent="0.1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</row>
    <row r="766" spans="1:43" ht="11.25" customHeight="1" x14ac:dyDescent="0.1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</row>
    <row r="767" spans="1:43" ht="11.25" customHeight="1" x14ac:dyDescent="0.1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</row>
    <row r="768" spans="1:43" ht="11.25" customHeight="1" x14ac:dyDescent="0.1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</row>
    <row r="769" spans="1:43" ht="11.25" customHeight="1" x14ac:dyDescent="0.1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</row>
    <row r="770" spans="1:43" ht="11.25" customHeight="1" x14ac:dyDescent="0.1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</row>
    <row r="771" spans="1:43" ht="11.25" customHeight="1" x14ac:dyDescent="0.1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</row>
    <row r="772" spans="1:43" ht="11.25" customHeight="1" x14ac:dyDescent="0.1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</row>
    <row r="773" spans="1:43" ht="11.25" customHeight="1" x14ac:dyDescent="0.1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</row>
    <row r="774" spans="1:43" ht="11.25" customHeight="1" x14ac:dyDescent="0.1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</row>
    <row r="775" spans="1:43" ht="11.25" customHeight="1" x14ac:dyDescent="0.1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</row>
    <row r="776" spans="1:43" ht="11.25" customHeight="1" x14ac:dyDescent="0.1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54"/>
      <c r="AF776" s="54"/>
      <c r="AG776" s="54"/>
      <c r="AH776" s="54"/>
      <c r="AI776" s="54"/>
      <c r="AJ776" s="54"/>
      <c r="AK776" s="54"/>
      <c r="AL776" s="54"/>
      <c r="AM776" s="54"/>
      <c r="AN776" s="54"/>
      <c r="AO776" s="54"/>
      <c r="AP776" s="54"/>
      <c r="AQ776" s="54"/>
    </row>
    <row r="777" spans="1:43" ht="11.25" customHeight="1" x14ac:dyDescent="0.1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54"/>
      <c r="AF777" s="54"/>
      <c r="AG777" s="54"/>
      <c r="AH777" s="54"/>
      <c r="AI777" s="54"/>
      <c r="AJ777" s="54"/>
      <c r="AK777" s="54"/>
      <c r="AL777" s="54"/>
      <c r="AM777" s="54"/>
      <c r="AN777" s="54"/>
      <c r="AO777" s="54"/>
      <c r="AP777" s="54"/>
      <c r="AQ777" s="54"/>
    </row>
    <row r="778" spans="1:43" ht="11.25" customHeight="1" x14ac:dyDescent="0.1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  <c r="AF778" s="54"/>
      <c r="AG778" s="54"/>
      <c r="AH778" s="54"/>
      <c r="AI778" s="54"/>
      <c r="AJ778" s="54"/>
      <c r="AK778" s="54"/>
      <c r="AL778" s="54"/>
      <c r="AM778" s="54"/>
      <c r="AN778" s="54"/>
      <c r="AO778" s="54"/>
      <c r="AP778" s="54"/>
      <c r="AQ778" s="54"/>
    </row>
    <row r="779" spans="1:43" ht="11.25" customHeight="1" x14ac:dyDescent="0.1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54"/>
      <c r="AF779" s="54"/>
      <c r="AG779" s="54"/>
      <c r="AH779" s="54"/>
      <c r="AI779" s="54"/>
      <c r="AJ779" s="54"/>
      <c r="AK779" s="54"/>
      <c r="AL779" s="54"/>
      <c r="AM779" s="54"/>
      <c r="AN779" s="54"/>
      <c r="AO779" s="54"/>
      <c r="AP779" s="54"/>
      <c r="AQ779" s="54"/>
    </row>
    <row r="780" spans="1:43" ht="11.25" customHeight="1" x14ac:dyDescent="0.1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  <c r="AE780" s="54"/>
      <c r="AF780" s="54"/>
      <c r="AG780" s="54"/>
      <c r="AH780" s="54"/>
      <c r="AI780" s="54"/>
      <c r="AJ780" s="54"/>
      <c r="AK780" s="54"/>
      <c r="AL780" s="54"/>
      <c r="AM780" s="54"/>
      <c r="AN780" s="54"/>
      <c r="AO780" s="54"/>
      <c r="AP780" s="54"/>
      <c r="AQ780" s="54"/>
    </row>
    <row r="781" spans="1:43" ht="11.25" customHeight="1" x14ac:dyDescent="0.1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54"/>
      <c r="AF781" s="54"/>
      <c r="AG781" s="54"/>
      <c r="AH781" s="54"/>
      <c r="AI781" s="54"/>
      <c r="AJ781" s="54"/>
      <c r="AK781" s="54"/>
      <c r="AL781" s="54"/>
      <c r="AM781" s="54"/>
      <c r="AN781" s="54"/>
      <c r="AO781" s="54"/>
      <c r="AP781" s="54"/>
      <c r="AQ781" s="54"/>
    </row>
    <row r="782" spans="1:43" ht="11.25" customHeight="1" x14ac:dyDescent="0.1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54"/>
      <c r="AF782" s="54"/>
      <c r="AG782" s="54"/>
      <c r="AH782" s="54"/>
      <c r="AI782" s="54"/>
      <c r="AJ782" s="54"/>
      <c r="AK782" s="54"/>
      <c r="AL782" s="54"/>
      <c r="AM782" s="54"/>
      <c r="AN782" s="54"/>
      <c r="AO782" s="54"/>
      <c r="AP782" s="54"/>
      <c r="AQ782" s="54"/>
    </row>
    <row r="783" spans="1:43" ht="11.25" customHeight="1" x14ac:dyDescent="0.1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  <c r="AE783" s="54"/>
      <c r="AF783" s="54"/>
      <c r="AG783" s="54"/>
      <c r="AH783" s="54"/>
      <c r="AI783" s="54"/>
      <c r="AJ783" s="54"/>
      <c r="AK783" s="54"/>
      <c r="AL783" s="54"/>
      <c r="AM783" s="54"/>
      <c r="AN783" s="54"/>
      <c r="AO783" s="54"/>
      <c r="AP783" s="54"/>
      <c r="AQ783" s="54"/>
    </row>
    <row r="784" spans="1:43" ht="11.25" customHeight="1" x14ac:dyDescent="0.1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  <c r="AF784" s="54"/>
      <c r="AG784" s="54"/>
      <c r="AH784" s="54"/>
      <c r="AI784" s="54"/>
      <c r="AJ784" s="54"/>
      <c r="AK784" s="54"/>
      <c r="AL784" s="54"/>
      <c r="AM784" s="54"/>
      <c r="AN784" s="54"/>
      <c r="AO784" s="54"/>
      <c r="AP784" s="54"/>
      <c r="AQ784" s="54"/>
    </row>
    <row r="785" spans="1:43" ht="11.25" customHeight="1" x14ac:dyDescent="0.1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54"/>
      <c r="AF785" s="54"/>
      <c r="AG785" s="54"/>
      <c r="AH785" s="54"/>
      <c r="AI785" s="54"/>
      <c r="AJ785" s="54"/>
      <c r="AK785" s="54"/>
      <c r="AL785" s="54"/>
      <c r="AM785" s="54"/>
      <c r="AN785" s="54"/>
      <c r="AO785" s="54"/>
      <c r="AP785" s="54"/>
      <c r="AQ785" s="54"/>
    </row>
    <row r="786" spans="1:43" ht="11.25" customHeight="1" x14ac:dyDescent="0.1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  <c r="AE786" s="54"/>
      <c r="AF786" s="54"/>
      <c r="AG786" s="54"/>
      <c r="AH786" s="54"/>
      <c r="AI786" s="54"/>
      <c r="AJ786" s="54"/>
      <c r="AK786" s="54"/>
      <c r="AL786" s="54"/>
      <c r="AM786" s="54"/>
      <c r="AN786" s="54"/>
      <c r="AO786" s="54"/>
      <c r="AP786" s="54"/>
      <c r="AQ786" s="54"/>
    </row>
    <row r="787" spans="1:43" ht="11.25" customHeight="1" x14ac:dyDescent="0.1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  <c r="AE787" s="54"/>
      <c r="AF787" s="54"/>
      <c r="AG787" s="54"/>
      <c r="AH787" s="54"/>
      <c r="AI787" s="54"/>
      <c r="AJ787" s="54"/>
      <c r="AK787" s="54"/>
      <c r="AL787" s="54"/>
      <c r="AM787" s="54"/>
      <c r="AN787" s="54"/>
      <c r="AO787" s="54"/>
      <c r="AP787" s="54"/>
      <c r="AQ787" s="54"/>
    </row>
    <row r="788" spans="1:43" ht="11.25" customHeight="1" x14ac:dyDescent="0.1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</row>
    <row r="789" spans="1:43" ht="11.25" customHeight="1" x14ac:dyDescent="0.1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</row>
    <row r="790" spans="1:43" ht="11.25" customHeight="1" x14ac:dyDescent="0.1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</row>
    <row r="791" spans="1:43" ht="11.25" customHeight="1" x14ac:dyDescent="0.1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</row>
    <row r="792" spans="1:43" ht="11.25" customHeight="1" x14ac:dyDescent="0.1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</row>
    <row r="793" spans="1:43" ht="11.25" customHeight="1" x14ac:dyDescent="0.1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</row>
    <row r="794" spans="1:43" ht="11.25" customHeight="1" x14ac:dyDescent="0.1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</row>
    <row r="795" spans="1:43" ht="11.25" customHeight="1" x14ac:dyDescent="0.1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</row>
    <row r="796" spans="1:43" ht="11.25" customHeight="1" x14ac:dyDescent="0.1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</row>
    <row r="797" spans="1:43" ht="11.25" customHeight="1" x14ac:dyDescent="0.1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</row>
    <row r="798" spans="1:43" ht="11.25" customHeight="1" x14ac:dyDescent="0.1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</row>
    <row r="799" spans="1:43" ht="11.25" customHeight="1" x14ac:dyDescent="0.1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</row>
    <row r="800" spans="1:43" ht="11.25" customHeight="1" x14ac:dyDescent="0.1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</row>
    <row r="801" spans="1:43" ht="11.25" customHeight="1" x14ac:dyDescent="0.1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</row>
    <row r="802" spans="1:43" ht="11.25" customHeight="1" x14ac:dyDescent="0.1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</row>
    <row r="803" spans="1:43" ht="11.25" customHeight="1" x14ac:dyDescent="0.1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</row>
    <row r="804" spans="1:43" ht="11.25" customHeight="1" x14ac:dyDescent="0.1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</row>
    <row r="805" spans="1:43" ht="11.25" customHeight="1" x14ac:dyDescent="0.1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</row>
    <row r="806" spans="1:43" ht="11.25" customHeight="1" x14ac:dyDescent="0.1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</row>
    <row r="807" spans="1:43" ht="11.25" customHeight="1" x14ac:dyDescent="0.1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</row>
    <row r="808" spans="1:43" ht="11.25" customHeight="1" x14ac:dyDescent="0.1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</row>
    <row r="809" spans="1:43" ht="11.25" customHeight="1" x14ac:dyDescent="0.1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</row>
    <row r="810" spans="1:43" ht="11.25" customHeight="1" x14ac:dyDescent="0.1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  <c r="AE810" s="54"/>
      <c r="AF810" s="54"/>
      <c r="AG810" s="54"/>
      <c r="AH810" s="54"/>
      <c r="AI810" s="54"/>
      <c r="AJ810" s="54"/>
      <c r="AK810" s="54"/>
      <c r="AL810" s="54"/>
      <c r="AM810" s="54"/>
      <c r="AN810" s="54"/>
      <c r="AO810" s="54"/>
      <c r="AP810" s="54"/>
      <c r="AQ810" s="54"/>
    </row>
    <row r="811" spans="1:43" ht="11.25" customHeight="1" x14ac:dyDescent="0.1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  <c r="AF811" s="54"/>
      <c r="AG811" s="54"/>
      <c r="AH811" s="54"/>
      <c r="AI811" s="54"/>
      <c r="AJ811" s="54"/>
      <c r="AK811" s="54"/>
      <c r="AL811" s="54"/>
      <c r="AM811" s="54"/>
      <c r="AN811" s="54"/>
      <c r="AO811" s="54"/>
      <c r="AP811" s="54"/>
      <c r="AQ811" s="54"/>
    </row>
    <row r="812" spans="1:43" ht="11.25" customHeight="1" x14ac:dyDescent="0.1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  <c r="AF812" s="54"/>
      <c r="AG812" s="54"/>
      <c r="AH812" s="54"/>
      <c r="AI812" s="54"/>
      <c r="AJ812" s="54"/>
      <c r="AK812" s="54"/>
      <c r="AL812" s="54"/>
      <c r="AM812" s="54"/>
      <c r="AN812" s="54"/>
      <c r="AO812" s="54"/>
      <c r="AP812" s="54"/>
      <c r="AQ812" s="54"/>
    </row>
    <row r="813" spans="1:43" ht="11.25" customHeight="1" x14ac:dyDescent="0.1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  <c r="AF813" s="54"/>
      <c r="AG813" s="54"/>
      <c r="AH813" s="54"/>
      <c r="AI813" s="54"/>
      <c r="AJ813" s="54"/>
      <c r="AK813" s="54"/>
      <c r="AL813" s="54"/>
      <c r="AM813" s="54"/>
      <c r="AN813" s="54"/>
      <c r="AO813" s="54"/>
      <c r="AP813" s="54"/>
      <c r="AQ813" s="54"/>
    </row>
    <row r="814" spans="1:43" ht="11.25" customHeight="1" x14ac:dyDescent="0.1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  <c r="AF814" s="54"/>
      <c r="AG814" s="54"/>
      <c r="AH814" s="54"/>
      <c r="AI814" s="54"/>
      <c r="AJ814" s="54"/>
      <c r="AK814" s="54"/>
      <c r="AL814" s="54"/>
      <c r="AM814" s="54"/>
      <c r="AN814" s="54"/>
      <c r="AO814" s="54"/>
      <c r="AP814" s="54"/>
      <c r="AQ814" s="54"/>
    </row>
    <row r="815" spans="1:43" ht="11.25" customHeight="1" x14ac:dyDescent="0.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</row>
    <row r="816" spans="1:43" ht="11.25" customHeight="1" x14ac:dyDescent="0.1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</row>
    <row r="817" spans="1:43" ht="11.25" customHeight="1" x14ac:dyDescent="0.1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</row>
    <row r="818" spans="1:43" ht="11.25" customHeight="1" x14ac:dyDescent="0.1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</row>
    <row r="819" spans="1:43" ht="11.25" customHeight="1" x14ac:dyDescent="0.1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</row>
    <row r="820" spans="1:43" ht="11.25" customHeight="1" x14ac:dyDescent="0.1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</row>
    <row r="821" spans="1:43" ht="11.25" customHeight="1" x14ac:dyDescent="0.1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</row>
    <row r="822" spans="1:43" ht="11.25" customHeight="1" x14ac:dyDescent="0.1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</row>
    <row r="823" spans="1:43" ht="11.25" customHeight="1" x14ac:dyDescent="0.1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</row>
    <row r="824" spans="1:43" ht="11.25" customHeight="1" x14ac:dyDescent="0.1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</row>
    <row r="825" spans="1:43" ht="11.25" customHeight="1" x14ac:dyDescent="0.1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</row>
    <row r="826" spans="1:43" ht="11.25" customHeight="1" x14ac:dyDescent="0.1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</row>
    <row r="827" spans="1:43" ht="11.25" customHeight="1" x14ac:dyDescent="0.1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</row>
    <row r="828" spans="1:43" ht="11.25" customHeight="1" x14ac:dyDescent="0.1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</row>
    <row r="829" spans="1:43" ht="11.25" customHeight="1" x14ac:dyDescent="0.1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</row>
    <row r="830" spans="1:43" ht="11.25" customHeight="1" x14ac:dyDescent="0.1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</row>
    <row r="831" spans="1:43" ht="11.25" customHeight="1" x14ac:dyDescent="0.1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</row>
    <row r="832" spans="1:43" ht="11.25" customHeight="1" x14ac:dyDescent="0.1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</row>
    <row r="833" spans="1:43" ht="11.25" customHeight="1" x14ac:dyDescent="0.1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</row>
    <row r="834" spans="1:43" ht="11.25" customHeight="1" x14ac:dyDescent="0.1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</row>
    <row r="835" spans="1:43" ht="11.25" customHeight="1" x14ac:dyDescent="0.1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</row>
    <row r="836" spans="1:43" ht="11.25" customHeight="1" x14ac:dyDescent="0.1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</row>
    <row r="837" spans="1:43" ht="11.25" customHeight="1" x14ac:dyDescent="0.1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</row>
    <row r="838" spans="1:43" ht="11.25" customHeight="1" x14ac:dyDescent="0.1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</row>
    <row r="839" spans="1:43" ht="11.25" customHeight="1" x14ac:dyDescent="0.1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</row>
    <row r="840" spans="1:43" ht="11.25" customHeight="1" x14ac:dyDescent="0.1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</row>
    <row r="841" spans="1:43" ht="11.25" customHeight="1" x14ac:dyDescent="0.1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</row>
    <row r="842" spans="1:43" ht="11.25" customHeight="1" x14ac:dyDescent="0.1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</row>
    <row r="843" spans="1:43" ht="11.25" customHeight="1" x14ac:dyDescent="0.1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</row>
    <row r="844" spans="1:43" ht="11.25" customHeight="1" x14ac:dyDescent="0.1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</row>
    <row r="845" spans="1:43" ht="11.25" customHeight="1" x14ac:dyDescent="0.1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</row>
    <row r="846" spans="1:43" ht="11.25" customHeight="1" x14ac:dyDescent="0.1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</row>
    <row r="847" spans="1:43" ht="11.25" customHeight="1" x14ac:dyDescent="0.1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</row>
    <row r="848" spans="1:43" ht="11.25" customHeight="1" x14ac:dyDescent="0.1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</row>
    <row r="849" spans="1:43" ht="11.25" customHeight="1" x14ac:dyDescent="0.1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</row>
    <row r="850" spans="1:43" ht="11.25" customHeight="1" x14ac:dyDescent="0.1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</row>
    <row r="851" spans="1:43" ht="11.25" customHeight="1" x14ac:dyDescent="0.1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</row>
    <row r="852" spans="1:43" ht="11.25" customHeight="1" x14ac:dyDescent="0.1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</row>
    <row r="853" spans="1:43" ht="11.25" customHeight="1" x14ac:dyDescent="0.1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</row>
    <row r="854" spans="1:43" ht="11.25" customHeight="1" x14ac:dyDescent="0.1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</row>
    <row r="855" spans="1:43" ht="11.25" customHeight="1" x14ac:dyDescent="0.1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</row>
    <row r="856" spans="1:43" ht="11.25" customHeight="1" x14ac:dyDescent="0.1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</row>
    <row r="857" spans="1:43" ht="11.25" customHeight="1" x14ac:dyDescent="0.1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</row>
    <row r="858" spans="1:43" ht="11.25" customHeight="1" x14ac:dyDescent="0.1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</row>
    <row r="859" spans="1:43" ht="11.25" customHeight="1" x14ac:dyDescent="0.1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</row>
    <row r="860" spans="1:43" ht="11.25" customHeight="1" x14ac:dyDescent="0.1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</row>
    <row r="861" spans="1:43" ht="11.25" customHeight="1" x14ac:dyDescent="0.1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</row>
    <row r="862" spans="1:43" ht="11.25" customHeight="1" x14ac:dyDescent="0.1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</row>
    <row r="863" spans="1:43" ht="11.25" customHeight="1" x14ac:dyDescent="0.1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</row>
    <row r="864" spans="1:43" ht="11.25" customHeight="1" x14ac:dyDescent="0.1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</row>
    <row r="865" spans="1:43" ht="11.25" customHeight="1" x14ac:dyDescent="0.1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</row>
    <row r="866" spans="1:43" ht="11.25" customHeight="1" x14ac:dyDescent="0.1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</row>
    <row r="867" spans="1:43" ht="11.25" customHeight="1" x14ac:dyDescent="0.1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</row>
    <row r="868" spans="1:43" ht="11.25" customHeight="1" x14ac:dyDescent="0.1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</row>
    <row r="869" spans="1:43" ht="11.25" customHeight="1" x14ac:dyDescent="0.1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</row>
    <row r="870" spans="1:43" ht="11.25" customHeight="1" x14ac:dyDescent="0.1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  <c r="AO870" s="54"/>
      <c r="AP870" s="54"/>
      <c r="AQ870" s="54"/>
    </row>
    <row r="871" spans="1:43" ht="11.25" customHeight="1" x14ac:dyDescent="0.1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  <c r="AO871" s="54"/>
      <c r="AP871" s="54"/>
      <c r="AQ871" s="54"/>
    </row>
    <row r="872" spans="1:43" ht="11.25" customHeight="1" x14ac:dyDescent="0.1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</row>
    <row r="873" spans="1:43" ht="11.25" customHeight="1" x14ac:dyDescent="0.1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</row>
    <row r="874" spans="1:43" ht="11.25" customHeight="1" x14ac:dyDescent="0.1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</row>
    <row r="875" spans="1:43" ht="11.25" customHeight="1" x14ac:dyDescent="0.1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</row>
    <row r="876" spans="1:43" ht="11.25" customHeight="1" x14ac:dyDescent="0.1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</row>
    <row r="877" spans="1:43" ht="11.25" customHeight="1" x14ac:dyDescent="0.1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</row>
    <row r="878" spans="1:43" ht="11.25" customHeight="1" x14ac:dyDescent="0.1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</row>
    <row r="879" spans="1:43" ht="11.25" customHeight="1" x14ac:dyDescent="0.1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</row>
    <row r="880" spans="1:43" ht="11.25" customHeight="1" x14ac:dyDescent="0.1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</row>
    <row r="881" spans="1:43" ht="11.25" customHeight="1" x14ac:dyDescent="0.1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</row>
    <row r="882" spans="1:43" ht="11.25" customHeight="1" x14ac:dyDescent="0.1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</row>
    <row r="883" spans="1:43" ht="11.25" customHeight="1" x14ac:dyDescent="0.1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</row>
    <row r="884" spans="1:43" ht="11.25" customHeight="1" x14ac:dyDescent="0.1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  <c r="AE884" s="54"/>
      <c r="AF884" s="54"/>
      <c r="AG884" s="54"/>
      <c r="AH884" s="54"/>
      <c r="AI884" s="54"/>
      <c r="AJ884" s="54"/>
      <c r="AK884" s="54"/>
      <c r="AL884" s="54"/>
      <c r="AM884" s="54"/>
      <c r="AN884" s="54"/>
      <c r="AO884" s="54"/>
      <c r="AP884" s="54"/>
      <c r="AQ884" s="54"/>
    </row>
    <row r="885" spans="1:43" ht="11.25" customHeight="1" x14ac:dyDescent="0.1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  <c r="AE885" s="54"/>
      <c r="AF885" s="54"/>
      <c r="AG885" s="54"/>
      <c r="AH885" s="54"/>
      <c r="AI885" s="54"/>
      <c r="AJ885" s="54"/>
      <c r="AK885" s="54"/>
      <c r="AL885" s="54"/>
      <c r="AM885" s="54"/>
      <c r="AN885" s="54"/>
      <c r="AO885" s="54"/>
      <c r="AP885" s="54"/>
      <c r="AQ885" s="54"/>
    </row>
    <row r="886" spans="1:43" ht="11.25" customHeight="1" x14ac:dyDescent="0.1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  <c r="AE886" s="54"/>
      <c r="AF886" s="54"/>
      <c r="AG886" s="54"/>
      <c r="AH886" s="54"/>
      <c r="AI886" s="54"/>
      <c r="AJ886" s="54"/>
      <c r="AK886" s="54"/>
      <c r="AL886" s="54"/>
      <c r="AM886" s="54"/>
      <c r="AN886" s="54"/>
      <c r="AO886" s="54"/>
      <c r="AP886" s="54"/>
      <c r="AQ886" s="54"/>
    </row>
    <row r="887" spans="1:43" ht="11.25" customHeight="1" x14ac:dyDescent="0.1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54"/>
      <c r="AF887" s="54"/>
      <c r="AG887" s="54"/>
      <c r="AH887" s="54"/>
      <c r="AI887" s="54"/>
      <c r="AJ887" s="54"/>
      <c r="AK887" s="54"/>
      <c r="AL887" s="54"/>
      <c r="AM887" s="54"/>
      <c r="AN887" s="54"/>
      <c r="AO887" s="54"/>
      <c r="AP887" s="54"/>
      <c r="AQ887" s="54"/>
    </row>
    <row r="888" spans="1:43" ht="11.25" customHeight="1" x14ac:dyDescent="0.1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  <c r="AE888" s="54"/>
      <c r="AF888" s="54"/>
      <c r="AG888" s="54"/>
      <c r="AH888" s="54"/>
      <c r="AI888" s="54"/>
      <c r="AJ888" s="54"/>
      <c r="AK888" s="54"/>
      <c r="AL888" s="54"/>
      <c r="AM888" s="54"/>
      <c r="AN888" s="54"/>
      <c r="AO888" s="54"/>
      <c r="AP888" s="54"/>
      <c r="AQ888" s="54"/>
    </row>
    <row r="889" spans="1:43" ht="11.25" customHeight="1" x14ac:dyDescent="0.1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  <c r="AE889" s="54"/>
      <c r="AF889" s="54"/>
      <c r="AG889" s="54"/>
      <c r="AH889" s="54"/>
      <c r="AI889" s="54"/>
      <c r="AJ889" s="54"/>
      <c r="AK889" s="54"/>
      <c r="AL889" s="54"/>
      <c r="AM889" s="54"/>
      <c r="AN889" s="54"/>
      <c r="AO889" s="54"/>
      <c r="AP889" s="54"/>
      <c r="AQ889" s="54"/>
    </row>
    <row r="890" spans="1:43" ht="11.25" customHeight="1" x14ac:dyDescent="0.1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  <c r="AE890" s="54"/>
      <c r="AF890" s="54"/>
      <c r="AG890" s="54"/>
      <c r="AH890" s="54"/>
      <c r="AI890" s="54"/>
      <c r="AJ890" s="54"/>
      <c r="AK890" s="54"/>
      <c r="AL890" s="54"/>
      <c r="AM890" s="54"/>
      <c r="AN890" s="54"/>
      <c r="AO890" s="54"/>
      <c r="AP890" s="54"/>
      <c r="AQ890" s="54"/>
    </row>
    <row r="891" spans="1:43" ht="11.25" customHeight="1" x14ac:dyDescent="0.1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  <c r="AE891" s="54"/>
      <c r="AF891" s="54"/>
      <c r="AG891" s="54"/>
      <c r="AH891" s="54"/>
      <c r="AI891" s="54"/>
      <c r="AJ891" s="54"/>
      <c r="AK891" s="54"/>
      <c r="AL891" s="54"/>
      <c r="AM891" s="54"/>
      <c r="AN891" s="54"/>
      <c r="AO891" s="54"/>
      <c r="AP891" s="54"/>
      <c r="AQ891" s="54"/>
    </row>
    <row r="892" spans="1:43" ht="11.25" customHeight="1" x14ac:dyDescent="0.1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  <c r="AE892" s="54"/>
      <c r="AF892" s="54"/>
      <c r="AG892" s="54"/>
      <c r="AH892" s="54"/>
      <c r="AI892" s="54"/>
      <c r="AJ892" s="54"/>
      <c r="AK892" s="54"/>
      <c r="AL892" s="54"/>
      <c r="AM892" s="54"/>
      <c r="AN892" s="54"/>
      <c r="AO892" s="54"/>
      <c r="AP892" s="54"/>
      <c r="AQ892" s="54"/>
    </row>
    <row r="893" spans="1:43" ht="11.25" customHeight="1" x14ac:dyDescent="0.1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  <c r="AE893" s="54"/>
      <c r="AF893" s="54"/>
      <c r="AG893" s="54"/>
      <c r="AH893" s="54"/>
      <c r="AI893" s="54"/>
      <c r="AJ893" s="54"/>
      <c r="AK893" s="54"/>
      <c r="AL893" s="54"/>
      <c r="AM893" s="54"/>
      <c r="AN893" s="54"/>
      <c r="AO893" s="54"/>
      <c r="AP893" s="54"/>
      <c r="AQ893" s="54"/>
    </row>
    <row r="894" spans="1:43" ht="11.25" customHeight="1" x14ac:dyDescent="0.1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  <c r="AE894" s="54"/>
      <c r="AF894" s="54"/>
      <c r="AG894" s="54"/>
      <c r="AH894" s="54"/>
      <c r="AI894" s="54"/>
      <c r="AJ894" s="54"/>
      <c r="AK894" s="54"/>
      <c r="AL894" s="54"/>
      <c r="AM894" s="54"/>
      <c r="AN894" s="54"/>
      <c r="AO894" s="54"/>
      <c r="AP894" s="54"/>
      <c r="AQ894" s="54"/>
    </row>
    <row r="895" spans="1:43" ht="11.25" customHeight="1" x14ac:dyDescent="0.1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  <c r="AE895" s="54"/>
      <c r="AF895" s="54"/>
      <c r="AG895" s="54"/>
      <c r="AH895" s="54"/>
      <c r="AI895" s="54"/>
      <c r="AJ895" s="54"/>
      <c r="AK895" s="54"/>
      <c r="AL895" s="54"/>
      <c r="AM895" s="54"/>
      <c r="AN895" s="54"/>
      <c r="AO895" s="54"/>
      <c r="AP895" s="54"/>
      <c r="AQ895" s="54"/>
    </row>
    <row r="896" spans="1:43" ht="11.25" customHeight="1" x14ac:dyDescent="0.1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54"/>
      <c r="AF896" s="54"/>
      <c r="AG896" s="54"/>
      <c r="AH896" s="54"/>
      <c r="AI896" s="54"/>
      <c r="AJ896" s="54"/>
      <c r="AK896" s="54"/>
      <c r="AL896" s="54"/>
      <c r="AM896" s="54"/>
      <c r="AN896" s="54"/>
      <c r="AO896" s="54"/>
      <c r="AP896" s="54"/>
      <c r="AQ896" s="54"/>
    </row>
    <row r="897" spans="1:43" ht="11.25" customHeight="1" x14ac:dyDescent="0.1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  <c r="AE897" s="54"/>
      <c r="AF897" s="54"/>
      <c r="AG897" s="54"/>
      <c r="AH897" s="54"/>
      <c r="AI897" s="54"/>
      <c r="AJ897" s="54"/>
      <c r="AK897" s="54"/>
      <c r="AL897" s="54"/>
      <c r="AM897" s="54"/>
      <c r="AN897" s="54"/>
      <c r="AO897" s="54"/>
      <c r="AP897" s="54"/>
      <c r="AQ897" s="54"/>
    </row>
    <row r="898" spans="1:43" ht="11.25" customHeight="1" x14ac:dyDescent="0.1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54"/>
      <c r="AF898" s="54"/>
      <c r="AG898" s="54"/>
      <c r="AH898" s="54"/>
      <c r="AI898" s="54"/>
      <c r="AJ898" s="54"/>
      <c r="AK898" s="54"/>
      <c r="AL898" s="54"/>
      <c r="AM898" s="54"/>
      <c r="AN898" s="54"/>
      <c r="AO898" s="54"/>
      <c r="AP898" s="54"/>
      <c r="AQ898" s="54"/>
    </row>
    <row r="899" spans="1:43" ht="11.25" customHeight="1" x14ac:dyDescent="0.1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  <c r="AE899" s="54"/>
      <c r="AF899" s="54"/>
      <c r="AG899" s="54"/>
      <c r="AH899" s="54"/>
      <c r="AI899" s="54"/>
      <c r="AJ899" s="54"/>
      <c r="AK899" s="54"/>
      <c r="AL899" s="54"/>
      <c r="AM899" s="54"/>
      <c r="AN899" s="54"/>
      <c r="AO899" s="54"/>
      <c r="AP899" s="54"/>
      <c r="AQ899" s="54"/>
    </row>
    <row r="900" spans="1:43" ht="11.25" customHeight="1" x14ac:dyDescent="0.1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  <c r="AE900" s="54"/>
      <c r="AF900" s="54"/>
      <c r="AG900" s="54"/>
      <c r="AH900" s="54"/>
      <c r="AI900" s="54"/>
      <c r="AJ900" s="54"/>
      <c r="AK900" s="54"/>
      <c r="AL900" s="54"/>
      <c r="AM900" s="54"/>
      <c r="AN900" s="54"/>
      <c r="AO900" s="54"/>
      <c r="AP900" s="54"/>
      <c r="AQ900" s="54"/>
    </row>
    <row r="901" spans="1:43" ht="11.25" customHeight="1" x14ac:dyDescent="0.1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  <c r="AE901" s="54"/>
      <c r="AF901" s="54"/>
      <c r="AG901" s="54"/>
      <c r="AH901" s="54"/>
      <c r="AI901" s="54"/>
      <c r="AJ901" s="54"/>
      <c r="AK901" s="54"/>
      <c r="AL901" s="54"/>
      <c r="AM901" s="54"/>
      <c r="AN901" s="54"/>
      <c r="AO901" s="54"/>
      <c r="AP901" s="54"/>
      <c r="AQ901" s="54"/>
    </row>
    <row r="902" spans="1:43" ht="11.25" customHeight="1" x14ac:dyDescent="0.1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54"/>
      <c r="AF902" s="54"/>
      <c r="AG902" s="54"/>
      <c r="AH902" s="54"/>
      <c r="AI902" s="54"/>
      <c r="AJ902" s="54"/>
      <c r="AK902" s="54"/>
      <c r="AL902" s="54"/>
      <c r="AM902" s="54"/>
      <c r="AN902" s="54"/>
      <c r="AO902" s="54"/>
      <c r="AP902" s="54"/>
      <c r="AQ902" s="54"/>
    </row>
    <row r="903" spans="1:43" ht="11.25" customHeight="1" x14ac:dyDescent="0.1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  <c r="AE903" s="54"/>
      <c r="AF903" s="54"/>
      <c r="AG903" s="54"/>
      <c r="AH903" s="54"/>
      <c r="AI903" s="54"/>
      <c r="AJ903" s="54"/>
      <c r="AK903" s="54"/>
      <c r="AL903" s="54"/>
      <c r="AM903" s="54"/>
      <c r="AN903" s="54"/>
      <c r="AO903" s="54"/>
      <c r="AP903" s="54"/>
      <c r="AQ903" s="54"/>
    </row>
    <row r="904" spans="1:43" ht="11.25" customHeight="1" x14ac:dyDescent="0.1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  <c r="AE904" s="54"/>
      <c r="AF904" s="54"/>
      <c r="AG904" s="54"/>
      <c r="AH904" s="54"/>
      <c r="AI904" s="54"/>
      <c r="AJ904" s="54"/>
      <c r="AK904" s="54"/>
      <c r="AL904" s="54"/>
      <c r="AM904" s="54"/>
      <c r="AN904" s="54"/>
      <c r="AO904" s="54"/>
      <c r="AP904" s="54"/>
      <c r="AQ904" s="54"/>
    </row>
    <row r="905" spans="1:43" ht="11.25" customHeight="1" x14ac:dyDescent="0.1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  <c r="AE905" s="54"/>
      <c r="AF905" s="54"/>
      <c r="AG905" s="54"/>
      <c r="AH905" s="54"/>
      <c r="AI905" s="54"/>
      <c r="AJ905" s="54"/>
      <c r="AK905" s="54"/>
      <c r="AL905" s="54"/>
      <c r="AM905" s="54"/>
      <c r="AN905" s="54"/>
      <c r="AO905" s="54"/>
      <c r="AP905" s="54"/>
      <c r="AQ905" s="54"/>
    </row>
    <row r="906" spans="1:43" ht="11.25" customHeight="1" x14ac:dyDescent="0.1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  <c r="AE906" s="54"/>
      <c r="AF906" s="54"/>
      <c r="AG906" s="54"/>
      <c r="AH906" s="54"/>
      <c r="AI906" s="54"/>
      <c r="AJ906" s="54"/>
      <c r="AK906" s="54"/>
      <c r="AL906" s="54"/>
      <c r="AM906" s="54"/>
      <c r="AN906" s="54"/>
      <c r="AO906" s="54"/>
      <c r="AP906" s="54"/>
      <c r="AQ906" s="54"/>
    </row>
    <row r="907" spans="1:43" ht="11.25" customHeight="1" x14ac:dyDescent="0.1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  <c r="AE907" s="54"/>
      <c r="AF907" s="54"/>
      <c r="AG907" s="54"/>
      <c r="AH907" s="54"/>
      <c r="AI907" s="54"/>
      <c r="AJ907" s="54"/>
      <c r="AK907" s="54"/>
      <c r="AL907" s="54"/>
      <c r="AM907" s="54"/>
      <c r="AN907" s="54"/>
      <c r="AO907" s="54"/>
      <c r="AP907" s="54"/>
      <c r="AQ907" s="54"/>
    </row>
    <row r="908" spans="1:43" ht="11.25" customHeight="1" x14ac:dyDescent="0.1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54"/>
      <c r="AF908" s="54"/>
      <c r="AG908" s="54"/>
      <c r="AH908" s="54"/>
      <c r="AI908" s="54"/>
      <c r="AJ908" s="54"/>
      <c r="AK908" s="54"/>
      <c r="AL908" s="54"/>
      <c r="AM908" s="54"/>
      <c r="AN908" s="54"/>
      <c r="AO908" s="54"/>
      <c r="AP908" s="54"/>
      <c r="AQ908" s="54"/>
    </row>
    <row r="909" spans="1:43" ht="11.25" customHeight="1" x14ac:dyDescent="0.1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  <c r="AE909" s="54"/>
      <c r="AF909" s="54"/>
      <c r="AG909" s="54"/>
      <c r="AH909" s="54"/>
      <c r="AI909" s="54"/>
      <c r="AJ909" s="54"/>
      <c r="AK909" s="54"/>
      <c r="AL909" s="54"/>
      <c r="AM909" s="54"/>
      <c r="AN909" s="54"/>
      <c r="AO909" s="54"/>
      <c r="AP909" s="54"/>
      <c r="AQ909" s="54"/>
    </row>
    <row r="910" spans="1:43" ht="11.25" customHeight="1" x14ac:dyDescent="0.1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  <c r="AE910" s="54"/>
      <c r="AF910" s="54"/>
      <c r="AG910" s="54"/>
      <c r="AH910" s="54"/>
      <c r="AI910" s="54"/>
      <c r="AJ910" s="54"/>
      <c r="AK910" s="54"/>
      <c r="AL910" s="54"/>
      <c r="AM910" s="54"/>
      <c r="AN910" s="54"/>
      <c r="AO910" s="54"/>
      <c r="AP910" s="54"/>
      <c r="AQ910" s="54"/>
    </row>
    <row r="911" spans="1:43" ht="11.25" customHeight="1" x14ac:dyDescent="0.1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  <c r="AE911" s="54"/>
      <c r="AF911" s="54"/>
      <c r="AG911" s="54"/>
      <c r="AH911" s="54"/>
      <c r="AI911" s="54"/>
      <c r="AJ911" s="54"/>
      <c r="AK911" s="54"/>
      <c r="AL911" s="54"/>
      <c r="AM911" s="54"/>
      <c r="AN911" s="54"/>
      <c r="AO911" s="54"/>
      <c r="AP911" s="54"/>
      <c r="AQ911" s="54"/>
    </row>
    <row r="912" spans="1:43" ht="11.25" customHeight="1" x14ac:dyDescent="0.1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  <c r="AE912" s="54"/>
      <c r="AF912" s="54"/>
      <c r="AG912" s="54"/>
      <c r="AH912" s="54"/>
      <c r="AI912" s="54"/>
      <c r="AJ912" s="54"/>
      <c r="AK912" s="54"/>
      <c r="AL912" s="54"/>
      <c r="AM912" s="54"/>
      <c r="AN912" s="54"/>
      <c r="AO912" s="54"/>
      <c r="AP912" s="54"/>
      <c r="AQ912" s="54"/>
    </row>
    <row r="913" spans="1:43" ht="11.25" customHeight="1" x14ac:dyDescent="0.1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  <c r="AE913" s="54"/>
      <c r="AF913" s="54"/>
      <c r="AG913" s="54"/>
      <c r="AH913" s="54"/>
      <c r="AI913" s="54"/>
      <c r="AJ913" s="54"/>
      <c r="AK913" s="54"/>
      <c r="AL913" s="54"/>
      <c r="AM913" s="54"/>
      <c r="AN913" s="54"/>
      <c r="AO913" s="54"/>
      <c r="AP913" s="54"/>
      <c r="AQ913" s="54"/>
    </row>
    <row r="914" spans="1:43" ht="11.25" customHeight="1" x14ac:dyDescent="0.1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54"/>
      <c r="AF914" s="54"/>
      <c r="AG914" s="54"/>
      <c r="AH914" s="54"/>
      <c r="AI914" s="54"/>
      <c r="AJ914" s="54"/>
      <c r="AK914" s="54"/>
      <c r="AL914" s="54"/>
      <c r="AM914" s="54"/>
      <c r="AN914" s="54"/>
      <c r="AO914" s="54"/>
      <c r="AP914" s="54"/>
      <c r="AQ914" s="54"/>
    </row>
    <row r="915" spans="1:43" ht="11.25" customHeight="1" x14ac:dyDescent="0.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  <c r="AE915" s="54"/>
      <c r="AF915" s="54"/>
      <c r="AG915" s="54"/>
      <c r="AH915" s="54"/>
      <c r="AI915" s="54"/>
      <c r="AJ915" s="54"/>
      <c r="AK915" s="54"/>
      <c r="AL915" s="54"/>
      <c r="AM915" s="54"/>
      <c r="AN915" s="54"/>
      <c r="AO915" s="54"/>
      <c r="AP915" s="54"/>
      <c r="AQ915" s="54"/>
    </row>
    <row r="916" spans="1:43" ht="11.25" customHeight="1" x14ac:dyDescent="0.1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  <c r="AE916" s="54"/>
      <c r="AF916" s="54"/>
      <c r="AG916" s="54"/>
      <c r="AH916" s="54"/>
      <c r="AI916" s="54"/>
      <c r="AJ916" s="54"/>
      <c r="AK916" s="54"/>
      <c r="AL916" s="54"/>
      <c r="AM916" s="54"/>
      <c r="AN916" s="54"/>
      <c r="AO916" s="54"/>
      <c r="AP916" s="54"/>
      <c r="AQ916" s="54"/>
    </row>
    <row r="917" spans="1:43" ht="11.25" customHeight="1" x14ac:dyDescent="0.1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  <c r="AF917" s="54"/>
      <c r="AG917" s="54"/>
      <c r="AH917" s="54"/>
      <c r="AI917" s="54"/>
      <c r="AJ917" s="54"/>
      <c r="AK917" s="54"/>
      <c r="AL917" s="54"/>
      <c r="AM917" s="54"/>
      <c r="AN917" s="54"/>
      <c r="AO917" s="54"/>
      <c r="AP917" s="54"/>
      <c r="AQ917" s="54"/>
    </row>
    <row r="918" spans="1:43" ht="11.25" customHeight="1" x14ac:dyDescent="0.1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  <c r="AE918" s="54"/>
      <c r="AF918" s="54"/>
      <c r="AG918" s="54"/>
      <c r="AH918" s="54"/>
      <c r="AI918" s="54"/>
      <c r="AJ918" s="54"/>
      <c r="AK918" s="54"/>
      <c r="AL918" s="54"/>
      <c r="AM918" s="54"/>
      <c r="AN918" s="54"/>
      <c r="AO918" s="54"/>
      <c r="AP918" s="54"/>
      <c r="AQ918" s="54"/>
    </row>
    <row r="919" spans="1:43" ht="11.25" customHeight="1" x14ac:dyDescent="0.1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  <c r="AE919" s="54"/>
      <c r="AF919" s="54"/>
      <c r="AG919" s="54"/>
      <c r="AH919" s="54"/>
      <c r="AI919" s="54"/>
      <c r="AJ919" s="54"/>
      <c r="AK919" s="54"/>
      <c r="AL919" s="54"/>
      <c r="AM919" s="54"/>
      <c r="AN919" s="54"/>
      <c r="AO919" s="54"/>
      <c r="AP919" s="54"/>
      <c r="AQ919" s="54"/>
    </row>
    <row r="920" spans="1:43" ht="11.25" customHeight="1" x14ac:dyDescent="0.1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54"/>
      <c r="AF920" s="54"/>
      <c r="AG920" s="54"/>
      <c r="AH920" s="54"/>
      <c r="AI920" s="54"/>
      <c r="AJ920" s="54"/>
      <c r="AK920" s="54"/>
      <c r="AL920" s="54"/>
      <c r="AM920" s="54"/>
      <c r="AN920" s="54"/>
      <c r="AO920" s="54"/>
      <c r="AP920" s="54"/>
      <c r="AQ920" s="54"/>
    </row>
    <row r="921" spans="1:43" ht="11.25" customHeight="1" x14ac:dyDescent="0.1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  <c r="AE921" s="54"/>
      <c r="AF921" s="54"/>
      <c r="AG921" s="54"/>
      <c r="AH921" s="54"/>
      <c r="AI921" s="54"/>
      <c r="AJ921" s="54"/>
      <c r="AK921" s="54"/>
      <c r="AL921" s="54"/>
      <c r="AM921" s="54"/>
      <c r="AN921" s="54"/>
      <c r="AO921" s="54"/>
      <c r="AP921" s="54"/>
      <c r="AQ921" s="54"/>
    </row>
    <row r="922" spans="1:43" ht="11.25" customHeight="1" x14ac:dyDescent="0.1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  <c r="AE922" s="54"/>
      <c r="AF922" s="54"/>
      <c r="AG922" s="54"/>
      <c r="AH922" s="54"/>
      <c r="AI922" s="54"/>
      <c r="AJ922" s="54"/>
      <c r="AK922" s="54"/>
      <c r="AL922" s="54"/>
      <c r="AM922" s="54"/>
      <c r="AN922" s="54"/>
      <c r="AO922" s="54"/>
      <c r="AP922" s="54"/>
      <c r="AQ922" s="54"/>
    </row>
    <row r="923" spans="1:43" ht="11.25" customHeight="1" x14ac:dyDescent="0.1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54"/>
      <c r="AF923" s="54"/>
      <c r="AG923" s="54"/>
      <c r="AH923" s="54"/>
      <c r="AI923" s="54"/>
      <c r="AJ923" s="54"/>
      <c r="AK923" s="54"/>
      <c r="AL923" s="54"/>
      <c r="AM923" s="54"/>
      <c r="AN923" s="54"/>
      <c r="AO923" s="54"/>
      <c r="AP923" s="54"/>
      <c r="AQ923" s="54"/>
    </row>
    <row r="924" spans="1:43" ht="11.25" customHeight="1" x14ac:dyDescent="0.1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  <c r="AE924" s="54"/>
      <c r="AF924" s="54"/>
      <c r="AG924" s="54"/>
      <c r="AH924" s="54"/>
      <c r="AI924" s="54"/>
      <c r="AJ924" s="54"/>
      <c r="AK924" s="54"/>
      <c r="AL924" s="54"/>
      <c r="AM924" s="54"/>
      <c r="AN924" s="54"/>
      <c r="AO924" s="54"/>
      <c r="AP924" s="54"/>
      <c r="AQ924" s="54"/>
    </row>
    <row r="925" spans="1:43" ht="11.25" customHeight="1" x14ac:dyDescent="0.1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54"/>
      <c r="AF925" s="54"/>
      <c r="AG925" s="54"/>
      <c r="AH925" s="54"/>
      <c r="AI925" s="54"/>
      <c r="AJ925" s="54"/>
      <c r="AK925" s="54"/>
      <c r="AL925" s="54"/>
      <c r="AM925" s="54"/>
      <c r="AN925" s="54"/>
      <c r="AO925" s="54"/>
      <c r="AP925" s="54"/>
      <c r="AQ925" s="54"/>
    </row>
    <row r="926" spans="1:43" ht="11.25" customHeight="1" x14ac:dyDescent="0.1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54"/>
      <c r="AF926" s="54"/>
      <c r="AG926" s="54"/>
      <c r="AH926" s="54"/>
      <c r="AI926" s="54"/>
      <c r="AJ926" s="54"/>
      <c r="AK926" s="54"/>
      <c r="AL926" s="54"/>
      <c r="AM926" s="54"/>
      <c r="AN926" s="54"/>
      <c r="AO926" s="54"/>
      <c r="AP926" s="54"/>
      <c r="AQ926" s="54"/>
    </row>
    <row r="927" spans="1:43" ht="11.25" customHeight="1" x14ac:dyDescent="0.1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  <c r="AE927" s="54"/>
      <c r="AF927" s="54"/>
      <c r="AG927" s="54"/>
      <c r="AH927" s="54"/>
      <c r="AI927" s="54"/>
      <c r="AJ927" s="54"/>
      <c r="AK927" s="54"/>
      <c r="AL927" s="54"/>
      <c r="AM927" s="54"/>
      <c r="AN927" s="54"/>
      <c r="AO927" s="54"/>
      <c r="AP927" s="54"/>
      <c r="AQ927" s="54"/>
    </row>
    <row r="928" spans="1:43" ht="11.25" customHeight="1" x14ac:dyDescent="0.1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  <c r="AE928" s="54"/>
      <c r="AF928" s="54"/>
      <c r="AG928" s="54"/>
      <c r="AH928" s="54"/>
      <c r="AI928" s="54"/>
      <c r="AJ928" s="54"/>
      <c r="AK928" s="54"/>
      <c r="AL928" s="54"/>
      <c r="AM928" s="54"/>
      <c r="AN928" s="54"/>
      <c r="AO928" s="54"/>
      <c r="AP928" s="54"/>
      <c r="AQ928" s="54"/>
    </row>
    <row r="929" spans="1:43" ht="11.25" customHeight="1" x14ac:dyDescent="0.1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  <c r="AE929" s="54"/>
      <c r="AF929" s="54"/>
      <c r="AG929" s="54"/>
      <c r="AH929" s="54"/>
      <c r="AI929" s="54"/>
      <c r="AJ929" s="54"/>
      <c r="AK929" s="54"/>
      <c r="AL929" s="54"/>
      <c r="AM929" s="54"/>
      <c r="AN929" s="54"/>
      <c r="AO929" s="54"/>
      <c r="AP929" s="54"/>
      <c r="AQ929" s="54"/>
    </row>
    <row r="930" spans="1:43" ht="11.25" customHeight="1" x14ac:dyDescent="0.1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54"/>
      <c r="AF930" s="54"/>
      <c r="AG930" s="54"/>
      <c r="AH930" s="54"/>
      <c r="AI930" s="54"/>
      <c r="AJ930" s="54"/>
      <c r="AK930" s="54"/>
      <c r="AL930" s="54"/>
      <c r="AM930" s="54"/>
      <c r="AN930" s="54"/>
      <c r="AO930" s="54"/>
      <c r="AP930" s="54"/>
      <c r="AQ930" s="54"/>
    </row>
    <row r="931" spans="1:43" ht="11.25" customHeight="1" x14ac:dyDescent="0.1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E931" s="54"/>
      <c r="AF931" s="54"/>
      <c r="AG931" s="54"/>
      <c r="AH931" s="54"/>
      <c r="AI931" s="54"/>
      <c r="AJ931" s="54"/>
      <c r="AK931" s="54"/>
      <c r="AL931" s="54"/>
      <c r="AM931" s="54"/>
      <c r="AN931" s="54"/>
      <c r="AO931" s="54"/>
      <c r="AP931" s="54"/>
      <c r="AQ931" s="54"/>
    </row>
    <row r="932" spans="1:43" ht="11.25" customHeight="1" x14ac:dyDescent="0.1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  <c r="AP932" s="54"/>
      <c r="AQ932" s="54"/>
    </row>
    <row r="933" spans="1:43" ht="11.25" customHeight="1" x14ac:dyDescent="0.1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  <c r="AP933" s="54"/>
      <c r="AQ933" s="54"/>
    </row>
    <row r="934" spans="1:43" ht="11.25" customHeight="1" x14ac:dyDescent="0.1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  <c r="AP934" s="54"/>
      <c r="AQ934" s="54"/>
    </row>
    <row r="935" spans="1:43" ht="11.25" customHeight="1" x14ac:dyDescent="0.1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  <c r="AP935" s="54"/>
      <c r="AQ935" s="54"/>
    </row>
    <row r="936" spans="1:43" ht="11.25" customHeight="1" x14ac:dyDescent="0.1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  <c r="AP936" s="54"/>
      <c r="AQ936" s="54"/>
    </row>
    <row r="937" spans="1:43" ht="11.25" customHeight="1" x14ac:dyDescent="0.1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  <c r="AP937" s="54"/>
      <c r="AQ937" s="54"/>
    </row>
    <row r="938" spans="1:43" ht="11.25" customHeight="1" x14ac:dyDescent="0.1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  <c r="AP938" s="54"/>
      <c r="AQ938" s="54"/>
    </row>
    <row r="939" spans="1:43" ht="11.25" customHeight="1" x14ac:dyDescent="0.1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  <c r="AP939" s="54"/>
      <c r="AQ939" s="54"/>
    </row>
    <row r="940" spans="1:43" ht="11.25" customHeight="1" x14ac:dyDescent="0.1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  <c r="AP940" s="54"/>
      <c r="AQ940" s="54"/>
    </row>
    <row r="941" spans="1:43" ht="11.25" customHeight="1" x14ac:dyDescent="0.1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  <c r="AP941" s="54"/>
      <c r="AQ941" s="54"/>
    </row>
    <row r="942" spans="1:43" ht="11.25" customHeight="1" x14ac:dyDescent="0.1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  <c r="AP942" s="54"/>
      <c r="AQ942" s="54"/>
    </row>
    <row r="943" spans="1:43" ht="11.25" customHeight="1" x14ac:dyDescent="0.1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  <c r="AE943" s="54"/>
      <c r="AF943" s="54"/>
      <c r="AG943" s="54"/>
      <c r="AH943" s="54"/>
      <c r="AI943" s="54"/>
      <c r="AJ943" s="54"/>
      <c r="AK943" s="54"/>
      <c r="AL943" s="54"/>
      <c r="AM943" s="54"/>
      <c r="AN943" s="54"/>
      <c r="AO943" s="54"/>
      <c r="AP943" s="54"/>
      <c r="AQ943" s="54"/>
    </row>
    <row r="944" spans="1:43" ht="11.25" customHeight="1" x14ac:dyDescent="0.1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  <c r="AE944" s="54"/>
      <c r="AF944" s="54"/>
      <c r="AG944" s="54"/>
      <c r="AH944" s="54"/>
      <c r="AI944" s="54"/>
      <c r="AJ944" s="54"/>
      <c r="AK944" s="54"/>
      <c r="AL944" s="54"/>
      <c r="AM944" s="54"/>
      <c r="AN944" s="54"/>
      <c r="AO944" s="54"/>
      <c r="AP944" s="54"/>
      <c r="AQ944" s="54"/>
    </row>
    <row r="945" spans="1:43" ht="11.25" customHeight="1" x14ac:dyDescent="0.1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  <c r="AE945" s="54"/>
      <c r="AF945" s="54"/>
      <c r="AG945" s="54"/>
      <c r="AH945" s="54"/>
      <c r="AI945" s="54"/>
      <c r="AJ945" s="54"/>
      <c r="AK945" s="54"/>
      <c r="AL945" s="54"/>
      <c r="AM945" s="54"/>
      <c r="AN945" s="54"/>
      <c r="AO945" s="54"/>
      <c r="AP945" s="54"/>
      <c r="AQ945" s="54"/>
    </row>
    <row r="946" spans="1:43" ht="11.25" customHeight="1" x14ac:dyDescent="0.1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4"/>
      <c r="AG946" s="54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</row>
    <row r="947" spans="1:43" ht="11.25" customHeight="1" x14ac:dyDescent="0.1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54"/>
      <c r="AF947" s="54"/>
      <c r="AG947" s="54"/>
      <c r="AH947" s="54"/>
      <c r="AI947" s="54"/>
      <c r="AJ947" s="54"/>
      <c r="AK947" s="54"/>
      <c r="AL947" s="54"/>
      <c r="AM947" s="54"/>
      <c r="AN947" s="54"/>
      <c r="AO947" s="54"/>
      <c r="AP947" s="54"/>
      <c r="AQ947" s="54"/>
    </row>
    <row r="948" spans="1:43" ht="11.25" customHeight="1" x14ac:dyDescent="0.1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  <c r="AE948" s="54"/>
      <c r="AF948" s="54"/>
      <c r="AG948" s="54"/>
      <c r="AH948" s="54"/>
      <c r="AI948" s="54"/>
      <c r="AJ948" s="54"/>
      <c r="AK948" s="54"/>
      <c r="AL948" s="54"/>
      <c r="AM948" s="54"/>
      <c r="AN948" s="54"/>
      <c r="AO948" s="54"/>
      <c r="AP948" s="54"/>
      <c r="AQ948" s="54"/>
    </row>
    <row r="949" spans="1:43" ht="11.25" customHeight="1" x14ac:dyDescent="0.1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  <c r="AE949" s="54"/>
      <c r="AF949" s="54"/>
      <c r="AG949" s="54"/>
      <c r="AH949" s="54"/>
      <c r="AI949" s="54"/>
      <c r="AJ949" s="54"/>
      <c r="AK949" s="54"/>
      <c r="AL949" s="54"/>
      <c r="AM949" s="54"/>
      <c r="AN949" s="54"/>
      <c r="AO949" s="54"/>
      <c r="AP949" s="54"/>
      <c r="AQ949" s="54"/>
    </row>
    <row r="950" spans="1:43" ht="11.25" customHeight="1" x14ac:dyDescent="0.1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  <c r="AE950" s="54"/>
      <c r="AF950" s="54"/>
      <c r="AG950" s="54"/>
      <c r="AH950" s="54"/>
      <c r="AI950" s="54"/>
      <c r="AJ950" s="54"/>
      <c r="AK950" s="54"/>
      <c r="AL950" s="54"/>
      <c r="AM950" s="54"/>
      <c r="AN950" s="54"/>
      <c r="AO950" s="54"/>
      <c r="AP950" s="54"/>
      <c r="AQ950" s="54"/>
    </row>
    <row r="951" spans="1:43" ht="11.25" customHeight="1" x14ac:dyDescent="0.1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54"/>
      <c r="AF951" s="54"/>
      <c r="AG951" s="54"/>
      <c r="AH951" s="54"/>
      <c r="AI951" s="54"/>
      <c r="AJ951" s="54"/>
      <c r="AK951" s="54"/>
      <c r="AL951" s="54"/>
      <c r="AM951" s="54"/>
      <c r="AN951" s="54"/>
      <c r="AO951" s="54"/>
      <c r="AP951" s="54"/>
      <c r="AQ951" s="54"/>
    </row>
    <row r="952" spans="1:43" ht="11.25" customHeight="1" x14ac:dyDescent="0.1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  <c r="AE952" s="54"/>
      <c r="AF952" s="54"/>
      <c r="AG952" s="54"/>
      <c r="AH952" s="54"/>
      <c r="AI952" s="54"/>
      <c r="AJ952" s="54"/>
      <c r="AK952" s="54"/>
      <c r="AL952" s="54"/>
      <c r="AM952" s="54"/>
      <c r="AN952" s="54"/>
      <c r="AO952" s="54"/>
      <c r="AP952" s="54"/>
      <c r="AQ952" s="54"/>
    </row>
    <row r="953" spans="1:43" ht="11.25" customHeight="1" x14ac:dyDescent="0.1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54"/>
      <c r="AF953" s="54"/>
      <c r="AG953" s="54"/>
      <c r="AH953" s="54"/>
      <c r="AI953" s="54"/>
      <c r="AJ953" s="54"/>
      <c r="AK953" s="54"/>
      <c r="AL953" s="54"/>
      <c r="AM953" s="54"/>
      <c r="AN953" s="54"/>
      <c r="AO953" s="54"/>
      <c r="AP953" s="54"/>
      <c r="AQ953" s="54"/>
    </row>
    <row r="954" spans="1:43" ht="11.25" customHeight="1" x14ac:dyDescent="0.1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  <c r="AE954" s="54"/>
      <c r="AF954" s="54"/>
      <c r="AG954" s="54"/>
      <c r="AH954" s="54"/>
      <c r="AI954" s="54"/>
      <c r="AJ954" s="54"/>
      <c r="AK954" s="54"/>
      <c r="AL954" s="54"/>
      <c r="AM954" s="54"/>
      <c r="AN954" s="54"/>
      <c r="AO954" s="54"/>
      <c r="AP954" s="54"/>
      <c r="AQ954" s="54"/>
    </row>
    <row r="955" spans="1:43" ht="11.25" customHeight="1" x14ac:dyDescent="0.1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  <c r="AE955" s="54"/>
      <c r="AF955" s="54"/>
      <c r="AG955" s="54"/>
      <c r="AH955" s="54"/>
      <c r="AI955" s="54"/>
      <c r="AJ955" s="54"/>
      <c r="AK955" s="54"/>
      <c r="AL955" s="54"/>
      <c r="AM955" s="54"/>
      <c r="AN955" s="54"/>
      <c r="AO955" s="54"/>
      <c r="AP955" s="54"/>
      <c r="AQ955" s="54"/>
    </row>
    <row r="956" spans="1:43" ht="11.25" customHeight="1" x14ac:dyDescent="0.1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54"/>
      <c r="AF956" s="54"/>
      <c r="AG956" s="54"/>
      <c r="AH956" s="54"/>
      <c r="AI956" s="54"/>
      <c r="AJ956" s="54"/>
      <c r="AK956" s="54"/>
      <c r="AL956" s="54"/>
      <c r="AM956" s="54"/>
      <c r="AN956" s="54"/>
      <c r="AO956" s="54"/>
      <c r="AP956" s="54"/>
      <c r="AQ956" s="54"/>
    </row>
    <row r="957" spans="1:43" ht="11.25" customHeight="1" x14ac:dyDescent="0.1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  <c r="AE957" s="54"/>
      <c r="AF957" s="54"/>
      <c r="AG957" s="54"/>
      <c r="AH957" s="54"/>
      <c r="AI957" s="54"/>
      <c r="AJ957" s="54"/>
      <c r="AK957" s="54"/>
      <c r="AL957" s="54"/>
      <c r="AM957" s="54"/>
      <c r="AN957" s="54"/>
      <c r="AO957" s="54"/>
      <c r="AP957" s="54"/>
      <c r="AQ957" s="54"/>
    </row>
    <row r="958" spans="1:43" ht="11.25" customHeight="1" x14ac:dyDescent="0.1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  <c r="AE958" s="54"/>
      <c r="AF958" s="54"/>
      <c r="AG958" s="54"/>
      <c r="AH958" s="54"/>
      <c r="AI958" s="54"/>
      <c r="AJ958" s="54"/>
      <c r="AK958" s="54"/>
      <c r="AL958" s="54"/>
      <c r="AM958" s="54"/>
      <c r="AN958" s="54"/>
      <c r="AO958" s="54"/>
      <c r="AP958" s="54"/>
      <c r="AQ958" s="54"/>
    </row>
    <row r="959" spans="1:43" ht="11.25" customHeight="1" x14ac:dyDescent="0.1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</row>
    <row r="960" spans="1:43" ht="11.25" customHeight="1" x14ac:dyDescent="0.1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  <c r="AE960" s="54"/>
      <c r="AF960" s="54"/>
      <c r="AG960" s="54"/>
      <c r="AH960" s="54"/>
      <c r="AI960" s="54"/>
      <c r="AJ960" s="54"/>
      <c r="AK960" s="54"/>
      <c r="AL960" s="54"/>
      <c r="AM960" s="54"/>
      <c r="AN960" s="54"/>
      <c r="AO960" s="54"/>
      <c r="AP960" s="54"/>
      <c r="AQ960" s="54"/>
    </row>
    <row r="961" spans="1:43" ht="11.25" customHeight="1" x14ac:dyDescent="0.1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  <c r="AE961" s="54"/>
      <c r="AF961" s="54"/>
      <c r="AG961" s="54"/>
      <c r="AH961" s="54"/>
      <c r="AI961" s="54"/>
      <c r="AJ961" s="54"/>
      <c r="AK961" s="54"/>
      <c r="AL961" s="54"/>
      <c r="AM961" s="54"/>
      <c r="AN961" s="54"/>
      <c r="AO961" s="54"/>
      <c r="AP961" s="54"/>
      <c r="AQ961" s="54"/>
    </row>
    <row r="962" spans="1:43" ht="11.25" customHeight="1" x14ac:dyDescent="0.1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</row>
    <row r="963" spans="1:43" ht="11.25" customHeight="1" x14ac:dyDescent="0.1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</row>
    <row r="964" spans="1:43" ht="11.25" customHeight="1" x14ac:dyDescent="0.1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</row>
    <row r="965" spans="1:43" ht="11.25" customHeight="1" x14ac:dyDescent="0.1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</row>
    <row r="966" spans="1:43" ht="11.25" customHeight="1" x14ac:dyDescent="0.1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</row>
    <row r="967" spans="1:43" ht="11.25" customHeight="1" x14ac:dyDescent="0.1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</row>
    <row r="968" spans="1:43" ht="11.25" customHeight="1" x14ac:dyDescent="0.1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</row>
    <row r="969" spans="1:43" ht="11.25" customHeight="1" x14ac:dyDescent="0.1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</row>
    <row r="970" spans="1:43" ht="11.25" customHeight="1" x14ac:dyDescent="0.1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</row>
    <row r="971" spans="1:43" ht="11.25" customHeight="1" x14ac:dyDescent="0.1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</row>
    <row r="972" spans="1:43" ht="11.25" customHeight="1" x14ac:dyDescent="0.1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</row>
    <row r="973" spans="1:43" ht="11.25" customHeight="1" x14ac:dyDescent="0.1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</row>
    <row r="974" spans="1:43" ht="11.25" customHeight="1" x14ac:dyDescent="0.1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</row>
    <row r="975" spans="1:43" ht="11.25" customHeight="1" x14ac:dyDescent="0.1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</row>
    <row r="976" spans="1:43" ht="11.25" customHeight="1" x14ac:dyDescent="0.1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</row>
    <row r="977" spans="1:43" ht="11.25" customHeight="1" x14ac:dyDescent="0.1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</row>
    <row r="978" spans="1:43" ht="11.25" customHeight="1" x14ac:dyDescent="0.1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</row>
    <row r="979" spans="1:43" ht="11.25" customHeight="1" x14ac:dyDescent="0.1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</row>
    <row r="980" spans="1:43" ht="11.25" customHeight="1" x14ac:dyDescent="0.1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</row>
    <row r="981" spans="1:43" ht="11.25" customHeight="1" x14ac:dyDescent="0.1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</row>
    <row r="982" spans="1:43" ht="11.25" customHeight="1" x14ac:dyDescent="0.1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</row>
    <row r="983" spans="1:43" ht="11.25" customHeight="1" x14ac:dyDescent="0.1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</row>
    <row r="984" spans="1:43" ht="11.25" customHeight="1" x14ac:dyDescent="0.1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</row>
    <row r="985" spans="1:43" ht="11.25" customHeight="1" x14ac:dyDescent="0.1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</row>
    <row r="986" spans="1:43" ht="11.25" customHeight="1" x14ac:dyDescent="0.1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</row>
    <row r="987" spans="1:43" ht="11.25" customHeight="1" x14ac:dyDescent="0.1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</row>
    <row r="988" spans="1:43" ht="11.25" customHeight="1" x14ac:dyDescent="0.1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</row>
    <row r="989" spans="1:43" ht="11.25" customHeight="1" x14ac:dyDescent="0.1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</row>
    <row r="990" spans="1:43" ht="11.25" customHeight="1" x14ac:dyDescent="0.1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F990" s="54"/>
      <c r="AG990" s="54"/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</row>
    <row r="991" spans="1:43" ht="11.25" customHeight="1" x14ac:dyDescent="0.1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F991" s="54"/>
      <c r="AG991" s="54"/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</row>
    <row r="992" spans="1:43" ht="11.25" customHeight="1" x14ac:dyDescent="0.1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F992" s="54"/>
      <c r="AG992" s="54"/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</row>
    <row r="993" spans="1:43" ht="11.25" customHeight="1" x14ac:dyDescent="0.1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F993" s="54"/>
      <c r="AG993" s="54"/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</row>
    <row r="994" spans="1:43" ht="11.25" customHeight="1" x14ac:dyDescent="0.1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  <c r="AE994" s="54"/>
      <c r="AF994" s="54"/>
      <c r="AG994" s="54"/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</row>
    <row r="995" spans="1:43" ht="11.25" customHeight="1" x14ac:dyDescent="0.1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</row>
    <row r="996" spans="1:43" ht="11.25" customHeight="1" x14ac:dyDescent="0.1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</row>
    <row r="997" spans="1:43" ht="11.25" customHeight="1" x14ac:dyDescent="0.1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</row>
    <row r="998" spans="1:43" ht="11.25" customHeight="1" x14ac:dyDescent="0.1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F998" s="54"/>
      <c r="AG998" s="54"/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</row>
    <row r="999" spans="1:43" ht="11.25" customHeight="1" x14ac:dyDescent="0.1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</row>
    <row r="1000" spans="1:43" ht="11.25" customHeight="1" x14ac:dyDescent="0.15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F1000" s="54"/>
      <c r="AG1000" s="54"/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</row>
  </sheetData>
  <mergeCells count="42">
    <mergeCell ref="AD106:AJ106"/>
    <mergeCell ref="AK106:AQ106"/>
    <mergeCell ref="P106:V106"/>
    <mergeCell ref="U3:U4"/>
    <mergeCell ref="V3:V4"/>
    <mergeCell ref="W3:W4"/>
    <mergeCell ref="X3:X4"/>
    <mergeCell ref="W106:AC106"/>
    <mergeCell ref="A5:F5"/>
    <mergeCell ref="A106:G106"/>
    <mergeCell ref="F3:F4"/>
    <mergeCell ref="G3:G4"/>
    <mergeCell ref="I3:I4"/>
    <mergeCell ref="I106:O106"/>
    <mergeCell ref="A3:A4"/>
    <mergeCell ref="B3:B4"/>
    <mergeCell ref="C3:C4"/>
    <mergeCell ref="D3:D4"/>
    <mergeCell ref="E3:E4"/>
    <mergeCell ref="AK3:AN3"/>
    <mergeCell ref="AO3:AO4"/>
    <mergeCell ref="AP3:AP4"/>
    <mergeCell ref="AQ3:AQ4"/>
    <mergeCell ref="B2:G2"/>
    <mergeCell ref="I2:R2"/>
    <mergeCell ref="T2:AF2"/>
    <mergeCell ref="AH2:AQ2"/>
    <mergeCell ref="J3:J4"/>
    <mergeCell ref="P3:P4"/>
    <mergeCell ref="Q3:Q4"/>
    <mergeCell ref="R3:R4"/>
    <mergeCell ref="T3:T4"/>
    <mergeCell ref="AE3:AE4"/>
    <mergeCell ref="AF3:AF4"/>
    <mergeCell ref="AH3:AH4"/>
    <mergeCell ref="AI3:AI4"/>
    <mergeCell ref="AJ3:AJ4"/>
    <mergeCell ref="K3:K4"/>
    <mergeCell ref="L3:O3"/>
    <mergeCell ref="Y3:Y4"/>
    <mergeCell ref="Z3:AC3"/>
    <mergeCell ref="AD3:AD4"/>
  </mergeCells>
  <pageMargins left="0.75" right="0.75" top="1" bottom="1" header="0" footer="0"/>
  <pageSetup scale="78"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4.83203125" customWidth="1"/>
    <col min="2" max="2" width="11.6640625" customWidth="1"/>
    <col min="3" max="3" width="22.33203125" customWidth="1"/>
    <col min="4" max="4" width="11.1640625" customWidth="1"/>
    <col min="5" max="5" width="11.33203125" customWidth="1"/>
    <col min="6" max="6" width="12" customWidth="1"/>
    <col min="7" max="7" width="5.1640625" customWidth="1"/>
    <col min="8" max="8" width="6.1640625" customWidth="1"/>
    <col min="9" max="9" width="5.83203125" customWidth="1"/>
    <col min="10" max="10" width="7.1640625" customWidth="1"/>
    <col min="11" max="11" width="11.33203125" customWidth="1"/>
    <col min="13" max="13" width="24.6640625" customWidth="1"/>
    <col min="14" max="26" width="9.1640625" customWidth="1"/>
  </cols>
  <sheetData>
    <row r="1" spans="1:26" ht="11.25" customHeight="1" x14ac:dyDescent="0.15">
      <c r="A1" s="54"/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21" customHeight="1" x14ac:dyDescent="0.15">
      <c r="A2" s="368" t="s">
        <v>340</v>
      </c>
      <c r="B2" s="366"/>
      <c r="C2" s="366"/>
      <c r="D2" s="366"/>
      <c r="E2" s="366"/>
      <c r="F2" s="366"/>
      <c r="G2" s="366"/>
      <c r="H2" s="366"/>
      <c r="I2" s="366"/>
      <c r="J2" s="366"/>
      <c r="K2" s="366"/>
      <c r="L2" s="366"/>
      <c r="M2" s="367"/>
      <c r="N2" s="190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</row>
    <row r="3" spans="1:26" ht="21" customHeight="1" x14ac:dyDescent="0.15">
      <c r="A3" s="375" t="s">
        <v>258</v>
      </c>
      <c r="B3" s="360" t="s">
        <v>341</v>
      </c>
      <c r="C3" s="359" t="s">
        <v>334</v>
      </c>
      <c r="D3" s="359" t="s">
        <v>210</v>
      </c>
      <c r="E3" s="359" t="s">
        <v>342</v>
      </c>
      <c r="F3" s="359" t="s">
        <v>336</v>
      </c>
      <c r="G3" s="362" t="s">
        <v>343</v>
      </c>
      <c r="H3" s="363"/>
      <c r="I3" s="363"/>
      <c r="J3" s="364"/>
      <c r="K3" s="360" t="s">
        <v>309</v>
      </c>
      <c r="L3" s="359" t="s">
        <v>310</v>
      </c>
      <c r="M3" s="373" t="s">
        <v>344</v>
      </c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ht="21.75" customHeight="1" x14ac:dyDescent="0.15">
      <c r="A4" s="376"/>
      <c r="B4" s="328"/>
      <c r="C4" s="328"/>
      <c r="D4" s="328"/>
      <c r="E4" s="328"/>
      <c r="F4" s="328"/>
      <c r="G4" s="216" t="s">
        <v>312</v>
      </c>
      <c r="H4" s="216" t="s">
        <v>313</v>
      </c>
      <c r="I4" s="216" t="s">
        <v>314</v>
      </c>
      <c r="J4" s="216" t="s">
        <v>77</v>
      </c>
      <c r="K4" s="328"/>
      <c r="L4" s="328"/>
      <c r="M4" s="37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" customHeight="1" x14ac:dyDescent="0.2">
      <c r="A5" s="377" t="s">
        <v>345</v>
      </c>
      <c r="B5" s="306"/>
      <c r="C5" s="306"/>
      <c r="D5" s="306"/>
      <c r="E5" s="307"/>
      <c r="F5" s="265">
        <f t="shared" ref="F5:J5" si="0">SUM(F6:F15)</f>
        <v>0</v>
      </c>
      <c r="G5" s="265">
        <f t="shared" si="0"/>
        <v>0</v>
      </c>
      <c r="H5" s="265">
        <f t="shared" si="0"/>
        <v>0</v>
      </c>
      <c r="I5" s="265">
        <f t="shared" si="0"/>
        <v>0</v>
      </c>
      <c r="J5" s="265">
        <f t="shared" si="0"/>
        <v>0</v>
      </c>
      <c r="K5" s="265"/>
      <c r="L5" s="265">
        <f>SUM(L6:L15)</f>
        <v>0</v>
      </c>
      <c r="M5" s="266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ht="11.25" customHeight="1" x14ac:dyDescent="0.15">
      <c r="A6" s="267">
        <v>1</v>
      </c>
      <c r="B6" s="224"/>
      <c r="C6" s="224"/>
      <c r="D6" s="224"/>
      <c r="E6" s="224"/>
      <c r="F6" s="224"/>
      <c r="G6" s="224"/>
      <c r="H6" s="224"/>
      <c r="I6" s="224"/>
      <c r="J6" s="224">
        <f t="shared" ref="J6:J15" si="1">SUM(G6+H6+I6)</f>
        <v>0</v>
      </c>
      <c r="K6" s="224"/>
      <c r="L6" s="224"/>
      <c r="M6" s="268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ht="11.25" customHeight="1" x14ac:dyDescent="0.15">
      <c r="A7" s="267">
        <v>2</v>
      </c>
      <c r="B7" s="224"/>
      <c r="C7" s="224"/>
      <c r="D7" s="224"/>
      <c r="E7" s="224"/>
      <c r="F7" s="224"/>
      <c r="G7" s="224"/>
      <c r="H7" s="224"/>
      <c r="I7" s="224"/>
      <c r="J7" s="224">
        <f t="shared" si="1"/>
        <v>0</v>
      </c>
      <c r="K7" s="224"/>
      <c r="L7" s="224"/>
      <c r="M7" s="268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ht="11.25" customHeight="1" x14ac:dyDescent="0.15">
      <c r="A8" s="267">
        <v>3</v>
      </c>
      <c r="B8" s="224"/>
      <c r="C8" s="224"/>
      <c r="D8" s="224"/>
      <c r="E8" s="224"/>
      <c r="F8" s="224"/>
      <c r="G8" s="224"/>
      <c r="H8" s="224"/>
      <c r="I8" s="224"/>
      <c r="J8" s="224">
        <f t="shared" si="1"/>
        <v>0</v>
      </c>
      <c r="K8" s="224"/>
      <c r="L8" s="224"/>
      <c r="M8" s="268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ht="11.25" customHeight="1" x14ac:dyDescent="0.15">
      <c r="A9" s="267">
        <v>4</v>
      </c>
      <c r="B9" s="224"/>
      <c r="C9" s="224"/>
      <c r="D9" s="224"/>
      <c r="E9" s="224"/>
      <c r="F9" s="224"/>
      <c r="G9" s="224"/>
      <c r="H9" s="224"/>
      <c r="I9" s="224"/>
      <c r="J9" s="224">
        <f t="shared" si="1"/>
        <v>0</v>
      </c>
      <c r="K9" s="224"/>
      <c r="L9" s="224"/>
      <c r="M9" s="268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ht="11.25" customHeight="1" x14ac:dyDescent="0.15">
      <c r="A10" s="267">
        <v>5</v>
      </c>
      <c r="B10" s="218"/>
      <c r="C10" s="218"/>
      <c r="D10" s="218"/>
      <c r="E10" s="218"/>
      <c r="F10" s="218"/>
      <c r="G10" s="218"/>
      <c r="H10" s="224"/>
      <c r="I10" s="224"/>
      <c r="J10" s="224">
        <f t="shared" si="1"/>
        <v>0</v>
      </c>
      <c r="K10" s="224"/>
      <c r="L10" s="224"/>
      <c r="M10" s="268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ht="11.25" customHeight="1" x14ac:dyDescent="0.15">
      <c r="A11" s="267">
        <v>6</v>
      </c>
      <c r="B11" s="224"/>
      <c r="C11" s="224"/>
      <c r="D11" s="224"/>
      <c r="E11" s="224"/>
      <c r="F11" s="224"/>
      <c r="G11" s="224"/>
      <c r="H11" s="224"/>
      <c r="I11" s="224"/>
      <c r="J11" s="224">
        <f t="shared" si="1"/>
        <v>0</v>
      </c>
      <c r="K11" s="224"/>
      <c r="L11" s="224"/>
      <c r="M11" s="268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1.25" customHeight="1" x14ac:dyDescent="0.15">
      <c r="A12" s="267">
        <v>7</v>
      </c>
      <c r="B12" s="224"/>
      <c r="C12" s="224"/>
      <c r="D12" s="224"/>
      <c r="E12" s="224"/>
      <c r="F12" s="224"/>
      <c r="G12" s="224"/>
      <c r="H12" s="224"/>
      <c r="I12" s="224"/>
      <c r="J12" s="224">
        <f t="shared" si="1"/>
        <v>0</v>
      </c>
      <c r="K12" s="224"/>
      <c r="L12" s="224"/>
      <c r="M12" s="268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11.25" customHeight="1" x14ac:dyDescent="0.15">
      <c r="A13" s="267">
        <v>8</v>
      </c>
      <c r="B13" s="224"/>
      <c r="C13" s="224"/>
      <c r="D13" s="224"/>
      <c r="E13" s="224"/>
      <c r="F13" s="224"/>
      <c r="G13" s="224"/>
      <c r="H13" s="224"/>
      <c r="I13" s="224"/>
      <c r="J13" s="224">
        <f t="shared" si="1"/>
        <v>0</v>
      </c>
      <c r="K13" s="224"/>
      <c r="L13" s="224"/>
      <c r="M13" s="268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11.25" customHeight="1" x14ac:dyDescent="0.15">
      <c r="A14" s="267">
        <v>9</v>
      </c>
      <c r="B14" s="224"/>
      <c r="C14" s="224"/>
      <c r="D14" s="224"/>
      <c r="E14" s="224"/>
      <c r="F14" s="224"/>
      <c r="G14" s="224"/>
      <c r="H14" s="224"/>
      <c r="I14" s="224"/>
      <c r="J14" s="224">
        <f t="shared" si="1"/>
        <v>0</v>
      </c>
      <c r="K14" s="224"/>
      <c r="L14" s="224"/>
      <c r="M14" s="268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1.25" customHeight="1" x14ac:dyDescent="0.15">
      <c r="A15" s="269">
        <v>10</v>
      </c>
      <c r="B15" s="270"/>
      <c r="C15" s="270"/>
      <c r="D15" s="270"/>
      <c r="E15" s="270"/>
      <c r="F15" s="270"/>
      <c r="G15" s="270"/>
      <c r="H15" s="270"/>
      <c r="I15" s="270"/>
      <c r="J15" s="270">
        <f t="shared" si="1"/>
        <v>0</v>
      </c>
      <c r="K15" s="270"/>
      <c r="L15" s="270"/>
      <c r="M15" s="271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11.25" customHeight="1" x14ac:dyDescent="0.15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1.25" customHeight="1" x14ac:dyDescent="0.15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1.25" customHeight="1" x14ac:dyDescent="0.1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1.25" customHeight="1" x14ac:dyDescent="0.15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1.25" customHeight="1" x14ac:dyDescent="0.15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1.25" customHeight="1" x14ac:dyDescent="0.15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1.25" customHeight="1" x14ac:dyDescent="0.1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1.25" customHeight="1" x14ac:dyDescent="0.15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1.25" customHeight="1" x14ac:dyDescent="0.15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1.25" customHeight="1" x14ac:dyDescent="0.15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1.25" customHeight="1" x14ac:dyDescent="0.1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1.25" customHeight="1" x14ac:dyDescent="0.15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1.25" customHeight="1" x14ac:dyDescent="0.15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1.25" customHeight="1" x14ac:dyDescent="0.15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1.25" customHeight="1" x14ac:dyDescent="0.15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1.25" customHeight="1" x14ac:dyDescent="0.15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1.25" customHeight="1" x14ac:dyDescent="0.15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1.25" customHeight="1" x14ac:dyDescent="0.15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1.25" customHeight="1" x14ac:dyDescent="0.1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1.25" customHeight="1" x14ac:dyDescent="0.15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1.25" customHeight="1" x14ac:dyDescent="0.1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1.25" customHeight="1" x14ac:dyDescent="0.15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1.25" customHeight="1" x14ac:dyDescent="0.15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1.25" customHeight="1" x14ac:dyDescent="0.1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1.25" customHeight="1" x14ac:dyDescent="0.15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1.25" customHeight="1" x14ac:dyDescent="0.15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1.25" customHeight="1" x14ac:dyDescent="0.15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1.25" customHeight="1" x14ac:dyDescent="0.15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1.25" customHeight="1" x14ac:dyDescent="0.15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1.25" customHeight="1" x14ac:dyDescent="0.15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1.25" customHeight="1" x14ac:dyDescent="0.15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1.25" customHeight="1" x14ac:dyDescent="0.15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1.25" customHeight="1" x14ac:dyDescent="0.15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1.25" customHeight="1" x14ac:dyDescent="0.15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1.25" customHeight="1" x14ac:dyDescent="0.15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1.25" customHeight="1" x14ac:dyDescent="0.15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1.25" customHeight="1" x14ac:dyDescent="0.15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1.25" customHeight="1" x14ac:dyDescent="0.15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1.25" customHeight="1" x14ac:dyDescent="0.15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1.25" customHeight="1" x14ac:dyDescent="0.15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1.25" customHeight="1" x14ac:dyDescent="0.15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1.25" customHeight="1" x14ac:dyDescent="0.15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1.25" customHeight="1" x14ac:dyDescent="0.15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1.25" customHeight="1" x14ac:dyDescent="0.15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1.25" customHeight="1" x14ac:dyDescent="0.15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1.25" customHeight="1" x14ac:dyDescent="0.15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1.25" customHeight="1" x14ac:dyDescent="0.15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1.25" customHeight="1" x14ac:dyDescent="0.15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1.25" customHeight="1" x14ac:dyDescent="0.15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1.25" customHeight="1" x14ac:dyDescent="0.15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1.25" customHeight="1" x14ac:dyDescent="0.15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1.25" customHeight="1" x14ac:dyDescent="0.15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1.25" customHeight="1" x14ac:dyDescent="0.15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1.25" customHeight="1" x14ac:dyDescent="0.15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1.25" customHeight="1" x14ac:dyDescent="0.15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1.25" customHeight="1" x14ac:dyDescent="0.15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1.25" customHeight="1" x14ac:dyDescent="0.15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1.25" customHeight="1" x14ac:dyDescent="0.15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1.25" customHeight="1" x14ac:dyDescent="0.15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1.25" customHeight="1" x14ac:dyDescent="0.15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1.25" customHeight="1" x14ac:dyDescent="0.15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1.25" customHeight="1" x14ac:dyDescent="0.15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1.25" customHeight="1" x14ac:dyDescent="0.15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1.25" customHeight="1" x14ac:dyDescent="0.15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1.25" customHeight="1" x14ac:dyDescent="0.15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1.25" customHeight="1" x14ac:dyDescent="0.15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1.25" customHeight="1" x14ac:dyDescent="0.15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1.25" customHeight="1" x14ac:dyDescent="0.15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1.25" customHeight="1" x14ac:dyDescent="0.15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1.25" customHeight="1" x14ac:dyDescent="0.15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1.25" customHeight="1" x14ac:dyDescent="0.15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1.25" customHeight="1" x14ac:dyDescent="0.15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1.25" customHeight="1" x14ac:dyDescent="0.15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1.25" customHeight="1" x14ac:dyDescent="0.15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1.25" customHeight="1" x14ac:dyDescent="0.15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1.25" customHeight="1" x14ac:dyDescent="0.15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1.25" customHeight="1" x14ac:dyDescent="0.15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1.25" customHeight="1" x14ac:dyDescent="0.15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1.25" customHeight="1" x14ac:dyDescent="0.15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1.25" customHeight="1" x14ac:dyDescent="0.1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1.25" customHeight="1" x14ac:dyDescent="0.15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1.25" customHeight="1" x14ac:dyDescent="0.15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1.25" customHeight="1" x14ac:dyDescent="0.15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1.25" customHeight="1" x14ac:dyDescent="0.15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1.25" customHeight="1" x14ac:dyDescent="0.15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1.25" customHeight="1" x14ac:dyDescent="0.15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1.25" customHeight="1" x14ac:dyDescent="0.15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1.25" customHeight="1" x14ac:dyDescent="0.15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1.25" customHeight="1" x14ac:dyDescent="0.1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1.25" customHeight="1" x14ac:dyDescent="0.15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1.25" customHeight="1" x14ac:dyDescent="0.15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1.25" customHeight="1" x14ac:dyDescent="0.15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1.25" customHeight="1" x14ac:dyDescent="0.15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1.25" customHeight="1" x14ac:dyDescent="0.15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1.25" customHeight="1" x14ac:dyDescent="0.15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1.25" customHeight="1" x14ac:dyDescent="0.15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1.25" customHeight="1" x14ac:dyDescent="0.15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1.25" customHeight="1" x14ac:dyDescent="0.15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1.25" customHeight="1" x14ac:dyDescent="0.15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1.25" customHeight="1" x14ac:dyDescent="0.15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1.25" customHeight="1" x14ac:dyDescent="0.15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1.25" customHeight="1" x14ac:dyDescent="0.15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1.25" customHeight="1" x14ac:dyDescent="0.15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1.25" customHeight="1" x14ac:dyDescent="0.15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1.25" customHeight="1" x14ac:dyDescent="0.15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1.25" customHeight="1" x14ac:dyDescent="0.15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1.25" customHeight="1" x14ac:dyDescent="0.15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1.25" customHeight="1" x14ac:dyDescent="0.15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1.25" customHeight="1" x14ac:dyDescent="0.15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1.25" customHeight="1" x14ac:dyDescent="0.15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1.25" customHeight="1" x14ac:dyDescent="0.15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1.25" customHeight="1" x14ac:dyDescent="0.15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1.25" customHeight="1" x14ac:dyDescent="0.15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1.25" customHeight="1" x14ac:dyDescent="0.15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1.25" customHeight="1" x14ac:dyDescent="0.15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1.25" customHeight="1" x14ac:dyDescent="0.15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1.25" customHeight="1" x14ac:dyDescent="0.15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1.25" customHeight="1" x14ac:dyDescent="0.15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1.25" customHeight="1" x14ac:dyDescent="0.15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1.25" customHeight="1" x14ac:dyDescent="0.15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1.25" customHeight="1" x14ac:dyDescent="0.15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1.25" customHeight="1" x14ac:dyDescent="0.15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1.25" customHeight="1" x14ac:dyDescent="0.15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1.25" customHeight="1" x14ac:dyDescent="0.15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1.25" customHeight="1" x14ac:dyDescent="0.15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1.25" customHeight="1" x14ac:dyDescent="0.15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1.25" customHeight="1" x14ac:dyDescent="0.15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1.25" customHeight="1" x14ac:dyDescent="0.15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1.25" customHeight="1" x14ac:dyDescent="0.15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1.25" customHeight="1" x14ac:dyDescent="0.15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1.25" customHeight="1" x14ac:dyDescent="0.15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1.25" customHeight="1" x14ac:dyDescent="0.15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1.25" customHeight="1" x14ac:dyDescent="0.15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1.25" customHeight="1" x14ac:dyDescent="0.15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1.25" customHeight="1" x14ac:dyDescent="0.15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1.25" customHeight="1" x14ac:dyDescent="0.15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1.25" customHeight="1" x14ac:dyDescent="0.15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1.25" customHeight="1" x14ac:dyDescent="0.1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1.25" customHeight="1" x14ac:dyDescent="0.15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1.25" customHeight="1" x14ac:dyDescent="0.1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1.25" customHeight="1" x14ac:dyDescent="0.15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1.25" customHeight="1" x14ac:dyDescent="0.15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1.25" customHeight="1" x14ac:dyDescent="0.15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1.25" customHeight="1" x14ac:dyDescent="0.15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1.25" customHeight="1" x14ac:dyDescent="0.15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1.25" customHeight="1" x14ac:dyDescent="0.15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1.25" customHeight="1" x14ac:dyDescent="0.15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1.25" customHeight="1" x14ac:dyDescent="0.15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1.25" customHeight="1" x14ac:dyDescent="0.15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1.25" customHeight="1" x14ac:dyDescent="0.1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1.25" customHeight="1" x14ac:dyDescent="0.15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1.25" customHeight="1" x14ac:dyDescent="0.15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1.25" customHeight="1" x14ac:dyDescent="0.15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1.25" customHeight="1" x14ac:dyDescent="0.15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1.25" customHeight="1" x14ac:dyDescent="0.15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1.25" customHeight="1" x14ac:dyDescent="0.15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1.25" customHeight="1" x14ac:dyDescent="0.15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1.25" customHeight="1" x14ac:dyDescent="0.15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1.25" customHeight="1" x14ac:dyDescent="0.15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1.25" customHeight="1" x14ac:dyDescent="0.1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1.25" customHeight="1" x14ac:dyDescent="0.15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1.25" customHeight="1" x14ac:dyDescent="0.15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1.25" customHeight="1" x14ac:dyDescent="0.15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1.25" customHeight="1" x14ac:dyDescent="0.15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1.25" customHeight="1" x14ac:dyDescent="0.15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1.25" customHeight="1" x14ac:dyDescent="0.1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1.25" customHeight="1" x14ac:dyDescent="0.15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1.25" customHeight="1" x14ac:dyDescent="0.15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1.25" customHeight="1" x14ac:dyDescent="0.15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1.25" customHeight="1" x14ac:dyDescent="0.1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1.25" customHeight="1" x14ac:dyDescent="0.15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1.25" customHeight="1" x14ac:dyDescent="0.15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1.25" customHeight="1" x14ac:dyDescent="0.15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1.25" customHeight="1" x14ac:dyDescent="0.15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1.25" customHeight="1" x14ac:dyDescent="0.1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1.25" customHeight="1" x14ac:dyDescent="0.15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1.25" customHeight="1" x14ac:dyDescent="0.15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1.25" customHeight="1" x14ac:dyDescent="0.15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1.25" customHeight="1" x14ac:dyDescent="0.15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1.25" customHeight="1" x14ac:dyDescent="0.1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1.25" customHeight="1" x14ac:dyDescent="0.15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1.25" customHeight="1" x14ac:dyDescent="0.15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1.25" customHeight="1" x14ac:dyDescent="0.15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1.25" customHeight="1" x14ac:dyDescent="0.15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1.25" customHeight="1" x14ac:dyDescent="0.15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1.25" customHeight="1" x14ac:dyDescent="0.1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1.25" customHeight="1" x14ac:dyDescent="0.15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1.25" customHeight="1" x14ac:dyDescent="0.15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1.25" customHeight="1" x14ac:dyDescent="0.1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1.25" customHeight="1" x14ac:dyDescent="0.1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1.25" customHeight="1" x14ac:dyDescent="0.15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1.25" customHeight="1" x14ac:dyDescent="0.15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1.25" customHeight="1" x14ac:dyDescent="0.15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1.25" customHeight="1" x14ac:dyDescent="0.15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1.25" customHeight="1" x14ac:dyDescent="0.15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1.25" customHeight="1" x14ac:dyDescent="0.15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1.25" customHeight="1" x14ac:dyDescent="0.15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1.25" customHeight="1" x14ac:dyDescent="0.15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1.25" customHeight="1" x14ac:dyDescent="0.15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1.25" customHeight="1" x14ac:dyDescent="0.1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1.25" customHeight="1" x14ac:dyDescent="0.15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1.25" customHeight="1" x14ac:dyDescent="0.15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1.25" customHeight="1" x14ac:dyDescent="0.15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1.25" customHeight="1" x14ac:dyDescent="0.15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1.25" customHeight="1" x14ac:dyDescent="0.15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1.25" customHeight="1" x14ac:dyDescent="0.15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1.25" customHeight="1" x14ac:dyDescent="0.15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1.25" customHeight="1" x14ac:dyDescent="0.15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1.25" customHeight="1" x14ac:dyDescent="0.15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1.25" customHeight="1" x14ac:dyDescent="0.1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1.25" customHeight="1" x14ac:dyDescent="0.15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1.25" customHeight="1" x14ac:dyDescent="0.1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1.25" customHeight="1" x14ac:dyDescent="0.1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1.25" customHeight="1" x14ac:dyDescent="0.1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1.25" customHeight="1" x14ac:dyDescent="0.1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1.25" customHeight="1" x14ac:dyDescent="0.1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1.25" customHeight="1" x14ac:dyDescent="0.15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1.25" customHeight="1" x14ac:dyDescent="0.15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1.25" customHeight="1" x14ac:dyDescent="0.15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1.25" customHeight="1" x14ac:dyDescent="0.1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1.25" customHeight="1" x14ac:dyDescent="0.15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1.25" customHeight="1" x14ac:dyDescent="0.15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1.25" customHeight="1" x14ac:dyDescent="0.1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1.25" customHeight="1" x14ac:dyDescent="0.15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1.25" customHeight="1" x14ac:dyDescent="0.15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1.25" customHeight="1" x14ac:dyDescent="0.15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1.25" customHeight="1" x14ac:dyDescent="0.15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1.25" customHeight="1" x14ac:dyDescent="0.15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1.25" customHeight="1" x14ac:dyDescent="0.15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1.25" customHeight="1" x14ac:dyDescent="0.1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1.25" customHeight="1" x14ac:dyDescent="0.15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1.25" customHeight="1" x14ac:dyDescent="0.15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1.25" customHeight="1" x14ac:dyDescent="0.15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1.25" customHeight="1" x14ac:dyDescent="0.15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1.25" customHeight="1" x14ac:dyDescent="0.15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1.25" customHeight="1" x14ac:dyDescent="0.1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1.25" customHeight="1" x14ac:dyDescent="0.15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1.25" customHeight="1" x14ac:dyDescent="0.15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1.25" customHeight="1" x14ac:dyDescent="0.15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1.25" customHeight="1" x14ac:dyDescent="0.1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1.25" customHeight="1" x14ac:dyDescent="0.15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1.25" customHeight="1" x14ac:dyDescent="0.15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1.25" customHeight="1" x14ac:dyDescent="0.15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1.25" customHeight="1" x14ac:dyDescent="0.15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1.25" customHeight="1" x14ac:dyDescent="0.15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1.25" customHeight="1" x14ac:dyDescent="0.15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1.25" customHeight="1" x14ac:dyDescent="0.15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1.25" customHeight="1" x14ac:dyDescent="0.15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1.25" customHeight="1" x14ac:dyDescent="0.15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1.25" customHeight="1" x14ac:dyDescent="0.1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1.25" customHeight="1" x14ac:dyDescent="0.15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1.25" customHeight="1" x14ac:dyDescent="0.15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1.25" customHeight="1" x14ac:dyDescent="0.15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1.25" customHeight="1" x14ac:dyDescent="0.15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1.25" customHeight="1" x14ac:dyDescent="0.15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1.25" customHeight="1" x14ac:dyDescent="0.15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1.25" customHeight="1" x14ac:dyDescent="0.15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1.25" customHeight="1" x14ac:dyDescent="0.15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1.25" customHeight="1" x14ac:dyDescent="0.15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1.25" customHeight="1" x14ac:dyDescent="0.1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1.25" customHeight="1" x14ac:dyDescent="0.15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1.25" customHeight="1" x14ac:dyDescent="0.15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1.25" customHeight="1" x14ac:dyDescent="0.15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1.25" customHeight="1" x14ac:dyDescent="0.15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1.25" customHeight="1" x14ac:dyDescent="0.15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1.25" customHeight="1" x14ac:dyDescent="0.15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1.25" customHeight="1" x14ac:dyDescent="0.1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1.25" customHeight="1" x14ac:dyDescent="0.15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1.25" customHeight="1" x14ac:dyDescent="0.15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1.25" customHeight="1" x14ac:dyDescent="0.1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1.25" customHeight="1" x14ac:dyDescent="0.15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1.25" customHeight="1" x14ac:dyDescent="0.1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1.25" customHeight="1" x14ac:dyDescent="0.15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1.25" customHeight="1" x14ac:dyDescent="0.15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1.25" customHeight="1" x14ac:dyDescent="0.15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1.25" customHeight="1" x14ac:dyDescent="0.15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1.25" customHeight="1" x14ac:dyDescent="0.1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1.25" customHeight="1" x14ac:dyDescent="0.1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1.25" customHeight="1" x14ac:dyDescent="0.1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1.25" customHeight="1" x14ac:dyDescent="0.1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1.25" customHeight="1" x14ac:dyDescent="0.1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1.25" customHeight="1" x14ac:dyDescent="0.1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1.25" customHeight="1" x14ac:dyDescent="0.1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1.25" customHeight="1" x14ac:dyDescent="0.1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1.25" customHeight="1" x14ac:dyDescent="0.1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1.25" customHeight="1" x14ac:dyDescent="0.1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1.25" customHeight="1" x14ac:dyDescent="0.1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1.25" customHeight="1" x14ac:dyDescent="0.1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1.25" customHeight="1" x14ac:dyDescent="0.1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1.25" customHeight="1" x14ac:dyDescent="0.1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1.25" customHeight="1" x14ac:dyDescent="0.1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1.25" customHeight="1" x14ac:dyDescent="0.1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1.25" customHeight="1" x14ac:dyDescent="0.1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1.25" customHeight="1" x14ac:dyDescent="0.1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1.25" customHeight="1" x14ac:dyDescent="0.1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1.25" customHeight="1" x14ac:dyDescent="0.1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1.25" customHeight="1" x14ac:dyDescent="0.1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1.25" customHeight="1" x14ac:dyDescent="0.1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1.25" customHeight="1" x14ac:dyDescent="0.1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1.25" customHeight="1" x14ac:dyDescent="0.1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1.25" customHeight="1" x14ac:dyDescent="0.1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1.25" customHeight="1" x14ac:dyDescent="0.1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1.25" customHeight="1" x14ac:dyDescent="0.1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1.25" customHeight="1" x14ac:dyDescent="0.1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1.25" customHeight="1" x14ac:dyDescent="0.1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1.25" customHeight="1" x14ac:dyDescent="0.1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1.25" customHeight="1" x14ac:dyDescent="0.1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1.25" customHeight="1" x14ac:dyDescent="0.1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1.25" customHeight="1" x14ac:dyDescent="0.1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1.25" customHeight="1" x14ac:dyDescent="0.1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1.25" customHeight="1" x14ac:dyDescent="0.1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1.25" customHeight="1" x14ac:dyDescent="0.1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1.25" customHeight="1" x14ac:dyDescent="0.1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1.25" customHeight="1" x14ac:dyDescent="0.1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1.25" customHeight="1" x14ac:dyDescent="0.1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1.25" customHeight="1" x14ac:dyDescent="0.1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1.25" customHeight="1" x14ac:dyDescent="0.1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1.25" customHeight="1" x14ac:dyDescent="0.1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1.25" customHeight="1" x14ac:dyDescent="0.1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1.25" customHeight="1" x14ac:dyDescent="0.1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1.25" customHeight="1" x14ac:dyDescent="0.1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1.25" customHeight="1" x14ac:dyDescent="0.1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1.25" customHeight="1" x14ac:dyDescent="0.1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1.25" customHeight="1" x14ac:dyDescent="0.1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1.25" customHeight="1" x14ac:dyDescent="0.1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1.25" customHeight="1" x14ac:dyDescent="0.1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1.25" customHeight="1" x14ac:dyDescent="0.1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1.25" customHeight="1" x14ac:dyDescent="0.1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1.25" customHeight="1" x14ac:dyDescent="0.1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1.25" customHeight="1" x14ac:dyDescent="0.1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1.25" customHeight="1" x14ac:dyDescent="0.1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1.25" customHeight="1" x14ac:dyDescent="0.1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1.25" customHeight="1" x14ac:dyDescent="0.1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1.25" customHeight="1" x14ac:dyDescent="0.1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1.25" customHeight="1" x14ac:dyDescent="0.1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1.25" customHeight="1" x14ac:dyDescent="0.1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1.25" customHeight="1" x14ac:dyDescent="0.1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1.25" customHeight="1" x14ac:dyDescent="0.1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1.25" customHeight="1" x14ac:dyDescent="0.1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1.25" customHeight="1" x14ac:dyDescent="0.1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1.25" customHeight="1" x14ac:dyDescent="0.1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1.25" customHeight="1" x14ac:dyDescent="0.1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1.25" customHeight="1" x14ac:dyDescent="0.1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1.25" customHeight="1" x14ac:dyDescent="0.1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1.25" customHeight="1" x14ac:dyDescent="0.1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1.25" customHeight="1" x14ac:dyDescent="0.1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1.25" customHeight="1" x14ac:dyDescent="0.1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1.25" customHeight="1" x14ac:dyDescent="0.1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1.25" customHeight="1" x14ac:dyDescent="0.1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1.25" customHeight="1" x14ac:dyDescent="0.1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1.25" customHeight="1" x14ac:dyDescent="0.1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1.25" customHeight="1" x14ac:dyDescent="0.1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1.25" customHeight="1" x14ac:dyDescent="0.1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1.25" customHeight="1" x14ac:dyDescent="0.1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1.25" customHeight="1" x14ac:dyDescent="0.1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1.25" customHeight="1" x14ac:dyDescent="0.1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1.25" customHeight="1" x14ac:dyDescent="0.1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1.25" customHeight="1" x14ac:dyDescent="0.1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1.25" customHeight="1" x14ac:dyDescent="0.1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1.25" customHeight="1" x14ac:dyDescent="0.1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1.25" customHeight="1" x14ac:dyDescent="0.1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1.25" customHeight="1" x14ac:dyDescent="0.1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1.25" customHeight="1" x14ac:dyDescent="0.1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1.25" customHeight="1" x14ac:dyDescent="0.1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1.25" customHeight="1" x14ac:dyDescent="0.1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1.25" customHeight="1" x14ac:dyDescent="0.1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1.25" customHeight="1" x14ac:dyDescent="0.1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1.25" customHeight="1" x14ac:dyDescent="0.1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1.25" customHeight="1" x14ac:dyDescent="0.1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1.25" customHeight="1" x14ac:dyDescent="0.1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1.25" customHeight="1" x14ac:dyDescent="0.1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1.25" customHeight="1" x14ac:dyDescent="0.1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1.25" customHeight="1" x14ac:dyDescent="0.1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1.25" customHeight="1" x14ac:dyDescent="0.1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1.25" customHeight="1" x14ac:dyDescent="0.1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1.25" customHeight="1" x14ac:dyDescent="0.1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1.25" customHeight="1" x14ac:dyDescent="0.1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1.25" customHeight="1" x14ac:dyDescent="0.1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1.25" customHeight="1" x14ac:dyDescent="0.1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1.25" customHeight="1" x14ac:dyDescent="0.1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1.25" customHeight="1" x14ac:dyDescent="0.1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1.25" customHeight="1" x14ac:dyDescent="0.1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1.25" customHeight="1" x14ac:dyDescent="0.1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1.25" customHeight="1" x14ac:dyDescent="0.1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1.25" customHeight="1" x14ac:dyDescent="0.1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1.25" customHeight="1" x14ac:dyDescent="0.1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1.25" customHeight="1" x14ac:dyDescent="0.1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1.25" customHeight="1" x14ac:dyDescent="0.1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1.25" customHeight="1" x14ac:dyDescent="0.1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1.25" customHeight="1" x14ac:dyDescent="0.1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1.25" customHeight="1" x14ac:dyDescent="0.1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1.25" customHeight="1" x14ac:dyDescent="0.1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1.25" customHeight="1" x14ac:dyDescent="0.1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1.25" customHeight="1" x14ac:dyDescent="0.1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1.25" customHeight="1" x14ac:dyDescent="0.1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1.25" customHeight="1" x14ac:dyDescent="0.1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1.25" customHeight="1" x14ac:dyDescent="0.1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1.25" customHeight="1" x14ac:dyDescent="0.1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1.25" customHeight="1" x14ac:dyDescent="0.1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1.25" customHeight="1" x14ac:dyDescent="0.1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1.25" customHeight="1" x14ac:dyDescent="0.1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1.25" customHeight="1" x14ac:dyDescent="0.1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1.25" customHeight="1" x14ac:dyDescent="0.1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1.25" customHeight="1" x14ac:dyDescent="0.1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1.25" customHeight="1" x14ac:dyDescent="0.1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1.25" customHeight="1" x14ac:dyDescent="0.1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1.25" customHeight="1" x14ac:dyDescent="0.1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1.25" customHeight="1" x14ac:dyDescent="0.1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1.25" customHeight="1" x14ac:dyDescent="0.1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1.25" customHeight="1" x14ac:dyDescent="0.1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1.25" customHeight="1" x14ac:dyDescent="0.1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1.25" customHeight="1" x14ac:dyDescent="0.1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1.25" customHeight="1" x14ac:dyDescent="0.1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1.25" customHeight="1" x14ac:dyDescent="0.1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1.25" customHeight="1" x14ac:dyDescent="0.1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1.25" customHeight="1" x14ac:dyDescent="0.1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1.25" customHeight="1" x14ac:dyDescent="0.1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1.25" customHeight="1" x14ac:dyDescent="0.1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1.25" customHeight="1" x14ac:dyDescent="0.1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1.25" customHeight="1" x14ac:dyDescent="0.1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1.25" customHeight="1" x14ac:dyDescent="0.1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1.25" customHeight="1" x14ac:dyDescent="0.1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1.25" customHeight="1" x14ac:dyDescent="0.1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1.25" customHeight="1" x14ac:dyDescent="0.1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1.25" customHeight="1" x14ac:dyDescent="0.1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1.25" customHeight="1" x14ac:dyDescent="0.1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1.25" customHeight="1" x14ac:dyDescent="0.1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1.25" customHeight="1" x14ac:dyDescent="0.1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1.25" customHeight="1" x14ac:dyDescent="0.1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1.25" customHeight="1" x14ac:dyDescent="0.1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1.25" customHeight="1" x14ac:dyDescent="0.1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1.25" customHeight="1" x14ac:dyDescent="0.1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1.25" customHeight="1" x14ac:dyDescent="0.1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1.25" customHeight="1" x14ac:dyDescent="0.1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1.25" customHeight="1" x14ac:dyDescent="0.1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1.25" customHeight="1" x14ac:dyDescent="0.1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1.25" customHeight="1" x14ac:dyDescent="0.1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1.25" customHeight="1" x14ac:dyDescent="0.1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1.25" customHeight="1" x14ac:dyDescent="0.1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1.25" customHeight="1" x14ac:dyDescent="0.1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1.25" customHeight="1" x14ac:dyDescent="0.1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1.25" customHeight="1" x14ac:dyDescent="0.1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1.25" customHeight="1" x14ac:dyDescent="0.1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1.25" customHeight="1" x14ac:dyDescent="0.1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1.25" customHeight="1" x14ac:dyDescent="0.1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1.25" customHeight="1" x14ac:dyDescent="0.1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1.25" customHeight="1" x14ac:dyDescent="0.1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1.25" customHeight="1" x14ac:dyDescent="0.1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1.25" customHeight="1" x14ac:dyDescent="0.1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1.25" customHeight="1" x14ac:dyDescent="0.1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1.25" customHeight="1" x14ac:dyDescent="0.1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1.25" customHeight="1" x14ac:dyDescent="0.1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1.25" customHeight="1" x14ac:dyDescent="0.1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1.25" customHeight="1" x14ac:dyDescent="0.1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1.25" customHeight="1" x14ac:dyDescent="0.1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1.25" customHeight="1" x14ac:dyDescent="0.1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1.25" customHeight="1" x14ac:dyDescent="0.1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1.25" customHeight="1" x14ac:dyDescent="0.1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1.25" customHeight="1" x14ac:dyDescent="0.1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1.25" customHeight="1" x14ac:dyDescent="0.1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1.25" customHeight="1" x14ac:dyDescent="0.1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1.25" customHeight="1" x14ac:dyDescent="0.1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1.25" customHeight="1" x14ac:dyDescent="0.1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1.25" customHeight="1" x14ac:dyDescent="0.1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1.25" customHeight="1" x14ac:dyDescent="0.1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1.25" customHeight="1" x14ac:dyDescent="0.1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1.25" customHeight="1" x14ac:dyDescent="0.1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1.25" customHeight="1" x14ac:dyDescent="0.1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1.25" customHeight="1" x14ac:dyDescent="0.1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1.25" customHeight="1" x14ac:dyDescent="0.1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1.25" customHeight="1" x14ac:dyDescent="0.1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1.25" customHeight="1" x14ac:dyDescent="0.1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1.25" customHeight="1" x14ac:dyDescent="0.1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1.25" customHeight="1" x14ac:dyDescent="0.1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1.25" customHeight="1" x14ac:dyDescent="0.1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1.25" customHeight="1" x14ac:dyDescent="0.1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1.25" customHeight="1" x14ac:dyDescent="0.1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1.25" customHeight="1" x14ac:dyDescent="0.1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1.25" customHeight="1" x14ac:dyDescent="0.1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1.25" customHeight="1" x14ac:dyDescent="0.1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1.25" customHeight="1" x14ac:dyDescent="0.1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1.25" customHeight="1" x14ac:dyDescent="0.1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1.25" customHeight="1" x14ac:dyDescent="0.1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1.25" customHeight="1" x14ac:dyDescent="0.1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1.25" customHeight="1" x14ac:dyDescent="0.1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1.25" customHeight="1" x14ac:dyDescent="0.1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1.25" customHeight="1" x14ac:dyDescent="0.1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1.25" customHeight="1" x14ac:dyDescent="0.1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1.25" customHeight="1" x14ac:dyDescent="0.1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1.25" customHeight="1" x14ac:dyDescent="0.1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1.25" customHeight="1" x14ac:dyDescent="0.1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1.25" customHeight="1" x14ac:dyDescent="0.1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1.25" customHeight="1" x14ac:dyDescent="0.1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1.25" customHeight="1" x14ac:dyDescent="0.1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1.25" customHeight="1" x14ac:dyDescent="0.1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1.25" customHeight="1" x14ac:dyDescent="0.1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1.25" customHeight="1" x14ac:dyDescent="0.1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1.25" customHeight="1" x14ac:dyDescent="0.1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1.25" customHeight="1" x14ac:dyDescent="0.1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1.25" customHeight="1" x14ac:dyDescent="0.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1.25" customHeight="1" x14ac:dyDescent="0.1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1.25" customHeight="1" x14ac:dyDescent="0.1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1.25" customHeight="1" x14ac:dyDescent="0.1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1.25" customHeight="1" x14ac:dyDescent="0.1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1.25" customHeight="1" x14ac:dyDescent="0.1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1.25" customHeight="1" x14ac:dyDescent="0.1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1.25" customHeight="1" x14ac:dyDescent="0.1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1.25" customHeight="1" x14ac:dyDescent="0.1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1.25" customHeight="1" x14ac:dyDescent="0.1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1.25" customHeight="1" x14ac:dyDescent="0.1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1.25" customHeight="1" x14ac:dyDescent="0.1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1.25" customHeight="1" x14ac:dyDescent="0.1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1.25" customHeight="1" x14ac:dyDescent="0.1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1.25" customHeight="1" x14ac:dyDescent="0.1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1.25" customHeight="1" x14ac:dyDescent="0.1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1.25" customHeight="1" x14ac:dyDescent="0.1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1.25" customHeight="1" x14ac:dyDescent="0.1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1.25" customHeight="1" x14ac:dyDescent="0.1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1.25" customHeight="1" x14ac:dyDescent="0.1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1.25" customHeight="1" x14ac:dyDescent="0.1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1.25" customHeight="1" x14ac:dyDescent="0.1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1.25" customHeight="1" x14ac:dyDescent="0.1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1.25" customHeight="1" x14ac:dyDescent="0.1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1.25" customHeight="1" x14ac:dyDescent="0.1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1.25" customHeight="1" x14ac:dyDescent="0.1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1.25" customHeight="1" x14ac:dyDescent="0.1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1.25" customHeight="1" x14ac:dyDescent="0.1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1.25" customHeight="1" x14ac:dyDescent="0.1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1.25" customHeight="1" x14ac:dyDescent="0.1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1.25" customHeight="1" x14ac:dyDescent="0.1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1.25" customHeight="1" x14ac:dyDescent="0.1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1.25" customHeight="1" x14ac:dyDescent="0.1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1.25" customHeight="1" x14ac:dyDescent="0.1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1.25" customHeight="1" x14ac:dyDescent="0.1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1.25" customHeight="1" x14ac:dyDescent="0.1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1.25" customHeight="1" x14ac:dyDescent="0.1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1.25" customHeight="1" x14ac:dyDescent="0.1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1.25" customHeight="1" x14ac:dyDescent="0.1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1.25" customHeight="1" x14ac:dyDescent="0.1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1.25" customHeight="1" x14ac:dyDescent="0.1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1.25" customHeight="1" x14ac:dyDescent="0.1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1.25" customHeight="1" x14ac:dyDescent="0.1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1.25" customHeight="1" x14ac:dyDescent="0.1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1.25" customHeight="1" x14ac:dyDescent="0.1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1.25" customHeight="1" x14ac:dyDescent="0.1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1.25" customHeight="1" x14ac:dyDescent="0.1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1.25" customHeight="1" x14ac:dyDescent="0.1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1.25" customHeight="1" x14ac:dyDescent="0.1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1.25" customHeight="1" x14ac:dyDescent="0.1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1.25" customHeight="1" x14ac:dyDescent="0.1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1.25" customHeight="1" x14ac:dyDescent="0.1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1.25" customHeight="1" x14ac:dyDescent="0.1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1.25" customHeight="1" x14ac:dyDescent="0.1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1.25" customHeight="1" x14ac:dyDescent="0.1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1.25" customHeight="1" x14ac:dyDescent="0.1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1.25" customHeight="1" x14ac:dyDescent="0.1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1.25" customHeight="1" x14ac:dyDescent="0.1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1.25" customHeight="1" x14ac:dyDescent="0.1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1.25" customHeight="1" x14ac:dyDescent="0.1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1.25" customHeight="1" x14ac:dyDescent="0.1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1.25" customHeight="1" x14ac:dyDescent="0.1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1.25" customHeight="1" x14ac:dyDescent="0.1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1.25" customHeight="1" x14ac:dyDescent="0.1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1.25" customHeight="1" x14ac:dyDescent="0.1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1.25" customHeight="1" x14ac:dyDescent="0.1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1.25" customHeight="1" x14ac:dyDescent="0.1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1.25" customHeight="1" x14ac:dyDescent="0.1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1.25" customHeight="1" x14ac:dyDescent="0.1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1.25" customHeight="1" x14ac:dyDescent="0.1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1.25" customHeight="1" x14ac:dyDescent="0.1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1.25" customHeight="1" x14ac:dyDescent="0.1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1.25" customHeight="1" x14ac:dyDescent="0.1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1.25" customHeight="1" x14ac:dyDescent="0.1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1.25" customHeight="1" x14ac:dyDescent="0.1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1.25" customHeight="1" x14ac:dyDescent="0.1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1.25" customHeight="1" x14ac:dyDescent="0.1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1.25" customHeight="1" x14ac:dyDescent="0.1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1.25" customHeight="1" x14ac:dyDescent="0.1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1.25" customHeight="1" x14ac:dyDescent="0.1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1.25" customHeight="1" x14ac:dyDescent="0.1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1.25" customHeight="1" x14ac:dyDescent="0.1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1.25" customHeight="1" x14ac:dyDescent="0.1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1.25" customHeight="1" x14ac:dyDescent="0.1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1.25" customHeight="1" x14ac:dyDescent="0.1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1.25" customHeight="1" x14ac:dyDescent="0.1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1.25" customHeight="1" x14ac:dyDescent="0.1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1.25" customHeight="1" x14ac:dyDescent="0.1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1.25" customHeight="1" x14ac:dyDescent="0.1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1.25" customHeight="1" x14ac:dyDescent="0.1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1.25" customHeight="1" x14ac:dyDescent="0.1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1.25" customHeight="1" x14ac:dyDescent="0.1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1.25" customHeight="1" x14ac:dyDescent="0.1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1.25" customHeight="1" x14ac:dyDescent="0.1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1.25" customHeight="1" x14ac:dyDescent="0.1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1.25" customHeight="1" x14ac:dyDescent="0.1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1.25" customHeight="1" x14ac:dyDescent="0.1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1.25" customHeight="1" x14ac:dyDescent="0.1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1.25" customHeight="1" x14ac:dyDescent="0.1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1.25" customHeight="1" x14ac:dyDescent="0.1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1.25" customHeight="1" x14ac:dyDescent="0.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1.25" customHeight="1" x14ac:dyDescent="0.1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1.25" customHeight="1" x14ac:dyDescent="0.1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1.25" customHeight="1" x14ac:dyDescent="0.1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1.25" customHeight="1" x14ac:dyDescent="0.1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1.25" customHeight="1" x14ac:dyDescent="0.1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1.25" customHeight="1" x14ac:dyDescent="0.1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1.25" customHeight="1" x14ac:dyDescent="0.1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1.25" customHeight="1" x14ac:dyDescent="0.1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1.25" customHeight="1" x14ac:dyDescent="0.1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1.25" customHeight="1" x14ac:dyDescent="0.1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1.25" customHeight="1" x14ac:dyDescent="0.1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1.25" customHeight="1" x14ac:dyDescent="0.1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1.25" customHeight="1" x14ac:dyDescent="0.1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1.25" customHeight="1" x14ac:dyDescent="0.1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1.25" customHeight="1" x14ac:dyDescent="0.1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1.25" customHeight="1" x14ac:dyDescent="0.1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1.25" customHeight="1" x14ac:dyDescent="0.1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1.25" customHeight="1" x14ac:dyDescent="0.1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1.25" customHeight="1" x14ac:dyDescent="0.1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1.25" customHeight="1" x14ac:dyDescent="0.1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1.25" customHeight="1" x14ac:dyDescent="0.1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1.25" customHeight="1" x14ac:dyDescent="0.1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1.25" customHeight="1" x14ac:dyDescent="0.1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1.25" customHeight="1" x14ac:dyDescent="0.1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1.25" customHeight="1" x14ac:dyDescent="0.1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1.25" customHeight="1" x14ac:dyDescent="0.1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1.25" customHeight="1" x14ac:dyDescent="0.1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1.25" customHeight="1" x14ac:dyDescent="0.1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1.25" customHeight="1" x14ac:dyDescent="0.1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1.25" customHeight="1" x14ac:dyDescent="0.1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1.25" customHeight="1" x14ac:dyDescent="0.1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1.25" customHeight="1" x14ac:dyDescent="0.1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1.25" customHeight="1" x14ac:dyDescent="0.1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1.25" customHeight="1" x14ac:dyDescent="0.1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1.25" customHeight="1" x14ac:dyDescent="0.1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1.25" customHeight="1" x14ac:dyDescent="0.1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1.25" customHeight="1" x14ac:dyDescent="0.1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1.25" customHeight="1" x14ac:dyDescent="0.1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1.25" customHeight="1" x14ac:dyDescent="0.1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1.25" customHeight="1" x14ac:dyDescent="0.1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1.25" customHeight="1" x14ac:dyDescent="0.1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1.25" customHeight="1" x14ac:dyDescent="0.1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1.25" customHeight="1" x14ac:dyDescent="0.1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1.25" customHeight="1" x14ac:dyDescent="0.1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1.25" customHeight="1" x14ac:dyDescent="0.1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1.25" customHeight="1" x14ac:dyDescent="0.1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1.25" customHeight="1" x14ac:dyDescent="0.1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1.25" customHeight="1" x14ac:dyDescent="0.1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1.25" customHeight="1" x14ac:dyDescent="0.1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1.25" customHeight="1" x14ac:dyDescent="0.1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1.25" customHeight="1" x14ac:dyDescent="0.1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1.25" customHeight="1" x14ac:dyDescent="0.1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1.25" customHeight="1" x14ac:dyDescent="0.1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1.25" customHeight="1" x14ac:dyDescent="0.1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1.25" customHeight="1" x14ac:dyDescent="0.1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1.25" customHeight="1" x14ac:dyDescent="0.1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1.25" customHeight="1" x14ac:dyDescent="0.1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1.25" customHeight="1" x14ac:dyDescent="0.1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1.25" customHeight="1" x14ac:dyDescent="0.1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1.25" customHeight="1" x14ac:dyDescent="0.1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1.25" customHeight="1" x14ac:dyDescent="0.1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1.25" customHeight="1" x14ac:dyDescent="0.1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1.25" customHeight="1" x14ac:dyDescent="0.1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1.25" customHeight="1" x14ac:dyDescent="0.1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1.25" customHeight="1" x14ac:dyDescent="0.1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1.25" customHeight="1" x14ac:dyDescent="0.1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1.25" customHeight="1" x14ac:dyDescent="0.1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1.25" customHeight="1" x14ac:dyDescent="0.1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1.25" customHeight="1" x14ac:dyDescent="0.1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1.25" customHeight="1" x14ac:dyDescent="0.1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1.25" customHeight="1" x14ac:dyDescent="0.1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1.25" customHeight="1" x14ac:dyDescent="0.1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1.25" customHeight="1" x14ac:dyDescent="0.1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1.25" customHeight="1" x14ac:dyDescent="0.1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1.25" customHeight="1" x14ac:dyDescent="0.1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1.25" customHeight="1" x14ac:dyDescent="0.1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1.25" customHeight="1" x14ac:dyDescent="0.1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1.25" customHeight="1" x14ac:dyDescent="0.1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1.25" customHeight="1" x14ac:dyDescent="0.1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1.25" customHeight="1" x14ac:dyDescent="0.1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1.25" customHeight="1" x14ac:dyDescent="0.1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1.25" customHeight="1" x14ac:dyDescent="0.1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1.25" customHeight="1" x14ac:dyDescent="0.1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1.25" customHeight="1" x14ac:dyDescent="0.1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1.25" customHeight="1" x14ac:dyDescent="0.1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1.25" customHeight="1" x14ac:dyDescent="0.1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1.25" customHeight="1" x14ac:dyDescent="0.1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1.25" customHeight="1" x14ac:dyDescent="0.1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1.25" customHeight="1" x14ac:dyDescent="0.1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1.25" customHeight="1" x14ac:dyDescent="0.1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1.25" customHeight="1" x14ac:dyDescent="0.1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1.25" customHeight="1" x14ac:dyDescent="0.1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1.25" customHeight="1" x14ac:dyDescent="0.1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1.25" customHeight="1" x14ac:dyDescent="0.1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1.25" customHeight="1" x14ac:dyDescent="0.1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1.25" customHeight="1" x14ac:dyDescent="0.1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1.25" customHeight="1" x14ac:dyDescent="0.1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1.25" customHeight="1" x14ac:dyDescent="0.1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1.25" customHeight="1" x14ac:dyDescent="0.1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1.25" customHeight="1" x14ac:dyDescent="0.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1.25" customHeight="1" x14ac:dyDescent="0.1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1.25" customHeight="1" x14ac:dyDescent="0.1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1.25" customHeight="1" x14ac:dyDescent="0.1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1.25" customHeight="1" x14ac:dyDescent="0.1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1.25" customHeight="1" x14ac:dyDescent="0.1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1.25" customHeight="1" x14ac:dyDescent="0.1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1.25" customHeight="1" x14ac:dyDescent="0.1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1.25" customHeight="1" x14ac:dyDescent="0.1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1.25" customHeight="1" x14ac:dyDescent="0.1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1.25" customHeight="1" x14ac:dyDescent="0.1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1.25" customHeight="1" x14ac:dyDescent="0.1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1.25" customHeight="1" x14ac:dyDescent="0.1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1.25" customHeight="1" x14ac:dyDescent="0.1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1.25" customHeight="1" x14ac:dyDescent="0.1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1.25" customHeight="1" x14ac:dyDescent="0.1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1.25" customHeight="1" x14ac:dyDescent="0.1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1.25" customHeight="1" x14ac:dyDescent="0.1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1.25" customHeight="1" x14ac:dyDescent="0.1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1.25" customHeight="1" x14ac:dyDescent="0.1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1.25" customHeight="1" x14ac:dyDescent="0.1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1.25" customHeight="1" x14ac:dyDescent="0.1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1.25" customHeight="1" x14ac:dyDescent="0.1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1.25" customHeight="1" x14ac:dyDescent="0.1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1.25" customHeight="1" x14ac:dyDescent="0.1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1.25" customHeight="1" x14ac:dyDescent="0.1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1.25" customHeight="1" x14ac:dyDescent="0.1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1.25" customHeight="1" x14ac:dyDescent="0.1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1.25" customHeight="1" x14ac:dyDescent="0.1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1.25" customHeight="1" x14ac:dyDescent="0.1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1.25" customHeight="1" x14ac:dyDescent="0.1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1.25" customHeight="1" x14ac:dyDescent="0.1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1.25" customHeight="1" x14ac:dyDescent="0.1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1.25" customHeight="1" x14ac:dyDescent="0.1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1.25" customHeight="1" x14ac:dyDescent="0.1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1.25" customHeight="1" x14ac:dyDescent="0.1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1.25" customHeight="1" x14ac:dyDescent="0.1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1.25" customHeight="1" x14ac:dyDescent="0.1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1.25" customHeight="1" x14ac:dyDescent="0.1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1.25" customHeight="1" x14ac:dyDescent="0.1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1.25" customHeight="1" x14ac:dyDescent="0.1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1.25" customHeight="1" x14ac:dyDescent="0.1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1.25" customHeight="1" x14ac:dyDescent="0.1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1.25" customHeight="1" x14ac:dyDescent="0.1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1.25" customHeight="1" x14ac:dyDescent="0.1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1.25" customHeight="1" x14ac:dyDescent="0.1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1.25" customHeight="1" x14ac:dyDescent="0.1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1.25" customHeight="1" x14ac:dyDescent="0.1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1.25" customHeight="1" x14ac:dyDescent="0.1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1.25" customHeight="1" x14ac:dyDescent="0.1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1.25" customHeight="1" x14ac:dyDescent="0.1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1.25" customHeight="1" x14ac:dyDescent="0.1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1.25" customHeight="1" x14ac:dyDescent="0.1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1.25" customHeight="1" x14ac:dyDescent="0.1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1.25" customHeight="1" x14ac:dyDescent="0.1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1.25" customHeight="1" x14ac:dyDescent="0.1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1.25" customHeight="1" x14ac:dyDescent="0.1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1.25" customHeight="1" x14ac:dyDescent="0.1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1.25" customHeight="1" x14ac:dyDescent="0.1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1.25" customHeight="1" x14ac:dyDescent="0.1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1.25" customHeight="1" x14ac:dyDescent="0.1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1.25" customHeight="1" x14ac:dyDescent="0.1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1.25" customHeight="1" x14ac:dyDescent="0.1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1.25" customHeight="1" x14ac:dyDescent="0.1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1.25" customHeight="1" x14ac:dyDescent="0.1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1.25" customHeight="1" x14ac:dyDescent="0.1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1.25" customHeight="1" x14ac:dyDescent="0.1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1.25" customHeight="1" x14ac:dyDescent="0.1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1.25" customHeight="1" x14ac:dyDescent="0.1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1.25" customHeight="1" x14ac:dyDescent="0.1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1.25" customHeight="1" x14ac:dyDescent="0.1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1.25" customHeight="1" x14ac:dyDescent="0.1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1.25" customHeight="1" x14ac:dyDescent="0.1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1.25" customHeight="1" x14ac:dyDescent="0.1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1.25" customHeight="1" x14ac:dyDescent="0.1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1.25" customHeight="1" x14ac:dyDescent="0.1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1.25" customHeight="1" x14ac:dyDescent="0.1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1.25" customHeight="1" x14ac:dyDescent="0.1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1.25" customHeight="1" x14ac:dyDescent="0.1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1.25" customHeight="1" x14ac:dyDescent="0.1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1.25" customHeight="1" x14ac:dyDescent="0.1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1.25" customHeight="1" x14ac:dyDescent="0.1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1.25" customHeight="1" x14ac:dyDescent="0.1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1.25" customHeight="1" x14ac:dyDescent="0.1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1.25" customHeight="1" x14ac:dyDescent="0.1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1.25" customHeight="1" x14ac:dyDescent="0.1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1.25" customHeight="1" x14ac:dyDescent="0.1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1.25" customHeight="1" x14ac:dyDescent="0.1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1.25" customHeight="1" x14ac:dyDescent="0.1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1.25" customHeight="1" x14ac:dyDescent="0.1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1.25" customHeight="1" x14ac:dyDescent="0.1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1.25" customHeight="1" x14ac:dyDescent="0.1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1.25" customHeight="1" x14ac:dyDescent="0.1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1.25" customHeight="1" x14ac:dyDescent="0.1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1.25" customHeight="1" x14ac:dyDescent="0.1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1.25" customHeight="1" x14ac:dyDescent="0.1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1.25" customHeight="1" x14ac:dyDescent="0.1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1.25" customHeight="1" x14ac:dyDescent="0.1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1.25" customHeight="1" x14ac:dyDescent="0.1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1.25" customHeight="1" x14ac:dyDescent="0.1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1.25" customHeight="1" x14ac:dyDescent="0.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1.25" customHeight="1" x14ac:dyDescent="0.1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1.25" customHeight="1" x14ac:dyDescent="0.1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1.25" customHeight="1" x14ac:dyDescent="0.1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1.25" customHeight="1" x14ac:dyDescent="0.1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1.25" customHeight="1" x14ac:dyDescent="0.1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1.25" customHeight="1" x14ac:dyDescent="0.1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1.25" customHeight="1" x14ac:dyDescent="0.1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1.25" customHeight="1" x14ac:dyDescent="0.1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1.25" customHeight="1" x14ac:dyDescent="0.1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1.25" customHeight="1" x14ac:dyDescent="0.1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1.25" customHeight="1" x14ac:dyDescent="0.1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1.25" customHeight="1" x14ac:dyDescent="0.1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1.25" customHeight="1" x14ac:dyDescent="0.1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1.25" customHeight="1" x14ac:dyDescent="0.1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1.25" customHeight="1" x14ac:dyDescent="0.1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1.25" customHeight="1" x14ac:dyDescent="0.1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1.25" customHeight="1" x14ac:dyDescent="0.1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1.25" customHeight="1" x14ac:dyDescent="0.1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1.25" customHeight="1" x14ac:dyDescent="0.1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1.25" customHeight="1" x14ac:dyDescent="0.1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1.25" customHeight="1" x14ac:dyDescent="0.1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1.25" customHeight="1" x14ac:dyDescent="0.1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1.25" customHeight="1" x14ac:dyDescent="0.1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1.25" customHeight="1" x14ac:dyDescent="0.1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1.25" customHeight="1" x14ac:dyDescent="0.1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1.25" customHeight="1" x14ac:dyDescent="0.1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1.25" customHeight="1" x14ac:dyDescent="0.1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1.25" customHeight="1" x14ac:dyDescent="0.1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1.25" customHeight="1" x14ac:dyDescent="0.1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1.25" customHeight="1" x14ac:dyDescent="0.1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1.25" customHeight="1" x14ac:dyDescent="0.1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1.25" customHeight="1" x14ac:dyDescent="0.1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1.25" customHeight="1" x14ac:dyDescent="0.1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1.25" customHeight="1" x14ac:dyDescent="0.1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1.25" customHeight="1" x14ac:dyDescent="0.1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1.25" customHeight="1" x14ac:dyDescent="0.1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1.25" customHeight="1" x14ac:dyDescent="0.1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1.25" customHeight="1" x14ac:dyDescent="0.1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1.25" customHeight="1" x14ac:dyDescent="0.1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1.25" customHeight="1" x14ac:dyDescent="0.1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1.25" customHeight="1" x14ac:dyDescent="0.1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1.25" customHeight="1" x14ac:dyDescent="0.1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1.25" customHeight="1" x14ac:dyDescent="0.1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1.25" customHeight="1" x14ac:dyDescent="0.1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1.25" customHeight="1" x14ac:dyDescent="0.1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1.25" customHeight="1" x14ac:dyDescent="0.1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1.25" customHeight="1" x14ac:dyDescent="0.1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1.25" customHeight="1" x14ac:dyDescent="0.1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1.25" customHeight="1" x14ac:dyDescent="0.1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1.25" customHeight="1" x14ac:dyDescent="0.1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1.25" customHeight="1" x14ac:dyDescent="0.1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1.25" customHeight="1" x14ac:dyDescent="0.1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1.25" customHeight="1" x14ac:dyDescent="0.1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1.25" customHeight="1" x14ac:dyDescent="0.1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1.25" customHeight="1" x14ac:dyDescent="0.1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1.25" customHeight="1" x14ac:dyDescent="0.1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1.25" customHeight="1" x14ac:dyDescent="0.1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1.25" customHeight="1" x14ac:dyDescent="0.1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1.25" customHeight="1" x14ac:dyDescent="0.1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1.25" customHeight="1" x14ac:dyDescent="0.1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1.25" customHeight="1" x14ac:dyDescent="0.1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1.25" customHeight="1" x14ac:dyDescent="0.1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1.25" customHeight="1" x14ac:dyDescent="0.1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1.25" customHeight="1" x14ac:dyDescent="0.1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1.25" customHeight="1" x14ac:dyDescent="0.1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1.25" customHeight="1" x14ac:dyDescent="0.1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1.25" customHeight="1" x14ac:dyDescent="0.1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1.25" customHeight="1" x14ac:dyDescent="0.1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1.25" customHeight="1" x14ac:dyDescent="0.1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1.25" customHeight="1" x14ac:dyDescent="0.1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1.25" customHeight="1" x14ac:dyDescent="0.1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1.25" customHeight="1" x14ac:dyDescent="0.1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1.25" customHeight="1" x14ac:dyDescent="0.1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1.25" customHeight="1" x14ac:dyDescent="0.1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1.25" customHeight="1" x14ac:dyDescent="0.1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1.25" customHeight="1" x14ac:dyDescent="0.1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1.25" customHeight="1" x14ac:dyDescent="0.1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1.25" customHeight="1" x14ac:dyDescent="0.1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1.25" customHeight="1" x14ac:dyDescent="0.1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1.25" customHeight="1" x14ac:dyDescent="0.1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1.25" customHeight="1" x14ac:dyDescent="0.1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1.25" customHeight="1" x14ac:dyDescent="0.1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1.25" customHeight="1" x14ac:dyDescent="0.1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1.25" customHeight="1" x14ac:dyDescent="0.1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1.25" customHeight="1" x14ac:dyDescent="0.1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1.25" customHeight="1" x14ac:dyDescent="0.1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1.25" customHeight="1" x14ac:dyDescent="0.1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1.25" customHeight="1" x14ac:dyDescent="0.1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1.25" customHeight="1" x14ac:dyDescent="0.1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1.25" customHeight="1" x14ac:dyDescent="0.1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1.25" customHeight="1" x14ac:dyDescent="0.1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1.25" customHeight="1" x14ac:dyDescent="0.1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1.25" customHeight="1" x14ac:dyDescent="0.1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1.25" customHeight="1" x14ac:dyDescent="0.1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1.25" customHeight="1" x14ac:dyDescent="0.1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1.25" customHeight="1" x14ac:dyDescent="0.1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1.25" customHeight="1" x14ac:dyDescent="0.1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1.25" customHeight="1" x14ac:dyDescent="0.1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1.25" customHeight="1" x14ac:dyDescent="0.1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1.25" customHeight="1" x14ac:dyDescent="0.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1.25" customHeight="1" x14ac:dyDescent="0.1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1.25" customHeight="1" x14ac:dyDescent="0.1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1.25" customHeight="1" x14ac:dyDescent="0.1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1.25" customHeight="1" x14ac:dyDescent="0.1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1.25" customHeight="1" x14ac:dyDescent="0.1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1.25" customHeight="1" x14ac:dyDescent="0.1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1.25" customHeight="1" x14ac:dyDescent="0.1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1.25" customHeight="1" x14ac:dyDescent="0.1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1.25" customHeight="1" x14ac:dyDescent="0.1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1.25" customHeight="1" x14ac:dyDescent="0.1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1.25" customHeight="1" x14ac:dyDescent="0.1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1.25" customHeight="1" x14ac:dyDescent="0.1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1.25" customHeight="1" x14ac:dyDescent="0.1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1.25" customHeight="1" x14ac:dyDescent="0.1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1.25" customHeight="1" x14ac:dyDescent="0.1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1.25" customHeight="1" x14ac:dyDescent="0.1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1.25" customHeight="1" x14ac:dyDescent="0.1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1.25" customHeight="1" x14ac:dyDescent="0.1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1.25" customHeight="1" x14ac:dyDescent="0.1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1.25" customHeight="1" x14ac:dyDescent="0.1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1.25" customHeight="1" x14ac:dyDescent="0.1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1.25" customHeight="1" x14ac:dyDescent="0.1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1.25" customHeight="1" x14ac:dyDescent="0.1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1.25" customHeight="1" x14ac:dyDescent="0.1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1.25" customHeight="1" x14ac:dyDescent="0.1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1.25" customHeight="1" x14ac:dyDescent="0.1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1.25" customHeight="1" x14ac:dyDescent="0.1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1.25" customHeight="1" x14ac:dyDescent="0.1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1.25" customHeight="1" x14ac:dyDescent="0.1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1.25" customHeight="1" x14ac:dyDescent="0.1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1.25" customHeight="1" x14ac:dyDescent="0.1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1.25" customHeight="1" x14ac:dyDescent="0.1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1.25" customHeight="1" x14ac:dyDescent="0.1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1.25" customHeight="1" x14ac:dyDescent="0.1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1.25" customHeight="1" x14ac:dyDescent="0.1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1.25" customHeight="1" x14ac:dyDescent="0.1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1.25" customHeight="1" x14ac:dyDescent="0.1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1.25" customHeight="1" x14ac:dyDescent="0.1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1.25" customHeight="1" x14ac:dyDescent="0.1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1.25" customHeight="1" x14ac:dyDescent="0.1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1.25" customHeight="1" x14ac:dyDescent="0.1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1.25" customHeight="1" x14ac:dyDescent="0.1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1.25" customHeight="1" x14ac:dyDescent="0.1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1.25" customHeight="1" x14ac:dyDescent="0.1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1.25" customHeight="1" x14ac:dyDescent="0.1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1.25" customHeight="1" x14ac:dyDescent="0.1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1.25" customHeight="1" x14ac:dyDescent="0.1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1.25" customHeight="1" x14ac:dyDescent="0.1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1.25" customHeight="1" x14ac:dyDescent="0.1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1.25" customHeight="1" x14ac:dyDescent="0.1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1.25" customHeight="1" x14ac:dyDescent="0.1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1.25" customHeight="1" x14ac:dyDescent="0.1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1.25" customHeight="1" x14ac:dyDescent="0.1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1.25" customHeight="1" x14ac:dyDescent="0.1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1.25" customHeight="1" x14ac:dyDescent="0.1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1.25" customHeight="1" x14ac:dyDescent="0.1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1.25" customHeight="1" x14ac:dyDescent="0.1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1.25" customHeight="1" x14ac:dyDescent="0.1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1.25" customHeight="1" x14ac:dyDescent="0.1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1.25" customHeight="1" x14ac:dyDescent="0.1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1.25" customHeight="1" x14ac:dyDescent="0.1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1.25" customHeight="1" x14ac:dyDescent="0.1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1.25" customHeight="1" x14ac:dyDescent="0.1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1.25" customHeight="1" x14ac:dyDescent="0.1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1.25" customHeight="1" x14ac:dyDescent="0.1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1.25" customHeight="1" x14ac:dyDescent="0.1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1.25" customHeight="1" x14ac:dyDescent="0.1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1.25" customHeight="1" x14ac:dyDescent="0.1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1.25" customHeight="1" x14ac:dyDescent="0.1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1.25" customHeight="1" x14ac:dyDescent="0.1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1.25" customHeight="1" x14ac:dyDescent="0.1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1.25" customHeight="1" x14ac:dyDescent="0.1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1.25" customHeight="1" x14ac:dyDescent="0.1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1.25" customHeight="1" x14ac:dyDescent="0.1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1.25" customHeight="1" x14ac:dyDescent="0.1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1.25" customHeight="1" x14ac:dyDescent="0.1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1.25" customHeight="1" x14ac:dyDescent="0.1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1.25" customHeight="1" x14ac:dyDescent="0.1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1.25" customHeight="1" x14ac:dyDescent="0.1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1.25" customHeight="1" x14ac:dyDescent="0.1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1.25" customHeight="1" x14ac:dyDescent="0.1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1.25" customHeight="1" x14ac:dyDescent="0.1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1.25" customHeight="1" x14ac:dyDescent="0.1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  <row r="999" spans="1:26" ht="11.25" customHeight="1" x14ac:dyDescent="0.1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</row>
    <row r="1000" spans="1:26" ht="11.25" customHeight="1" x14ac:dyDescent="0.15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</row>
  </sheetData>
  <mergeCells count="12">
    <mergeCell ref="A5:E5"/>
    <mergeCell ref="G3:J3"/>
    <mergeCell ref="K3:K4"/>
    <mergeCell ref="L3:L4"/>
    <mergeCell ref="M3:M4"/>
    <mergeCell ref="A2:M2"/>
    <mergeCell ref="A3:A4"/>
    <mergeCell ref="B3:B4"/>
    <mergeCell ref="C3:C4"/>
    <mergeCell ref="D3:D4"/>
    <mergeCell ref="E3:E4"/>
    <mergeCell ref="F3:F4"/>
  </mergeCells>
  <pageMargins left="0.75" right="0.75" top="1" bottom="1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5.1640625" customWidth="1"/>
    <col min="2" max="2" width="10.83203125" customWidth="1"/>
    <col min="3" max="3" width="25.6640625" customWidth="1"/>
    <col min="4" max="4" width="14.83203125" customWidth="1"/>
    <col min="5" max="5" width="12.6640625" customWidth="1"/>
    <col min="6" max="6" width="11.83203125" customWidth="1"/>
    <col min="7" max="7" width="4.6640625" customWidth="1"/>
    <col min="8" max="10" width="5.1640625" customWidth="1"/>
    <col min="11" max="11" width="9.1640625" customWidth="1"/>
    <col min="12" max="12" width="11.1640625" customWidth="1"/>
    <col min="13" max="13" width="22.6640625" customWidth="1"/>
    <col min="14" max="26" width="9.1640625" customWidth="1"/>
  </cols>
  <sheetData>
    <row r="1" spans="1:26" ht="11.25" customHeight="1" x14ac:dyDescent="0.15">
      <c r="A1" s="54"/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21" customHeight="1" x14ac:dyDescent="0.15">
      <c r="A2" s="368" t="s">
        <v>346</v>
      </c>
      <c r="B2" s="366"/>
      <c r="C2" s="366"/>
      <c r="D2" s="366"/>
      <c r="E2" s="366"/>
      <c r="F2" s="366"/>
      <c r="G2" s="366"/>
      <c r="H2" s="366"/>
      <c r="I2" s="366"/>
      <c r="J2" s="366"/>
      <c r="K2" s="366"/>
      <c r="L2" s="366"/>
      <c r="M2" s="367"/>
      <c r="N2" s="190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</row>
    <row r="3" spans="1:26" ht="21" customHeight="1" x14ac:dyDescent="0.15">
      <c r="A3" s="360" t="s">
        <v>258</v>
      </c>
      <c r="B3" s="360" t="s">
        <v>341</v>
      </c>
      <c r="C3" s="360" t="s">
        <v>334</v>
      </c>
      <c r="D3" s="360" t="s">
        <v>335</v>
      </c>
      <c r="E3" s="360" t="s">
        <v>347</v>
      </c>
      <c r="F3" s="360" t="s">
        <v>336</v>
      </c>
      <c r="G3" s="362" t="s">
        <v>343</v>
      </c>
      <c r="H3" s="363"/>
      <c r="I3" s="363"/>
      <c r="J3" s="364"/>
      <c r="K3" s="360" t="s">
        <v>309</v>
      </c>
      <c r="L3" s="360" t="s">
        <v>310</v>
      </c>
      <c r="M3" s="360" t="s">
        <v>311</v>
      </c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ht="12" customHeight="1" x14ac:dyDescent="0.15">
      <c r="A4" s="328"/>
      <c r="B4" s="328"/>
      <c r="C4" s="328"/>
      <c r="D4" s="328"/>
      <c r="E4" s="328"/>
      <c r="F4" s="328"/>
      <c r="G4" s="216" t="s">
        <v>312</v>
      </c>
      <c r="H4" s="216" t="s">
        <v>313</v>
      </c>
      <c r="I4" s="216" t="s">
        <v>314</v>
      </c>
      <c r="J4" s="216" t="s">
        <v>77</v>
      </c>
      <c r="K4" s="328"/>
      <c r="L4" s="328"/>
      <c r="M4" s="328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9.5" customHeight="1" x14ac:dyDescent="0.2">
      <c r="A5" s="378" t="s">
        <v>348</v>
      </c>
      <c r="B5" s="306"/>
      <c r="C5" s="306"/>
      <c r="D5" s="306"/>
      <c r="E5" s="307"/>
      <c r="F5" s="265">
        <f t="shared" ref="F5:J5" si="0">SUM(F6:F15)</f>
        <v>0</v>
      </c>
      <c r="G5" s="265">
        <f t="shared" si="0"/>
        <v>0</v>
      </c>
      <c r="H5" s="265">
        <f t="shared" si="0"/>
        <v>0</v>
      </c>
      <c r="I5" s="265">
        <f t="shared" si="0"/>
        <v>0</v>
      </c>
      <c r="J5" s="265">
        <f t="shared" si="0"/>
        <v>0</v>
      </c>
      <c r="K5" s="265"/>
      <c r="L5" s="265">
        <f>SUM(L6:L15)</f>
        <v>0</v>
      </c>
      <c r="M5" s="272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ht="11.25" customHeight="1" x14ac:dyDescent="0.15">
      <c r="A6" s="218">
        <v>1</v>
      </c>
      <c r="B6" s="224"/>
      <c r="C6" s="224"/>
      <c r="D6" s="224"/>
      <c r="E6" s="224"/>
      <c r="F6" s="224"/>
      <c r="G6" s="224"/>
      <c r="H6" s="224"/>
      <c r="I6" s="224"/>
      <c r="J6" s="224">
        <f t="shared" ref="J6:J15" si="1">SUM(G6+H6+I6)</f>
        <v>0</v>
      </c>
      <c r="K6" s="224"/>
      <c r="L6" s="224"/>
      <c r="M6" s="22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ht="11.25" customHeight="1" x14ac:dyDescent="0.15">
      <c r="A7" s="218">
        <v>2</v>
      </c>
      <c r="B7" s="224"/>
      <c r="C7" s="224"/>
      <c r="D7" s="224"/>
      <c r="E7" s="224"/>
      <c r="F7" s="224"/>
      <c r="G7" s="224"/>
      <c r="H7" s="224"/>
      <c r="I7" s="224"/>
      <c r="J7" s="224">
        <f t="shared" si="1"/>
        <v>0</v>
      </c>
      <c r="K7" s="224"/>
      <c r="L7" s="224"/>
      <c r="M7" s="22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ht="11.25" customHeight="1" x14ac:dyDescent="0.15">
      <c r="A8" s="218">
        <v>3</v>
      </c>
      <c r="B8" s="224"/>
      <c r="C8" s="224"/>
      <c r="D8" s="224"/>
      <c r="E8" s="224"/>
      <c r="F8" s="224"/>
      <c r="G8" s="224"/>
      <c r="H8" s="224"/>
      <c r="I8" s="224"/>
      <c r="J8" s="224">
        <f t="shared" si="1"/>
        <v>0</v>
      </c>
      <c r="K8" s="224"/>
      <c r="L8" s="224"/>
      <c r="M8" s="22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ht="11.25" customHeight="1" x14ac:dyDescent="0.15">
      <c r="A9" s="218">
        <v>4</v>
      </c>
      <c r="B9" s="224"/>
      <c r="C9" s="224"/>
      <c r="D9" s="224"/>
      <c r="E9" s="224"/>
      <c r="F9" s="224"/>
      <c r="G9" s="224"/>
      <c r="H9" s="224"/>
      <c r="I9" s="224"/>
      <c r="J9" s="224">
        <f t="shared" si="1"/>
        <v>0</v>
      </c>
      <c r="K9" s="224"/>
      <c r="L9" s="224"/>
      <c r="M9" s="22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ht="11.25" customHeight="1" x14ac:dyDescent="0.15">
      <c r="A10" s="218">
        <v>5</v>
      </c>
      <c r="B10" s="218"/>
      <c r="C10" s="218"/>
      <c r="D10" s="218"/>
      <c r="E10" s="218"/>
      <c r="F10" s="218"/>
      <c r="G10" s="218"/>
      <c r="H10" s="224"/>
      <c r="I10" s="224"/>
      <c r="J10" s="224">
        <f t="shared" si="1"/>
        <v>0</v>
      </c>
      <c r="K10" s="224"/>
      <c r="L10" s="224"/>
      <c r="M10" s="22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ht="11.25" customHeight="1" x14ac:dyDescent="0.15">
      <c r="A11" s="218">
        <v>6</v>
      </c>
      <c r="B11" s="224"/>
      <c r="C11" s="224"/>
      <c r="D11" s="224"/>
      <c r="E11" s="224"/>
      <c r="F11" s="224"/>
      <c r="G11" s="224"/>
      <c r="H11" s="224"/>
      <c r="I11" s="224"/>
      <c r="J11" s="224">
        <f t="shared" si="1"/>
        <v>0</v>
      </c>
      <c r="K11" s="224"/>
      <c r="L11" s="224"/>
      <c r="M11" s="22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1.25" customHeight="1" x14ac:dyDescent="0.15">
      <c r="A12" s="218">
        <v>7</v>
      </c>
      <c r="B12" s="224"/>
      <c r="C12" s="224"/>
      <c r="D12" s="224"/>
      <c r="E12" s="224"/>
      <c r="F12" s="224"/>
      <c r="G12" s="224"/>
      <c r="H12" s="224"/>
      <c r="I12" s="224"/>
      <c r="J12" s="224">
        <f t="shared" si="1"/>
        <v>0</v>
      </c>
      <c r="K12" s="224"/>
      <c r="L12" s="224"/>
      <c r="M12" s="22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11.25" customHeight="1" x14ac:dyDescent="0.15">
      <c r="A13" s="218">
        <v>8</v>
      </c>
      <c r="B13" s="224"/>
      <c r="C13" s="224"/>
      <c r="D13" s="224"/>
      <c r="E13" s="224"/>
      <c r="F13" s="224"/>
      <c r="G13" s="224"/>
      <c r="H13" s="224"/>
      <c r="I13" s="224"/>
      <c r="J13" s="224">
        <f t="shared" si="1"/>
        <v>0</v>
      </c>
      <c r="K13" s="224"/>
      <c r="L13" s="224"/>
      <c r="M13" s="22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11.25" customHeight="1" x14ac:dyDescent="0.15">
      <c r="A14" s="218">
        <v>9</v>
      </c>
      <c r="B14" s="224"/>
      <c r="C14" s="224"/>
      <c r="D14" s="224"/>
      <c r="E14" s="224"/>
      <c r="F14" s="224"/>
      <c r="G14" s="224"/>
      <c r="H14" s="224"/>
      <c r="I14" s="224"/>
      <c r="J14" s="224">
        <f t="shared" si="1"/>
        <v>0</v>
      </c>
      <c r="K14" s="224"/>
      <c r="L14" s="224"/>
      <c r="M14" s="22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1.25" customHeight="1" x14ac:dyDescent="0.15">
      <c r="A15" s="218">
        <v>10</v>
      </c>
      <c r="B15" s="224"/>
      <c r="C15" s="224"/>
      <c r="D15" s="224"/>
      <c r="E15" s="224"/>
      <c r="F15" s="224"/>
      <c r="G15" s="224"/>
      <c r="H15" s="224"/>
      <c r="I15" s="224"/>
      <c r="J15" s="224">
        <f t="shared" si="1"/>
        <v>0</v>
      </c>
      <c r="K15" s="224"/>
      <c r="L15" s="224"/>
      <c r="M15" s="22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11.25" customHeight="1" x14ac:dyDescent="0.15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1.25" customHeight="1" x14ac:dyDescent="0.15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1.25" customHeight="1" x14ac:dyDescent="0.1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1.25" customHeight="1" x14ac:dyDescent="0.15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1.25" customHeight="1" x14ac:dyDescent="0.15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1.25" customHeight="1" x14ac:dyDescent="0.15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1.25" customHeight="1" x14ac:dyDescent="0.1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1.25" customHeight="1" x14ac:dyDescent="0.15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1.25" customHeight="1" x14ac:dyDescent="0.15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1.25" customHeight="1" x14ac:dyDescent="0.15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1.25" customHeight="1" x14ac:dyDescent="0.1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1.25" customHeight="1" x14ac:dyDescent="0.15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1.25" customHeight="1" x14ac:dyDescent="0.15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1.25" customHeight="1" x14ac:dyDescent="0.15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1.25" customHeight="1" x14ac:dyDescent="0.15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1.25" customHeight="1" x14ac:dyDescent="0.15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1.25" customHeight="1" x14ac:dyDescent="0.15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1.25" customHeight="1" x14ac:dyDescent="0.15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1.25" customHeight="1" x14ac:dyDescent="0.1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1.25" customHeight="1" x14ac:dyDescent="0.15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1.25" customHeight="1" x14ac:dyDescent="0.1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1.25" customHeight="1" x14ac:dyDescent="0.15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1.25" customHeight="1" x14ac:dyDescent="0.15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1.25" customHeight="1" x14ac:dyDescent="0.1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1.25" customHeight="1" x14ac:dyDescent="0.15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1.25" customHeight="1" x14ac:dyDescent="0.15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1.25" customHeight="1" x14ac:dyDescent="0.15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1.25" customHeight="1" x14ac:dyDescent="0.15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1.25" customHeight="1" x14ac:dyDescent="0.15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1.25" customHeight="1" x14ac:dyDescent="0.15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1.25" customHeight="1" x14ac:dyDescent="0.15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1.25" customHeight="1" x14ac:dyDescent="0.15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1.25" customHeight="1" x14ac:dyDescent="0.15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1.25" customHeight="1" x14ac:dyDescent="0.15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1.25" customHeight="1" x14ac:dyDescent="0.15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1.25" customHeight="1" x14ac:dyDescent="0.15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1.25" customHeight="1" x14ac:dyDescent="0.15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1.25" customHeight="1" x14ac:dyDescent="0.15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1.25" customHeight="1" x14ac:dyDescent="0.15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1.25" customHeight="1" x14ac:dyDescent="0.15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1.25" customHeight="1" x14ac:dyDescent="0.15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1.25" customHeight="1" x14ac:dyDescent="0.15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1.25" customHeight="1" x14ac:dyDescent="0.15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1.25" customHeight="1" x14ac:dyDescent="0.15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1.25" customHeight="1" x14ac:dyDescent="0.15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1.25" customHeight="1" x14ac:dyDescent="0.15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1.25" customHeight="1" x14ac:dyDescent="0.15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1.25" customHeight="1" x14ac:dyDescent="0.15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1.25" customHeight="1" x14ac:dyDescent="0.15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1.25" customHeight="1" x14ac:dyDescent="0.15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1.25" customHeight="1" x14ac:dyDescent="0.15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1.25" customHeight="1" x14ac:dyDescent="0.15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1.25" customHeight="1" x14ac:dyDescent="0.15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1.25" customHeight="1" x14ac:dyDescent="0.15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1.25" customHeight="1" x14ac:dyDescent="0.15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1.25" customHeight="1" x14ac:dyDescent="0.15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1.25" customHeight="1" x14ac:dyDescent="0.15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1.25" customHeight="1" x14ac:dyDescent="0.15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1.25" customHeight="1" x14ac:dyDescent="0.15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1.25" customHeight="1" x14ac:dyDescent="0.15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1.25" customHeight="1" x14ac:dyDescent="0.15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1.25" customHeight="1" x14ac:dyDescent="0.15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1.25" customHeight="1" x14ac:dyDescent="0.15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1.25" customHeight="1" x14ac:dyDescent="0.15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1.25" customHeight="1" x14ac:dyDescent="0.15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1.25" customHeight="1" x14ac:dyDescent="0.15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1.25" customHeight="1" x14ac:dyDescent="0.15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1.25" customHeight="1" x14ac:dyDescent="0.15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1.25" customHeight="1" x14ac:dyDescent="0.15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1.25" customHeight="1" x14ac:dyDescent="0.15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1.25" customHeight="1" x14ac:dyDescent="0.15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1.25" customHeight="1" x14ac:dyDescent="0.15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1.25" customHeight="1" x14ac:dyDescent="0.15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1.25" customHeight="1" x14ac:dyDescent="0.15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1.25" customHeight="1" x14ac:dyDescent="0.15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1.25" customHeight="1" x14ac:dyDescent="0.15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1.25" customHeight="1" x14ac:dyDescent="0.15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1.25" customHeight="1" x14ac:dyDescent="0.15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1.25" customHeight="1" x14ac:dyDescent="0.15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1.25" customHeight="1" x14ac:dyDescent="0.1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1.25" customHeight="1" x14ac:dyDescent="0.15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1.25" customHeight="1" x14ac:dyDescent="0.15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1.25" customHeight="1" x14ac:dyDescent="0.15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1.25" customHeight="1" x14ac:dyDescent="0.15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1.25" customHeight="1" x14ac:dyDescent="0.15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1.25" customHeight="1" x14ac:dyDescent="0.15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1.25" customHeight="1" x14ac:dyDescent="0.15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1.25" customHeight="1" x14ac:dyDescent="0.15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1.25" customHeight="1" x14ac:dyDescent="0.1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1.25" customHeight="1" x14ac:dyDescent="0.15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1.25" customHeight="1" x14ac:dyDescent="0.15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1.25" customHeight="1" x14ac:dyDescent="0.15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1.25" customHeight="1" x14ac:dyDescent="0.15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1.25" customHeight="1" x14ac:dyDescent="0.15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1.25" customHeight="1" x14ac:dyDescent="0.15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1.25" customHeight="1" x14ac:dyDescent="0.15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1.25" customHeight="1" x14ac:dyDescent="0.15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1.25" customHeight="1" x14ac:dyDescent="0.15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1.25" customHeight="1" x14ac:dyDescent="0.15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1.25" customHeight="1" x14ac:dyDescent="0.15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1.25" customHeight="1" x14ac:dyDescent="0.15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1.25" customHeight="1" x14ac:dyDescent="0.15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1.25" customHeight="1" x14ac:dyDescent="0.15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1.25" customHeight="1" x14ac:dyDescent="0.15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1.25" customHeight="1" x14ac:dyDescent="0.15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1.25" customHeight="1" x14ac:dyDescent="0.15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1.25" customHeight="1" x14ac:dyDescent="0.15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1.25" customHeight="1" x14ac:dyDescent="0.15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1.25" customHeight="1" x14ac:dyDescent="0.15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1.25" customHeight="1" x14ac:dyDescent="0.15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1.25" customHeight="1" x14ac:dyDescent="0.15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1.25" customHeight="1" x14ac:dyDescent="0.15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1.25" customHeight="1" x14ac:dyDescent="0.15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1.25" customHeight="1" x14ac:dyDescent="0.15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1.25" customHeight="1" x14ac:dyDescent="0.15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1.25" customHeight="1" x14ac:dyDescent="0.15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1.25" customHeight="1" x14ac:dyDescent="0.15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1.25" customHeight="1" x14ac:dyDescent="0.15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1.25" customHeight="1" x14ac:dyDescent="0.15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1.25" customHeight="1" x14ac:dyDescent="0.15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1.25" customHeight="1" x14ac:dyDescent="0.15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1.25" customHeight="1" x14ac:dyDescent="0.15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1.25" customHeight="1" x14ac:dyDescent="0.15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1.25" customHeight="1" x14ac:dyDescent="0.15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1.25" customHeight="1" x14ac:dyDescent="0.15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1.25" customHeight="1" x14ac:dyDescent="0.15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1.25" customHeight="1" x14ac:dyDescent="0.15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1.25" customHeight="1" x14ac:dyDescent="0.15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1.25" customHeight="1" x14ac:dyDescent="0.15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1.25" customHeight="1" x14ac:dyDescent="0.15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1.25" customHeight="1" x14ac:dyDescent="0.15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1.25" customHeight="1" x14ac:dyDescent="0.15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1.25" customHeight="1" x14ac:dyDescent="0.15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1.25" customHeight="1" x14ac:dyDescent="0.15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1.25" customHeight="1" x14ac:dyDescent="0.15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1.25" customHeight="1" x14ac:dyDescent="0.15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1.25" customHeight="1" x14ac:dyDescent="0.15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1.25" customHeight="1" x14ac:dyDescent="0.1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1.25" customHeight="1" x14ac:dyDescent="0.15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1.25" customHeight="1" x14ac:dyDescent="0.1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1.25" customHeight="1" x14ac:dyDescent="0.15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1.25" customHeight="1" x14ac:dyDescent="0.15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1.25" customHeight="1" x14ac:dyDescent="0.15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1.25" customHeight="1" x14ac:dyDescent="0.15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1.25" customHeight="1" x14ac:dyDescent="0.15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1.25" customHeight="1" x14ac:dyDescent="0.15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1.25" customHeight="1" x14ac:dyDescent="0.15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1.25" customHeight="1" x14ac:dyDescent="0.15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1.25" customHeight="1" x14ac:dyDescent="0.15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1.25" customHeight="1" x14ac:dyDescent="0.1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1.25" customHeight="1" x14ac:dyDescent="0.15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1.25" customHeight="1" x14ac:dyDescent="0.15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1.25" customHeight="1" x14ac:dyDescent="0.15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1.25" customHeight="1" x14ac:dyDescent="0.15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1.25" customHeight="1" x14ac:dyDescent="0.15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1.25" customHeight="1" x14ac:dyDescent="0.15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1.25" customHeight="1" x14ac:dyDescent="0.15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1.25" customHeight="1" x14ac:dyDescent="0.15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1.25" customHeight="1" x14ac:dyDescent="0.15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1.25" customHeight="1" x14ac:dyDescent="0.1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1.25" customHeight="1" x14ac:dyDescent="0.15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1.25" customHeight="1" x14ac:dyDescent="0.15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1.25" customHeight="1" x14ac:dyDescent="0.15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1.25" customHeight="1" x14ac:dyDescent="0.15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1.25" customHeight="1" x14ac:dyDescent="0.15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1.25" customHeight="1" x14ac:dyDescent="0.1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1.25" customHeight="1" x14ac:dyDescent="0.15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1.25" customHeight="1" x14ac:dyDescent="0.15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1.25" customHeight="1" x14ac:dyDescent="0.15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1.25" customHeight="1" x14ac:dyDescent="0.1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1.25" customHeight="1" x14ac:dyDescent="0.15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1.25" customHeight="1" x14ac:dyDescent="0.15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1.25" customHeight="1" x14ac:dyDescent="0.15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1.25" customHeight="1" x14ac:dyDescent="0.15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1.25" customHeight="1" x14ac:dyDescent="0.1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1.25" customHeight="1" x14ac:dyDescent="0.15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1.25" customHeight="1" x14ac:dyDescent="0.15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1.25" customHeight="1" x14ac:dyDescent="0.15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1.25" customHeight="1" x14ac:dyDescent="0.15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1.25" customHeight="1" x14ac:dyDescent="0.1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1.25" customHeight="1" x14ac:dyDescent="0.15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1.25" customHeight="1" x14ac:dyDescent="0.15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1.25" customHeight="1" x14ac:dyDescent="0.15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1.25" customHeight="1" x14ac:dyDescent="0.15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1.25" customHeight="1" x14ac:dyDescent="0.15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1.25" customHeight="1" x14ac:dyDescent="0.1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1.25" customHeight="1" x14ac:dyDescent="0.15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1.25" customHeight="1" x14ac:dyDescent="0.15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1.25" customHeight="1" x14ac:dyDescent="0.1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1.25" customHeight="1" x14ac:dyDescent="0.1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1.25" customHeight="1" x14ac:dyDescent="0.15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1.25" customHeight="1" x14ac:dyDescent="0.15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1.25" customHeight="1" x14ac:dyDescent="0.15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1.25" customHeight="1" x14ac:dyDescent="0.15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1.25" customHeight="1" x14ac:dyDescent="0.15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1.25" customHeight="1" x14ac:dyDescent="0.15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1.25" customHeight="1" x14ac:dyDescent="0.15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1.25" customHeight="1" x14ac:dyDescent="0.15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1.25" customHeight="1" x14ac:dyDescent="0.15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1.25" customHeight="1" x14ac:dyDescent="0.1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1.25" customHeight="1" x14ac:dyDescent="0.15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1.25" customHeight="1" x14ac:dyDescent="0.15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1.25" customHeight="1" x14ac:dyDescent="0.15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1.25" customHeight="1" x14ac:dyDescent="0.15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1.25" customHeight="1" x14ac:dyDescent="0.15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1.25" customHeight="1" x14ac:dyDescent="0.15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1.25" customHeight="1" x14ac:dyDescent="0.15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1.25" customHeight="1" x14ac:dyDescent="0.15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1.25" customHeight="1" x14ac:dyDescent="0.15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1.25" customHeight="1" x14ac:dyDescent="0.1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1.25" customHeight="1" x14ac:dyDescent="0.15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1.25" customHeight="1" x14ac:dyDescent="0.1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1.25" customHeight="1" x14ac:dyDescent="0.1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1.25" customHeight="1" x14ac:dyDescent="0.1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1.25" customHeight="1" x14ac:dyDescent="0.1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1.25" customHeight="1" x14ac:dyDescent="0.1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1.25" customHeight="1" x14ac:dyDescent="0.15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1.25" customHeight="1" x14ac:dyDescent="0.15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1.25" customHeight="1" x14ac:dyDescent="0.15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1.25" customHeight="1" x14ac:dyDescent="0.1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1.25" customHeight="1" x14ac:dyDescent="0.15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1.25" customHeight="1" x14ac:dyDescent="0.15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1.25" customHeight="1" x14ac:dyDescent="0.1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1.25" customHeight="1" x14ac:dyDescent="0.15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1.25" customHeight="1" x14ac:dyDescent="0.15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1.25" customHeight="1" x14ac:dyDescent="0.15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1.25" customHeight="1" x14ac:dyDescent="0.15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1.25" customHeight="1" x14ac:dyDescent="0.15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1.25" customHeight="1" x14ac:dyDescent="0.15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1.25" customHeight="1" x14ac:dyDescent="0.1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1.25" customHeight="1" x14ac:dyDescent="0.15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1.25" customHeight="1" x14ac:dyDescent="0.15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1.25" customHeight="1" x14ac:dyDescent="0.15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1.25" customHeight="1" x14ac:dyDescent="0.15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1.25" customHeight="1" x14ac:dyDescent="0.15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1.25" customHeight="1" x14ac:dyDescent="0.1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1.25" customHeight="1" x14ac:dyDescent="0.15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1.25" customHeight="1" x14ac:dyDescent="0.15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1.25" customHeight="1" x14ac:dyDescent="0.15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1.25" customHeight="1" x14ac:dyDescent="0.1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1.25" customHeight="1" x14ac:dyDescent="0.15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1.25" customHeight="1" x14ac:dyDescent="0.15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1.25" customHeight="1" x14ac:dyDescent="0.15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1.25" customHeight="1" x14ac:dyDescent="0.15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1.25" customHeight="1" x14ac:dyDescent="0.15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1.25" customHeight="1" x14ac:dyDescent="0.15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1.25" customHeight="1" x14ac:dyDescent="0.15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1.25" customHeight="1" x14ac:dyDescent="0.15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1.25" customHeight="1" x14ac:dyDescent="0.15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1.25" customHeight="1" x14ac:dyDescent="0.1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1.25" customHeight="1" x14ac:dyDescent="0.15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1.25" customHeight="1" x14ac:dyDescent="0.15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1.25" customHeight="1" x14ac:dyDescent="0.15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1.25" customHeight="1" x14ac:dyDescent="0.15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1.25" customHeight="1" x14ac:dyDescent="0.15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1.25" customHeight="1" x14ac:dyDescent="0.15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1.25" customHeight="1" x14ac:dyDescent="0.15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1.25" customHeight="1" x14ac:dyDescent="0.15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1.25" customHeight="1" x14ac:dyDescent="0.15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1.25" customHeight="1" x14ac:dyDescent="0.1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1.25" customHeight="1" x14ac:dyDescent="0.15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1.25" customHeight="1" x14ac:dyDescent="0.15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1.25" customHeight="1" x14ac:dyDescent="0.15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1.25" customHeight="1" x14ac:dyDescent="0.15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1.25" customHeight="1" x14ac:dyDescent="0.15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1.25" customHeight="1" x14ac:dyDescent="0.15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1.25" customHeight="1" x14ac:dyDescent="0.1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1.25" customHeight="1" x14ac:dyDescent="0.15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1.25" customHeight="1" x14ac:dyDescent="0.15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1.25" customHeight="1" x14ac:dyDescent="0.1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1.25" customHeight="1" x14ac:dyDescent="0.15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1.25" customHeight="1" x14ac:dyDescent="0.1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1.25" customHeight="1" x14ac:dyDescent="0.15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1.25" customHeight="1" x14ac:dyDescent="0.15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1.25" customHeight="1" x14ac:dyDescent="0.15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1.25" customHeight="1" x14ac:dyDescent="0.15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1.25" customHeight="1" x14ac:dyDescent="0.1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1.25" customHeight="1" x14ac:dyDescent="0.1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1.25" customHeight="1" x14ac:dyDescent="0.1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1.25" customHeight="1" x14ac:dyDescent="0.1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1.25" customHeight="1" x14ac:dyDescent="0.1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1.25" customHeight="1" x14ac:dyDescent="0.1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1.25" customHeight="1" x14ac:dyDescent="0.1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1.25" customHeight="1" x14ac:dyDescent="0.1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1.25" customHeight="1" x14ac:dyDescent="0.1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1.25" customHeight="1" x14ac:dyDescent="0.1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1.25" customHeight="1" x14ac:dyDescent="0.1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1.25" customHeight="1" x14ac:dyDescent="0.1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1.25" customHeight="1" x14ac:dyDescent="0.1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1.25" customHeight="1" x14ac:dyDescent="0.1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1.25" customHeight="1" x14ac:dyDescent="0.1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1.25" customHeight="1" x14ac:dyDescent="0.1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1.25" customHeight="1" x14ac:dyDescent="0.1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1.25" customHeight="1" x14ac:dyDescent="0.1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1.25" customHeight="1" x14ac:dyDescent="0.1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1.25" customHeight="1" x14ac:dyDescent="0.1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1.25" customHeight="1" x14ac:dyDescent="0.1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1.25" customHeight="1" x14ac:dyDescent="0.1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1.25" customHeight="1" x14ac:dyDescent="0.1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1.25" customHeight="1" x14ac:dyDescent="0.1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1.25" customHeight="1" x14ac:dyDescent="0.1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1.25" customHeight="1" x14ac:dyDescent="0.1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1.25" customHeight="1" x14ac:dyDescent="0.1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1.25" customHeight="1" x14ac:dyDescent="0.1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1.25" customHeight="1" x14ac:dyDescent="0.1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1.25" customHeight="1" x14ac:dyDescent="0.1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1.25" customHeight="1" x14ac:dyDescent="0.1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1.25" customHeight="1" x14ac:dyDescent="0.1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1.25" customHeight="1" x14ac:dyDescent="0.1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1.25" customHeight="1" x14ac:dyDescent="0.1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1.25" customHeight="1" x14ac:dyDescent="0.1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1.25" customHeight="1" x14ac:dyDescent="0.1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1.25" customHeight="1" x14ac:dyDescent="0.1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1.25" customHeight="1" x14ac:dyDescent="0.1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1.25" customHeight="1" x14ac:dyDescent="0.1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1.25" customHeight="1" x14ac:dyDescent="0.1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1.25" customHeight="1" x14ac:dyDescent="0.1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1.25" customHeight="1" x14ac:dyDescent="0.1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1.25" customHeight="1" x14ac:dyDescent="0.1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1.25" customHeight="1" x14ac:dyDescent="0.1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1.25" customHeight="1" x14ac:dyDescent="0.1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1.25" customHeight="1" x14ac:dyDescent="0.1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1.25" customHeight="1" x14ac:dyDescent="0.1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1.25" customHeight="1" x14ac:dyDescent="0.1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1.25" customHeight="1" x14ac:dyDescent="0.1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1.25" customHeight="1" x14ac:dyDescent="0.1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1.25" customHeight="1" x14ac:dyDescent="0.1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1.25" customHeight="1" x14ac:dyDescent="0.1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1.25" customHeight="1" x14ac:dyDescent="0.1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1.25" customHeight="1" x14ac:dyDescent="0.1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1.25" customHeight="1" x14ac:dyDescent="0.1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1.25" customHeight="1" x14ac:dyDescent="0.1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1.25" customHeight="1" x14ac:dyDescent="0.1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1.25" customHeight="1" x14ac:dyDescent="0.1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1.25" customHeight="1" x14ac:dyDescent="0.1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1.25" customHeight="1" x14ac:dyDescent="0.1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1.25" customHeight="1" x14ac:dyDescent="0.1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1.25" customHeight="1" x14ac:dyDescent="0.1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1.25" customHeight="1" x14ac:dyDescent="0.1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1.25" customHeight="1" x14ac:dyDescent="0.1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1.25" customHeight="1" x14ac:dyDescent="0.1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1.25" customHeight="1" x14ac:dyDescent="0.1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1.25" customHeight="1" x14ac:dyDescent="0.1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1.25" customHeight="1" x14ac:dyDescent="0.1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1.25" customHeight="1" x14ac:dyDescent="0.1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1.25" customHeight="1" x14ac:dyDescent="0.1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1.25" customHeight="1" x14ac:dyDescent="0.1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1.25" customHeight="1" x14ac:dyDescent="0.1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1.25" customHeight="1" x14ac:dyDescent="0.1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1.25" customHeight="1" x14ac:dyDescent="0.1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1.25" customHeight="1" x14ac:dyDescent="0.1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1.25" customHeight="1" x14ac:dyDescent="0.1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1.25" customHeight="1" x14ac:dyDescent="0.1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1.25" customHeight="1" x14ac:dyDescent="0.1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1.25" customHeight="1" x14ac:dyDescent="0.1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1.25" customHeight="1" x14ac:dyDescent="0.1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1.25" customHeight="1" x14ac:dyDescent="0.1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1.25" customHeight="1" x14ac:dyDescent="0.1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1.25" customHeight="1" x14ac:dyDescent="0.1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1.25" customHeight="1" x14ac:dyDescent="0.1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1.25" customHeight="1" x14ac:dyDescent="0.1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1.25" customHeight="1" x14ac:dyDescent="0.1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1.25" customHeight="1" x14ac:dyDescent="0.1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1.25" customHeight="1" x14ac:dyDescent="0.1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1.25" customHeight="1" x14ac:dyDescent="0.1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1.25" customHeight="1" x14ac:dyDescent="0.1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1.25" customHeight="1" x14ac:dyDescent="0.1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1.25" customHeight="1" x14ac:dyDescent="0.1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1.25" customHeight="1" x14ac:dyDescent="0.1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1.25" customHeight="1" x14ac:dyDescent="0.1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1.25" customHeight="1" x14ac:dyDescent="0.1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1.25" customHeight="1" x14ac:dyDescent="0.1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1.25" customHeight="1" x14ac:dyDescent="0.1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1.25" customHeight="1" x14ac:dyDescent="0.1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1.25" customHeight="1" x14ac:dyDescent="0.1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1.25" customHeight="1" x14ac:dyDescent="0.1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1.25" customHeight="1" x14ac:dyDescent="0.1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1.25" customHeight="1" x14ac:dyDescent="0.1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1.25" customHeight="1" x14ac:dyDescent="0.1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1.25" customHeight="1" x14ac:dyDescent="0.1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1.25" customHeight="1" x14ac:dyDescent="0.1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1.25" customHeight="1" x14ac:dyDescent="0.1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1.25" customHeight="1" x14ac:dyDescent="0.1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1.25" customHeight="1" x14ac:dyDescent="0.1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1.25" customHeight="1" x14ac:dyDescent="0.1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1.25" customHeight="1" x14ac:dyDescent="0.1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1.25" customHeight="1" x14ac:dyDescent="0.1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1.25" customHeight="1" x14ac:dyDescent="0.1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1.25" customHeight="1" x14ac:dyDescent="0.1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1.25" customHeight="1" x14ac:dyDescent="0.1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1.25" customHeight="1" x14ac:dyDescent="0.1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1.25" customHeight="1" x14ac:dyDescent="0.1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1.25" customHeight="1" x14ac:dyDescent="0.1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1.25" customHeight="1" x14ac:dyDescent="0.1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1.25" customHeight="1" x14ac:dyDescent="0.1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1.25" customHeight="1" x14ac:dyDescent="0.1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1.25" customHeight="1" x14ac:dyDescent="0.1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1.25" customHeight="1" x14ac:dyDescent="0.1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1.25" customHeight="1" x14ac:dyDescent="0.1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1.25" customHeight="1" x14ac:dyDescent="0.1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1.25" customHeight="1" x14ac:dyDescent="0.1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1.25" customHeight="1" x14ac:dyDescent="0.1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1.25" customHeight="1" x14ac:dyDescent="0.1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1.25" customHeight="1" x14ac:dyDescent="0.1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1.25" customHeight="1" x14ac:dyDescent="0.1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1.25" customHeight="1" x14ac:dyDescent="0.1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1.25" customHeight="1" x14ac:dyDescent="0.1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1.25" customHeight="1" x14ac:dyDescent="0.1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1.25" customHeight="1" x14ac:dyDescent="0.1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1.25" customHeight="1" x14ac:dyDescent="0.1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1.25" customHeight="1" x14ac:dyDescent="0.1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1.25" customHeight="1" x14ac:dyDescent="0.1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1.25" customHeight="1" x14ac:dyDescent="0.1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1.25" customHeight="1" x14ac:dyDescent="0.1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1.25" customHeight="1" x14ac:dyDescent="0.1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1.25" customHeight="1" x14ac:dyDescent="0.1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1.25" customHeight="1" x14ac:dyDescent="0.1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1.25" customHeight="1" x14ac:dyDescent="0.1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1.25" customHeight="1" x14ac:dyDescent="0.1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1.25" customHeight="1" x14ac:dyDescent="0.1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1.25" customHeight="1" x14ac:dyDescent="0.1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1.25" customHeight="1" x14ac:dyDescent="0.1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1.25" customHeight="1" x14ac:dyDescent="0.1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1.25" customHeight="1" x14ac:dyDescent="0.1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1.25" customHeight="1" x14ac:dyDescent="0.1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1.25" customHeight="1" x14ac:dyDescent="0.1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1.25" customHeight="1" x14ac:dyDescent="0.1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1.25" customHeight="1" x14ac:dyDescent="0.1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1.25" customHeight="1" x14ac:dyDescent="0.1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1.25" customHeight="1" x14ac:dyDescent="0.1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1.25" customHeight="1" x14ac:dyDescent="0.1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1.25" customHeight="1" x14ac:dyDescent="0.1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1.25" customHeight="1" x14ac:dyDescent="0.1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1.25" customHeight="1" x14ac:dyDescent="0.1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1.25" customHeight="1" x14ac:dyDescent="0.1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1.25" customHeight="1" x14ac:dyDescent="0.1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1.25" customHeight="1" x14ac:dyDescent="0.1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1.25" customHeight="1" x14ac:dyDescent="0.1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1.25" customHeight="1" x14ac:dyDescent="0.1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1.25" customHeight="1" x14ac:dyDescent="0.1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1.25" customHeight="1" x14ac:dyDescent="0.1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1.25" customHeight="1" x14ac:dyDescent="0.1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1.25" customHeight="1" x14ac:dyDescent="0.1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1.25" customHeight="1" x14ac:dyDescent="0.1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1.25" customHeight="1" x14ac:dyDescent="0.1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1.25" customHeight="1" x14ac:dyDescent="0.1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1.25" customHeight="1" x14ac:dyDescent="0.1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1.25" customHeight="1" x14ac:dyDescent="0.1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1.25" customHeight="1" x14ac:dyDescent="0.1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1.25" customHeight="1" x14ac:dyDescent="0.1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1.25" customHeight="1" x14ac:dyDescent="0.1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1.25" customHeight="1" x14ac:dyDescent="0.1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1.25" customHeight="1" x14ac:dyDescent="0.1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1.25" customHeight="1" x14ac:dyDescent="0.1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1.25" customHeight="1" x14ac:dyDescent="0.1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1.25" customHeight="1" x14ac:dyDescent="0.1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1.25" customHeight="1" x14ac:dyDescent="0.1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1.25" customHeight="1" x14ac:dyDescent="0.1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1.25" customHeight="1" x14ac:dyDescent="0.1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1.25" customHeight="1" x14ac:dyDescent="0.1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1.25" customHeight="1" x14ac:dyDescent="0.1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1.25" customHeight="1" x14ac:dyDescent="0.1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1.25" customHeight="1" x14ac:dyDescent="0.1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1.25" customHeight="1" x14ac:dyDescent="0.1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1.25" customHeight="1" x14ac:dyDescent="0.1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1.25" customHeight="1" x14ac:dyDescent="0.1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1.25" customHeight="1" x14ac:dyDescent="0.1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1.25" customHeight="1" x14ac:dyDescent="0.1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1.25" customHeight="1" x14ac:dyDescent="0.1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1.25" customHeight="1" x14ac:dyDescent="0.1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1.25" customHeight="1" x14ac:dyDescent="0.1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1.25" customHeight="1" x14ac:dyDescent="0.1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1.25" customHeight="1" x14ac:dyDescent="0.1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1.25" customHeight="1" x14ac:dyDescent="0.1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1.25" customHeight="1" x14ac:dyDescent="0.1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1.25" customHeight="1" x14ac:dyDescent="0.1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1.25" customHeight="1" x14ac:dyDescent="0.1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1.25" customHeight="1" x14ac:dyDescent="0.1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1.25" customHeight="1" x14ac:dyDescent="0.1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1.25" customHeight="1" x14ac:dyDescent="0.1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1.25" customHeight="1" x14ac:dyDescent="0.1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1.25" customHeight="1" x14ac:dyDescent="0.1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1.25" customHeight="1" x14ac:dyDescent="0.1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1.25" customHeight="1" x14ac:dyDescent="0.1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1.25" customHeight="1" x14ac:dyDescent="0.1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1.25" customHeight="1" x14ac:dyDescent="0.1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1.25" customHeight="1" x14ac:dyDescent="0.1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1.25" customHeight="1" x14ac:dyDescent="0.1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1.25" customHeight="1" x14ac:dyDescent="0.1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1.25" customHeight="1" x14ac:dyDescent="0.1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1.25" customHeight="1" x14ac:dyDescent="0.1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1.25" customHeight="1" x14ac:dyDescent="0.1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1.25" customHeight="1" x14ac:dyDescent="0.1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1.25" customHeight="1" x14ac:dyDescent="0.1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1.25" customHeight="1" x14ac:dyDescent="0.1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1.25" customHeight="1" x14ac:dyDescent="0.1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1.25" customHeight="1" x14ac:dyDescent="0.1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1.25" customHeight="1" x14ac:dyDescent="0.1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1.25" customHeight="1" x14ac:dyDescent="0.1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1.25" customHeight="1" x14ac:dyDescent="0.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1.25" customHeight="1" x14ac:dyDescent="0.1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1.25" customHeight="1" x14ac:dyDescent="0.1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1.25" customHeight="1" x14ac:dyDescent="0.1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1.25" customHeight="1" x14ac:dyDescent="0.1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1.25" customHeight="1" x14ac:dyDescent="0.1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1.25" customHeight="1" x14ac:dyDescent="0.1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1.25" customHeight="1" x14ac:dyDescent="0.1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1.25" customHeight="1" x14ac:dyDescent="0.1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1.25" customHeight="1" x14ac:dyDescent="0.1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1.25" customHeight="1" x14ac:dyDescent="0.1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1.25" customHeight="1" x14ac:dyDescent="0.1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1.25" customHeight="1" x14ac:dyDescent="0.1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1.25" customHeight="1" x14ac:dyDescent="0.1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1.25" customHeight="1" x14ac:dyDescent="0.1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1.25" customHeight="1" x14ac:dyDescent="0.1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1.25" customHeight="1" x14ac:dyDescent="0.1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1.25" customHeight="1" x14ac:dyDescent="0.1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1.25" customHeight="1" x14ac:dyDescent="0.1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1.25" customHeight="1" x14ac:dyDescent="0.1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1.25" customHeight="1" x14ac:dyDescent="0.1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1.25" customHeight="1" x14ac:dyDescent="0.1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1.25" customHeight="1" x14ac:dyDescent="0.1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1.25" customHeight="1" x14ac:dyDescent="0.1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1.25" customHeight="1" x14ac:dyDescent="0.1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1.25" customHeight="1" x14ac:dyDescent="0.1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1.25" customHeight="1" x14ac:dyDescent="0.1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1.25" customHeight="1" x14ac:dyDescent="0.1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1.25" customHeight="1" x14ac:dyDescent="0.1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1.25" customHeight="1" x14ac:dyDescent="0.1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1.25" customHeight="1" x14ac:dyDescent="0.1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1.25" customHeight="1" x14ac:dyDescent="0.1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1.25" customHeight="1" x14ac:dyDescent="0.1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1.25" customHeight="1" x14ac:dyDescent="0.1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1.25" customHeight="1" x14ac:dyDescent="0.1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1.25" customHeight="1" x14ac:dyDescent="0.1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1.25" customHeight="1" x14ac:dyDescent="0.1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1.25" customHeight="1" x14ac:dyDescent="0.1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1.25" customHeight="1" x14ac:dyDescent="0.1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1.25" customHeight="1" x14ac:dyDescent="0.1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1.25" customHeight="1" x14ac:dyDescent="0.1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1.25" customHeight="1" x14ac:dyDescent="0.1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1.25" customHeight="1" x14ac:dyDescent="0.1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1.25" customHeight="1" x14ac:dyDescent="0.1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1.25" customHeight="1" x14ac:dyDescent="0.1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1.25" customHeight="1" x14ac:dyDescent="0.1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1.25" customHeight="1" x14ac:dyDescent="0.1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1.25" customHeight="1" x14ac:dyDescent="0.1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1.25" customHeight="1" x14ac:dyDescent="0.1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1.25" customHeight="1" x14ac:dyDescent="0.1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1.25" customHeight="1" x14ac:dyDescent="0.1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1.25" customHeight="1" x14ac:dyDescent="0.1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1.25" customHeight="1" x14ac:dyDescent="0.1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1.25" customHeight="1" x14ac:dyDescent="0.1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1.25" customHeight="1" x14ac:dyDescent="0.1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1.25" customHeight="1" x14ac:dyDescent="0.1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1.25" customHeight="1" x14ac:dyDescent="0.1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1.25" customHeight="1" x14ac:dyDescent="0.1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1.25" customHeight="1" x14ac:dyDescent="0.1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1.25" customHeight="1" x14ac:dyDescent="0.1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1.25" customHeight="1" x14ac:dyDescent="0.1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1.25" customHeight="1" x14ac:dyDescent="0.1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1.25" customHeight="1" x14ac:dyDescent="0.1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1.25" customHeight="1" x14ac:dyDescent="0.1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1.25" customHeight="1" x14ac:dyDescent="0.1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1.25" customHeight="1" x14ac:dyDescent="0.1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1.25" customHeight="1" x14ac:dyDescent="0.1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1.25" customHeight="1" x14ac:dyDescent="0.1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1.25" customHeight="1" x14ac:dyDescent="0.1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1.25" customHeight="1" x14ac:dyDescent="0.1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1.25" customHeight="1" x14ac:dyDescent="0.1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1.25" customHeight="1" x14ac:dyDescent="0.1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1.25" customHeight="1" x14ac:dyDescent="0.1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1.25" customHeight="1" x14ac:dyDescent="0.1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1.25" customHeight="1" x14ac:dyDescent="0.1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1.25" customHeight="1" x14ac:dyDescent="0.1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1.25" customHeight="1" x14ac:dyDescent="0.1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1.25" customHeight="1" x14ac:dyDescent="0.1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1.25" customHeight="1" x14ac:dyDescent="0.1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1.25" customHeight="1" x14ac:dyDescent="0.1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1.25" customHeight="1" x14ac:dyDescent="0.1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1.25" customHeight="1" x14ac:dyDescent="0.1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1.25" customHeight="1" x14ac:dyDescent="0.1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1.25" customHeight="1" x14ac:dyDescent="0.1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1.25" customHeight="1" x14ac:dyDescent="0.1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1.25" customHeight="1" x14ac:dyDescent="0.1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1.25" customHeight="1" x14ac:dyDescent="0.1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1.25" customHeight="1" x14ac:dyDescent="0.1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1.25" customHeight="1" x14ac:dyDescent="0.1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1.25" customHeight="1" x14ac:dyDescent="0.1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1.25" customHeight="1" x14ac:dyDescent="0.1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1.25" customHeight="1" x14ac:dyDescent="0.1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1.25" customHeight="1" x14ac:dyDescent="0.1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1.25" customHeight="1" x14ac:dyDescent="0.1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1.25" customHeight="1" x14ac:dyDescent="0.1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1.25" customHeight="1" x14ac:dyDescent="0.1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1.25" customHeight="1" x14ac:dyDescent="0.1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1.25" customHeight="1" x14ac:dyDescent="0.1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1.25" customHeight="1" x14ac:dyDescent="0.1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1.25" customHeight="1" x14ac:dyDescent="0.1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1.25" customHeight="1" x14ac:dyDescent="0.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1.25" customHeight="1" x14ac:dyDescent="0.1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1.25" customHeight="1" x14ac:dyDescent="0.1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1.25" customHeight="1" x14ac:dyDescent="0.1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1.25" customHeight="1" x14ac:dyDescent="0.1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1.25" customHeight="1" x14ac:dyDescent="0.1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1.25" customHeight="1" x14ac:dyDescent="0.1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1.25" customHeight="1" x14ac:dyDescent="0.1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1.25" customHeight="1" x14ac:dyDescent="0.1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1.25" customHeight="1" x14ac:dyDescent="0.1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1.25" customHeight="1" x14ac:dyDescent="0.1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1.25" customHeight="1" x14ac:dyDescent="0.1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1.25" customHeight="1" x14ac:dyDescent="0.1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1.25" customHeight="1" x14ac:dyDescent="0.1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1.25" customHeight="1" x14ac:dyDescent="0.1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1.25" customHeight="1" x14ac:dyDescent="0.1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1.25" customHeight="1" x14ac:dyDescent="0.1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1.25" customHeight="1" x14ac:dyDescent="0.1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1.25" customHeight="1" x14ac:dyDescent="0.1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1.25" customHeight="1" x14ac:dyDescent="0.1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1.25" customHeight="1" x14ac:dyDescent="0.1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1.25" customHeight="1" x14ac:dyDescent="0.1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1.25" customHeight="1" x14ac:dyDescent="0.1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1.25" customHeight="1" x14ac:dyDescent="0.1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1.25" customHeight="1" x14ac:dyDescent="0.1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1.25" customHeight="1" x14ac:dyDescent="0.1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1.25" customHeight="1" x14ac:dyDescent="0.1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1.25" customHeight="1" x14ac:dyDescent="0.1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1.25" customHeight="1" x14ac:dyDescent="0.1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1.25" customHeight="1" x14ac:dyDescent="0.1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1.25" customHeight="1" x14ac:dyDescent="0.1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1.25" customHeight="1" x14ac:dyDescent="0.1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1.25" customHeight="1" x14ac:dyDescent="0.1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1.25" customHeight="1" x14ac:dyDescent="0.1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1.25" customHeight="1" x14ac:dyDescent="0.1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1.25" customHeight="1" x14ac:dyDescent="0.1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1.25" customHeight="1" x14ac:dyDescent="0.1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1.25" customHeight="1" x14ac:dyDescent="0.1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1.25" customHeight="1" x14ac:dyDescent="0.1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1.25" customHeight="1" x14ac:dyDescent="0.1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1.25" customHeight="1" x14ac:dyDescent="0.1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1.25" customHeight="1" x14ac:dyDescent="0.1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1.25" customHeight="1" x14ac:dyDescent="0.1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1.25" customHeight="1" x14ac:dyDescent="0.1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1.25" customHeight="1" x14ac:dyDescent="0.1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1.25" customHeight="1" x14ac:dyDescent="0.1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1.25" customHeight="1" x14ac:dyDescent="0.1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1.25" customHeight="1" x14ac:dyDescent="0.1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1.25" customHeight="1" x14ac:dyDescent="0.1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1.25" customHeight="1" x14ac:dyDescent="0.1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1.25" customHeight="1" x14ac:dyDescent="0.1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1.25" customHeight="1" x14ac:dyDescent="0.1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1.25" customHeight="1" x14ac:dyDescent="0.1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1.25" customHeight="1" x14ac:dyDescent="0.1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1.25" customHeight="1" x14ac:dyDescent="0.1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1.25" customHeight="1" x14ac:dyDescent="0.1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1.25" customHeight="1" x14ac:dyDescent="0.1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1.25" customHeight="1" x14ac:dyDescent="0.1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1.25" customHeight="1" x14ac:dyDescent="0.1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1.25" customHeight="1" x14ac:dyDescent="0.1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1.25" customHeight="1" x14ac:dyDescent="0.1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1.25" customHeight="1" x14ac:dyDescent="0.1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1.25" customHeight="1" x14ac:dyDescent="0.1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1.25" customHeight="1" x14ac:dyDescent="0.1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1.25" customHeight="1" x14ac:dyDescent="0.1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1.25" customHeight="1" x14ac:dyDescent="0.1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1.25" customHeight="1" x14ac:dyDescent="0.1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1.25" customHeight="1" x14ac:dyDescent="0.1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1.25" customHeight="1" x14ac:dyDescent="0.1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1.25" customHeight="1" x14ac:dyDescent="0.1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1.25" customHeight="1" x14ac:dyDescent="0.1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1.25" customHeight="1" x14ac:dyDescent="0.1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1.25" customHeight="1" x14ac:dyDescent="0.1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1.25" customHeight="1" x14ac:dyDescent="0.1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1.25" customHeight="1" x14ac:dyDescent="0.1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1.25" customHeight="1" x14ac:dyDescent="0.1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1.25" customHeight="1" x14ac:dyDescent="0.1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1.25" customHeight="1" x14ac:dyDescent="0.1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1.25" customHeight="1" x14ac:dyDescent="0.1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1.25" customHeight="1" x14ac:dyDescent="0.1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1.25" customHeight="1" x14ac:dyDescent="0.1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1.25" customHeight="1" x14ac:dyDescent="0.1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1.25" customHeight="1" x14ac:dyDescent="0.1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1.25" customHeight="1" x14ac:dyDescent="0.1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1.25" customHeight="1" x14ac:dyDescent="0.1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1.25" customHeight="1" x14ac:dyDescent="0.1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1.25" customHeight="1" x14ac:dyDescent="0.1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1.25" customHeight="1" x14ac:dyDescent="0.1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1.25" customHeight="1" x14ac:dyDescent="0.1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1.25" customHeight="1" x14ac:dyDescent="0.1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1.25" customHeight="1" x14ac:dyDescent="0.1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1.25" customHeight="1" x14ac:dyDescent="0.1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1.25" customHeight="1" x14ac:dyDescent="0.1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1.25" customHeight="1" x14ac:dyDescent="0.1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1.25" customHeight="1" x14ac:dyDescent="0.1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1.25" customHeight="1" x14ac:dyDescent="0.1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1.25" customHeight="1" x14ac:dyDescent="0.1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1.25" customHeight="1" x14ac:dyDescent="0.1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1.25" customHeight="1" x14ac:dyDescent="0.1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1.25" customHeight="1" x14ac:dyDescent="0.1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1.25" customHeight="1" x14ac:dyDescent="0.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1.25" customHeight="1" x14ac:dyDescent="0.1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1.25" customHeight="1" x14ac:dyDescent="0.1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1.25" customHeight="1" x14ac:dyDescent="0.1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1.25" customHeight="1" x14ac:dyDescent="0.1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1.25" customHeight="1" x14ac:dyDescent="0.1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1.25" customHeight="1" x14ac:dyDescent="0.1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1.25" customHeight="1" x14ac:dyDescent="0.1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1.25" customHeight="1" x14ac:dyDescent="0.1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1.25" customHeight="1" x14ac:dyDescent="0.1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1.25" customHeight="1" x14ac:dyDescent="0.1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1.25" customHeight="1" x14ac:dyDescent="0.1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1.25" customHeight="1" x14ac:dyDescent="0.1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1.25" customHeight="1" x14ac:dyDescent="0.1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1.25" customHeight="1" x14ac:dyDescent="0.1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1.25" customHeight="1" x14ac:dyDescent="0.1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1.25" customHeight="1" x14ac:dyDescent="0.1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1.25" customHeight="1" x14ac:dyDescent="0.1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1.25" customHeight="1" x14ac:dyDescent="0.1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1.25" customHeight="1" x14ac:dyDescent="0.1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1.25" customHeight="1" x14ac:dyDescent="0.1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1.25" customHeight="1" x14ac:dyDescent="0.1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1.25" customHeight="1" x14ac:dyDescent="0.1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1.25" customHeight="1" x14ac:dyDescent="0.1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1.25" customHeight="1" x14ac:dyDescent="0.1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1.25" customHeight="1" x14ac:dyDescent="0.1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1.25" customHeight="1" x14ac:dyDescent="0.1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1.25" customHeight="1" x14ac:dyDescent="0.1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1.25" customHeight="1" x14ac:dyDescent="0.1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1.25" customHeight="1" x14ac:dyDescent="0.1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1.25" customHeight="1" x14ac:dyDescent="0.1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1.25" customHeight="1" x14ac:dyDescent="0.1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1.25" customHeight="1" x14ac:dyDescent="0.1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1.25" customHeight="1" x14ac:dyDescent="0.1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1.25" customHeight="1" x14ac:dyDescent="0.1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1.25" customHeight="1" x14ac:dyDescent="0.1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1.25" customHeight="1" x14ac:dyDescent="0.1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1.25" customHeight="1" x14ac:dyDescent="0.1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1.25" customHeight="1" x14ac:dyDescent="0.1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1.25" customHeight="1" x14ac:dyDescent="0.1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1.25" customHeight="1" x14ac:dyDescent="0.1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1.25" customHeight="1" x14ac:dyDescent="0.1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1.25" customHeight="1" x14ac:dyDescent="0.1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1.25" customHeight="1" x14ac:dyDescent="0.1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1.25" customHeight="1" x14ac:dyDescent="0.1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1.25" customHeight="1" x14ac:dyDescent="0.1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1.25" customHeight="1" x14ac:dyDescent="0.1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1.25" customHeight="1" x14ac:dyDescent="0.1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1.25" customHeight="1" x14ac:dyDescent="0.1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1.25" customHeight="1" x14ac:dyDescent="0.1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1.25" customHeight="1" x14ac:dyDescent="0.1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1.25" customHeight="1" x14ac:dyDescent="0.1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1.25" customHeight="1" x14ac:dyDescent="0.1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1.25" customHeight="1" x14ac:dyDescent="0.1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1.25" customHeight="1" x14ac:dyDescent="0.1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1.25" customHeight="1" x14ac:dyDescent="0.1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1.25" customHeight="1" x14ac:dyDescent="0.1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1.25" customHeight="1" x14ac:dyDescent="0.1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1.25" customHeight="1" x14ac:dyDescent="0.1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1.25" customHeight="1" x14ac:dyDescent="0.1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1.25" customHeight="1" x14ac:dyDescent="0.1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1.25" customHeight="1" x14ac:dyDescent="0.1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1.25" customHeight="1" x14ac:dyDescent="0.1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1.25" customHeight="1" x14ac:dyDescent="0.1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1.25" customHeight="1" x14ac:dyDescent="0.1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1.25" customHeight="1" x14ac:dyDescent="0.1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1.25" customHeight="1" x14ac:dyDescent="0.1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1.25" customHeight="1" x14ac:dyDescent="0.1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1.25" customHeight="1" x14ac:dyDescent="0.1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1.25" customHeight="1" x14ac:dyDescent="0.1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1.25" customHeight="1" x14ac:dyDescent="0.1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1.25" customHeight="1" x14ac:dyDescent="0.1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1.25" customHeight="1" x14ac:dyDescent="0.1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1.25" customHeight="1" x14ac:dyDescent="0.1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1.25" customHeight="1" x14ac:dyDescent="0.1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1.25" customHeight="1" x14ac:dyDescent="0.1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1.25" customHeight="1" x14ac:dyDescent="0.1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1.25" customHeight="1" x14ac:dyDescent="0.1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1.25" customHeight="1" x14ac:dyDescent="0.1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1.25" customHeight="1" x14ac:dyDescent="0.1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1.25" customHeight="1" x14ac:dyDescent="0.1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1.25" customHeight="1" x14ac:dyDescent="0.1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1.25" customHeight="1" x14ac:dyDescent="0.1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1.25" customHeight="1" x14ac:dyDescent="0.1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1.25" customHeight="1" x14ac:dyDescent="0.1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1.25" customHeight="1" x14ac:dyDescent="0.1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1.25" customHeight="1" x14ac:dyDescent="0.1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1.25" customHeight="1" x14ac:dyDescent="0.1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1.25" customHeight="1" x14ac:dyDescent="0.1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1.25" customHeight="1" x14ac:dyDescent="0.1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1.25" customHeight="1" x14ac:dyDescent="0.1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1.25" customHeight="1" x14ac:dyDescent="0.1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1.25" customHeight="1" x14ac:dyDescent="0.1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1.25" customHeight="1" x14ac:dyDescent="0.1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1.25" customHeight="1" x14ac:dyDescent="0.1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1.25" customHeight="1" x14ac:dyDescent="0.1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1.25" customHeight="1" x14ac:dyDescent="0.1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1.25" customHeight="1" x14ac:dyDescent="0.1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1.25" customHeight="1" x14ac:dyDescent="0.1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1.25" customHeight="1" x14ac:dyDescent="0.1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1.25" customHeight="1" x14ac:dyDescent="0.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1.25" customHeight="1" x14ac:dyDescent="0.1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1.25" customHeight="1" x14ac:dyDescent="0.1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1.25" customHeight="1" x14ac:dyDescent="0.1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1.25" customHeight="1" x14ac:dyDescent="0.1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1.25" customHeight="1" x14ac:dyDescent="0.1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1.25" customHeight="1" x14ac:dyDescent="0.1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1.25" customHeight="1" x14ac:dyDescent="0.1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1.25" customHeight="1" x14ac:dyDescent="0.1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1.25" customHeight="1" x14ac:dyDescent="0.1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1.25" customHeight="1" x14ac:dyDescent="0.1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1.25" customHeight="1" x14ac:dyDescent="0.1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1.25" customHeight="1" x14ac:dyDescent="0.1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1.25" customHeight="1" x14ac:dyDescent="0.1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1.25" customHeight="1" x14ac:dyDescent="0.1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1.25" customHeight="1" x14ac:dyDescent="0.1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1.25" customHeight="1" x14ac:dyDescent="0.1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1.25" customHeight="1" x14ac:dyDescent="0.1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1.25" customHeight="1" x14ac:dyDescent="0.1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1.25" customHeight="1" x14ac:dyDescent="0.1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1.25" customHeight="1" x14ac:dyDescent="0.1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1.25" customHeight="1" x14ac:dyDescent="0.1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1.25" customHeight="1" x14ac:dyDescent="0.1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1.25" customHeight="1" x14ac:dyDescent="0.1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1.25" customHeight="1" x14ac:dyDescent="0.1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1.25" customHeight="1" x14ac:dyDescent="0.1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1.25" customHeight="1" x14ac:dyDescent="0.1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1.25" customHeight="1" x14ac:dyDescent="0.1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1.25" customHeight="1" x14ac:dyDescent="0.1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1.25" customHeight="1" x14ac:dyDescent="0.1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1.25" customHeight="1" x14ac:dyDescent="0.1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1.25" customHeight="1" x14ac:dyDescent="0.1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1.25" customHeight="1" x14ac:dyDescent="0.1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1.25" customHeight="1" x14ac:dyDescent="0.1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1.25" customHeight="1" x14ac:dyDescent="0.1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1.25" customHeight="1" x14ac:dyDescent="0.1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1.25" customHeight="1" x14ac:dyDescent="0.1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1.25" customHeight="1" x14ac:dyDescent="0.1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1.25" customHeight="1" x14ac:dyDescent="0.1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1.25" customHeight="1" x14ac:dyDescent="0.1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1.25" customHeight="1" x14ac:dyDescent="0.1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1.25" customHeight="1" x14ac:dyDescent="0.1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1.25" customHeight="1" x14ac:dyDescent="0.1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1.25" customHeight="1" x14ac:dyDescent="0.1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1.25" customHeight="1" x14ac:dyDescent="0.1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1.25" customHeight="1" x14ac:dyDescent="0.1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1.25" customHeight="1" x14ac:dyDescent="0.1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1.25" customHeight="1" x14ac:dyDescent="0.1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1.25" customHeight="1" x14ac:dyDescent="0.1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1.25" customHeight="1" x14ac:dyDescent="0.1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1.25" customHeight="1" x14ac:dyDescent="0.1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1.25" customHeight="1" x14ac:dyDescent="0.1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1.25" customHeight="1" x14ac:dyDescent="0.1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1.25" customHeight="1" x14ac:dyDescent="0.1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1.25" customHeight="1" x14ac:dyDescent="0.1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1.25" customHeight="1" x14ac:dyDescent="0.1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1.25" customHeight="1" x14ac:dyDescent="0.1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1.25" customHeight="1" x14ac:dyDescent="0.1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1.25" customHeight="1" x14ac:dyDescent="0.1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1.25" customHeight="1" x14ac:dyDescent="0.1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1.25" customHeight="1" x14ac:dyDescent="0.1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1.25" customHeight="1" x14ac:dyDescent="0.1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1.25" customHeight="1" x14ac:dyDescent="0.1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1.25" customHeight="1" x14ac:dyDescent="0.1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1.25" customHeight="1" x14ac:dyDescent="0.1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1.25" customHeight="1" x14ac:dyDescent="0.1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1.25" customHeight="1" x14ac:dyDescent="0.1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1.25" customHeight="1" x14ac:dyDescent="0.1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1.25" customHeight="1" x14ac:dyDescent="0.1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1.25" customHeight="1" x14ac:dyDescent="0.1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1.25" customHeight="1" x14ac:dyDescent="0.1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1.25" customHeight="1" x14ac:dyDescent="0.1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1.25" customHeight="1" x14ac:dyDescent="0.1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1.25" customHeight="1" x14ac:dyDescent="0.1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1.25" customHeight="1" x14ac:dyDescent="0.1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1.25" customHeight="1" x14ac:dyDescent="0.1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1.25" customHeight="1" x14ac:dyDescent="0.1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1.25" customHeight="1" x14ac:dyDescent="0.1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1.25" customHeight="1" x14ac:dyDescent="0.1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1.25" customHeight="1" x14ac:dyDescent="0.1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1.25" customHeight="1" x14ac:dyDescent="0.1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1.25" customHeight="1" x14ac:dyDescent="0.1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1.25" customHeight="1" x14ac:dyDescent="0.1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1.25" customHeight="1" x14ac:dyDescent="0.1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1.25" customHeight="1" x14ac:dyDescent="0.1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1.25" customHeight="1" x14ac:dyDescent="0.1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1.25" customHeight="1" x14ac:dyDescent="0.1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1.25" customHeight="1" x14ac:dyDescent="0.1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1.25" customHeight="1" x14ac:dyDescent="0.1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1.25" customHeight="1" x14ac:dyDescent="0.1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1.25" customHeight="1" x14ac:dyDescent="0.1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1.25" customHeight="1" x14ac:dyDescent="0.1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1.25" customHeight="1" x14ac:dyDescent="0.1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1.25" customHeight="1" x14ac:dyDescent="0.1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1.25" customHeight="1" x14ac:dyDescent="0.1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1.25" customHeight="1" x14ac:dyDescent="0.1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1.25" customHeight="1" x14ac:dyDescent="0.1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1.25" customHeight="1" x14ac:dyDescent="0.1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1.25" customHeight="1" x14ac:dyDescent="0.1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1.25" customHeight="1" x14ac:dyDescent="0.1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1.25" customHeight="1" x14ac:dyDescent="0.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1.25" customHeight="1" x14ac:dyDescent="0.1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1.25" customHeight="1" x14ac:dyDescent="0.1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1.25" customHeight="1" x14ac:dyDescent="0.1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1.25" customHeight="1" x14ac:dyDescent="0.1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1.25" customHeight="1" x14ac:dyDescent="0.1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1.25" customHeight="1" x14ac:dyDescent="0.1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1.25" customHeight="1" x14ac:dyDescent="0.1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1.25" customHeight="1" x14ac:dyDescent="0.1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1.25" customHeight="1" x14ac:dyDescent="0.1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1.25" customHeight="1" x14ac:dyDescent="0.1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1.25" customHeight="1" x14ac:dyDescent="0.1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1.25" customHeight="1" x14ac:dyDescent="0.1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1.25" customHeight="1" x14ac:dyDescent="0.1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1.25" customHeight="1" x14ac:dyDescent="0.1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1.25" customHeight="1" x14ac:dyDescent="0.1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1.25" customHeight="1" x14ac:dyDescent="0.1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1.25" customHeight="1" x14ac:dyDescent="0.1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1.25" customHeight="1" x14ac:dyDescent="0.1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1.25" customHeight="1" x14ac:dyDescent="0.1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1.25" customHeight="1" x14ac:dyDescent="0.1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1.25" customHeight="1" x14ac:dyDescent="0.1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1.25" customHeight="1" x14ac:dyDescent="0.1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1.25" customHeight="1" x14ac:dyDescent="0.1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1.25" customHeight="1" x14ac:dyDescent="0.1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1.25" customHeight="1" x14ac:dyDescent="0.1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1.25" customHeight="1" x14ac:dyDescent="0.1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1.25" customHeight="1" x14ac:dyDescent="0.1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1.25" customHeight="1" x14ac:dyDescent="0.1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1.25" customHeight="1" x14ac:dyDescent="0.1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1.25" customHeight="1" x14ac:dyDescent="0.1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1.25" customHeight="1" x14ac:dyDescent="0.1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1.25" customHeight="1" x14ac:dyDescent="0.1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1.25" customHeight="1" x14ac:dyDescent="0.1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1.25" customHeight="1" x14ac:dyDescent="0.1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1.25" customHeight="1" x14ac:dyDescent="0.1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1.25" customHeight="1" x14ac:dyDescent="0.1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1.25" customHeight="1" x14ac:dyDescent="0.1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1.25" customHeight="1" x14ac:dyDescent="0.1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1.25" customHeight="1" x14ac:dyDescent="0.1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1.25" customHeight="1" x14ac:dyDescent="0.1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1.25" customHeight="1" x14ac:dyDescent="0.1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1.25" customHeight="1" x14ac:dyDescent="0.1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1.25" customHeight="1" x14ac:dyDescent="0.1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1.25" customHeight="1" x14ac:dyDescent="0.1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1.25" customHeight="1" x14ac:dyDescent="0.1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1.25" customHeight="1" x14ac:dyDescent="0.1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1.25" customHeight="1" x14ac:dyDescent="0.1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1.25" customHeight="1" x14ac:dyDescent="0.1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1.25" customHeight="1" x14ac:dyDescent="0.1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1.25" customHeight="1" x14ac:dyDescent="0.1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1.25" customHeight="1" x14ac:dyDescent="0.1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1.25" customHeight="1" x14ac:dyDescent="0.1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1.25" customHeight="1" x14ac:dyDescent="0.1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1.25" customHeight="1" x14ac:dyDescent="0.1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1.25" customHeight="1" x14ac:dyDescent="0.1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1.25" customHeight="1" x14ac:dyDescent="0.1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1.25" customHeight="1" x14ac:dyDescent="0.1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1.25" customHeight="1" x14ac:dyDescent="0.1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1.25" customHeight="1" x14ac:dyDescent="0.1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1.25" customHeight="1" x14ac:dyDescent="0.1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1.25" customHeight="1" x14ac:dyDescent="0.1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1.25" customHeight="1" x14ac:dyDescent="0.1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1.25" customHeight="1" x14ac:dyDescent="0.1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1.25" customHeight="1" x14ac:dyDescent="0.1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1.25" customHeight="1" x14ac:dyDescent="0.1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1.25" customHeight="1" x14ac:dyDescent="0.1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1.25" customHeight="1" x14ac:dyDescent="0.1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1.25" customHeight="1" x14ac:dyDescent="0.1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1.25" customHeight="1" x14ac:dyDescent="0.1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1.25" customHeight="1" x14ac:dyDescent="0.1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1.25" customHeight="1" x14ac:dyDescent="0.1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1.25" customHeight="1" x14ac:dyDescent="0.1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1.25" customHeight="1" x14ac:dyDescent="0.1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1.25" customHeight="1" x14ac:dyDescent="0.1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1.25" customHeight="1" x14ac:dyDescent="0.1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1.25" customHeight="1" x14ac:dyDescent="0.1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1.25" customHeight="1" x14ac:dyDescent="0.1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1.25" customHeight="1" x14ac:dyDescent="0.1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1.25" customHeight="1" x14ac:dyDescent="0.1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1.25" customHeight="1" x14ac:dyDescent="0.1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1.25" customHeight="1" x14ac:dyDescent="0.1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1.25" customHeight="1" x14ac:dyDescent="0.1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1.25" customHeight="1" x14ac:dyDescent="0.1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  <row r="999" spans="1:26" ht="11.25" customHeight="1" x14ac:dyDescent="0.1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</row>
    <row r="1000" spans="1:26" ht="11.25" customHeight="1" x14ac:dyDescent="0.15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</row>
  </sheetData>
  <mergeCells count="12">
    <mergeCell ref="A5:E5"/>
    <mergeCell ref="G3:J3"/>
    <mergeCell ref="K3:K4"/>
    <mergeCell ref="L3:L4"/>
    <mergeCell ref="M3:M4"/>
    <mergeCell ref="A2:M2"/>
    <mergeCell ref="A3:A4"/>
    <mergeCell ref="B3:B4"/>
    <mergeCell ref="C3:C4"/>
    <mergeCell ref="D3:D4"/>
    <mergeCell ref="E3:E4"/>
    <mergeCell ref="F3:F4"/>
  </mergeCells>
  <pageMargins left="0.75" right="0.75" top="1" bottom="1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>
      <pane ySplit="4" topLeftCell="A5" activePane="bottomLeft" state="frozen"/>
      <selection pane="bottomLeft" activeCell="B6" sqref="B6"/>
    </sheetView>
  </sheetViews>
  <sheetFormatPr baseColWidth="10" defaultColWidth="12.6640625" defaultRowHeight="15" customHeight="1" x14ac:dyDescent="0.15"/>
  <cols>
    <col min="1" max="1" width="9.1640625" hidden="1" customWidth="1"/>
    <col min="2" max="2" width="7.6640625" customWidth="1"/>
    <col min="3" max="3" width="30" customWidth="1"/>
    <col min="5" max="5" width="15.83203125" customWidth="1"/>
    <col min="6" max="6" width="12.83203125" customWidth="1"/>
    <col min="7" max="7" width="10.1640625" customWidth="1"/>
    <col min="8" max="8" width="15" customWidth="1"/>
    <col min="9" max="9" width="15.1640625" customWidth="1"/>
    <col min="10" max="10" width="14" customWidth="1"/>
    <col min="11" max="11" width="10.33203125" customWidth="1"/>
    <col min="12" max="13" width="9" customWidth="1"/>
    <col min="14" max="14" width="28.1640625" customWidth="1"/>
    <col min="15" max="26" width="9" customWidth="1"/>
  </cols>
  <sheetData>
    <row r="1" spans="1:26" ht="20.25" customHeight="1" x14ac:dyDescent="0.2">
      <c r="A1" s="2"/>
      <c r="B1" s="379" t="s">
        <v>349</v>
      </c>
      <c r="C1" s="330"/>
      <c r="D1" s="330"/>
      <c r="E1" s="330"/>
      <c r="F1" s="330"/>
      <c r="G1" s="330"/>
      <c r="H1" s="330"/>
      <c r="I1" s="330"/>
      <c r="J1" s="330"/>
      <c r="K1" s="330"/>
      <c r="L1" s="330"/>
      <c r="M1" s="330"/>
      <c r="N1" s="330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9.5" customHeight="1" x14ac:dyDescent="0.15">
      <c r="A2" s="2"/>
      <c r="B2" s="273" t="s">
        <v>350</v>
      </c>
      <c r="C2" s="274"/>
      <c r="D2" s="168"/>
      <c r="E2" s="127" t="s">
        <v>351</v>
      </c>
      <c r="F2" s="161"/>
      <c r="G2" s="275">
        <f>(F3/(F3+G3))</f>
        <v>0.89393939393939392</v>
      </c>
      <c r="H2" s="276"/>
      <c r="I2" s="127" t="s">
        <v>31</v>
      </c>
      <c r="J2" s="161"/>
      <c r="K2" s="161"/>
      <c r="L2" s="275">
        <f>(G3/(F3+G3))</f>
        <v>0.10606060606060606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2">
      <c r="A3" s="2"/>
      <c r="B3" s="277" t="s">
        <v>64</v>
      </c>
      <c r="C3" s="278"/>
      <c r="D3" s="279"/>
      <c r="E3" s="279"/>
      <c r="F3" s="278">
        <f>COUNTIF(D5:H38,1)</f>
        <v>59</v>
      </c>
      <c r="G3" s="278">
        <f>COUNTIF(D5:H38,0)</f>
        <v>7</v>
      </c>
      <c r="H3" s="278"/>
      <c r="I3" s="278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7.75" customHeight="1" x14ac:dyDescent="0.15">
      <c r="A4" s="2"/>
      <c r="B4" s="280" t="s">
        <v>67</v>
      </c>
      <c r="C4" s="280" t="s">
        <v>352</v>
      </c>
      <c r="D4" s="280" t="s">
        <v>353</v>
      </c>
      <c r="E4" s="280" t="s">
        <v>73</v>
      </c>
      <c r="F4" s="280" t="s">
        <v>74</v>
      </c>
      <c r="G4" s="280" t="s">
        <v>75</v>
      </c>
      <c r="H4" s="280" t="s">
        <v>354</v>
      </c>
      <c r="I4" s="280" t="s">
        <v>77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2"/>
      <c r="B5" s="281">
        <v>1</v>
      </c>
      <c r="C5" s="282" t="str">
        <f>IF(Deliverables!D3="Y",Deliverables!C3," ")</f>
        <v xml:space="preserve"> </v>
      </c>
      <c r="D5" s="283" t="str">
        <f>IF(C5="Document of Understanding",IF(Deliverables!G3="","",Deliverables!G3),"")</f>
        <v/>
      </c>
      <c r="E5" s="283" t="str">
        <f>IF(C5="Document of Understanding",IF(Deliverables!H3="","",Deliverables!H3),"")</f>
        <v/>
      </c>
      <c r="F5" s="283" t="str">
        <f>IF(C5="Document of Understanding",IF(Deliverables!I3="","",Deliverables!I3),"")</f>
        <v/>
      </c>
      <c r="G5" s="283" t="str">
        <f>IF(C5="Document of Understanding",IF(Deliverables!J3="","",Deliverables!J3),"")</f>
        <v/>
      </c>
      <c r="H5" s="283" t="str">
        <f>IF(C5="Document of Understanding",IF(Deliverables!K3="","",Deliverables!K3),"")</f>
        <v/>
      </c>
      <c r="I5" s="283">
        <f t="shared" ref="I5:I38" si="0">SUM(D5:H5)</f>
        <v>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2"/>
      <c r="B6" s="281">
        <v>2</v>
      </c>
      <c r="C6" s="282" t="str">
        <f>IF(Deliverables!D4="Y",Deliverables!C4," ")</f>
        <v xml:space="preserve"> </v>
      </c>
      <c r="D6" s="283" t="str">
        <f>IF(C6="Architecture Document",IF(Deliverables!G4="","",Deliverables!G4),"")</f>
        <v/>
      </c>
      <c r="E6" s="283" t="str">
        <f>IF(C6="Architecture Document",IF(Deliverables!H4="","",Deliverables!H4),"")</f>
        <v/>
      </c>
      <c r="F6" s="283" t="str">
        <f>IF(C6="Architecture Document",IF(Deliverables!I4="","",Deliverables!I4),"")</f>
        <v/>
      </c>
      <c r="G6" s="283" t="str">
        <f>IF(C6="Architecture Document",IF(Deliverables!J4="","",Deliverables!J4),"")</f>
        <v/>
      </c>
      <c r="H6" s="283" t="str">
        <f>IF(C6="Architecture Document",IF(Deliverables!K4="","",Deliverables!K4),"")</f>
        <v/>
      </c>
      <c r="I6" s="283">
        <f t="shared" si="0"/>
        <v>0</v>
      </c>
      <c r="J6" s="2"/>
      <c r="K6" s="284" t="s">
        <v>355</v>
      </c>
      <c r="L6" s="284"/>
      <c r="M6" s="2"/>
      <c r="N6" s="285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2"/>
      <c r="B7" s="281">
        <v>3</v>
      </c>
      <c r="C7" s="282" t="str">
        <f>IF(Deliverables!D5="Y",Deliverables!C5," ")</f>
        <v xml:space="preserve"> </v>
      </c>
      <c r="D7" s="283" t="str">
        <f>IF(C7="Proposal",IF(Deliverables!G5="","",Deliverables!G5),"")</f>
        <v/>
      </c>
      <c r="E7" s="283" t="str">
        <f>IF(C7="Proposal",IF(Deliverables!H5="","",Deliverables!H5),"")</f>
        <v/>
      </c>
      <c r="F7" s="283" t="str">
        <f>IF(C7="Proposal",IF(Deliverables!I5="","",Deliverables!I5),"")</f>
        <v/>
      </c>
      <c r="G7" s="283" t="str">
        <f>IF(C7="Proposal",IF(Deliverables!J5="","",Deliverables!J5),"")</f>
        <v/>
      </c>
      <c r="H7" s="283" t="str">
        <f>IF(C7="Proposal",IF(Deliverables!K5="","",Deliverables!K5),"")</f>
        <v/>
      </c>
      <c r="I7" s="283">
        <f t="shared" si="0"/>
        <v>0</v>
      </c>
      <c r="J7" s="2"/>
      <c r="K7" s="284" t="s">
        <v>356</v>
      </c>
      <c r="L7" s="284">
        <f>COUNTIF(D43:I76,1)</f>
        <v>27</v>
      </c>
      <c r="M7" s="2"/>
      <c r="N7" s="285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2"/>
      <c r="B8" s="281">
        <v>4</v>
      </c>
      <c r="C8" s="282" t="str">
        <f>IF(Deliverables!D6="Y",Deliverables!C6," ")</f>
        <v xml:space="preserve"> </v>
      </c>
      <c r="D8" s="283" t="str">
        <f>IF(C8="Contract",IF(Deliverables!G6="","",Deliverables!G6),"")</f>
        <v/>
      </c>
      <c r="E8" s="283" t="str">
        <f>IF(C8="Contract",IF(Deliverables!H6="","",Deliverables!H6),"")</f>
        <v/>
      </c>
      <c r="F8" s="283" t="str">
        <f>IF(C8="Contract",IF(Deliverables!I6="","",Deliverables!I6),"")</f>
        <v/>
      </c>
      <c r="G8" s="283" t="str">
        <f>IF(C8="Contract",IF(Deliverables!J6="","",Deliverables!J6),"")</f>
        <v/>
      </c>
      <c r="H8" s="283" t="str">
        <f>IF(C8="Contract",IF(Deliverables!K6="","",Deliverables!K6),"")</f>
        <v/>
      </c>
      <c r="I8" s="283">
        <f t="shared" si="0"/>
        <v>0</v>
      </c>
      <c r="J8" s="2"/>
      <c r="K8" s="284" t="s">
        <v>357</v>
      </c>
      <c r="L8" s="284">
        <f>COUNTIF(D43:I76,0)</f>
        <v>2</v>
      </c>
      <c r="M8" s="2"/>
      <c r="N8" s="285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2"/>
      <c r="B9" s="281">
        <v>5</v>
      </c>
      <c r="C9" s="286" t="str">
        <f>IF(Deliverables!D7="Y",Deliverables!C7," ")</f>
        <v>Estimation</v>
      </c>
      <c r="D9" s="283">
        <f>IF(C9="Estimation",IF(Deliverables!G7="","",Deliverables!G7),"")</f>
        <v>1</v>
      </c>
      <c r="E9" s="283">
        <f>IF(C9="Estimation",IF(Deliverables!H7="","",Deliverables!H7),"")</f>
        <v>1</v>
      </c>
      <c r="F9" s="283">
        <f>IF(C9="Estimation",IF(Deliverables!I7="","",Deliverables!I7),"")</f>
        <v>1</v>
      </c>
      <c r="G9" s="283">
        <f>IF(C9="Estimation",IF(Deliverables!J7="","",Deliverables!J7),"")</f>
        <v>0</v>
      </c>
      <c r="H9" s="283">
        <f>IF(C9="Estimation",IF(Deliverables!K7="","",Deliverables!K7),"")</f>
        <v>1</v>
      </c>
      <c r="I9" s="283">
        <f t="shared" si="0"/>
        <v>4</v>
      </c>
      <c r="J9" s="2"/>
      <c r="K9" s="284" t="s">
        <v>358</v>
      </c>
      <c r="L9" s="287">
        <f>L7/(L7+L8)</f>
        <v>0.93103448275862066</v>
      </c>
      <c r="M9" s="2"/>
      <c r="N9" s="285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15">
      <c r="A10" s="2"/>
      <c r="B10" s="281">
        <v>6</v>
      </c>
      <c r="C10" s="286" t="str">
        <f>IF(Deliverables!D8="Y",Deliverables!C8," ")</f>
        <v>PMP</v>
      </c>
      <c r="D10" s="283">
        <f>IF(C10="PMP",IF(Deliverables!G8="","",Deliverables!G8),"")</f>
        <v>1</v>
      </c>
      <c r="E10" s="283">
        <f>IF(C10="PMP",IF(Deliverables!H8="","",Deliverables!H8),"")</f>
        <v>1</v>
      </c>
      <c r="F10" s="283">
        <f>IF(C10="PMP",IF(Deliverables!I8="","",Deliverables!I8),"")</f>
        <v>1</v>
      </c>
      <c r="G10" s="283">
        <f>IF(C10="PMP",IF(Deliverables!J8="","",Deliverables!J8),"")</f>
        <v>0</v>
      </c>
      <c r="H10" s="283">
        <f>IF(C10="PMP",IF(Deliverables!K8="","",Deliverables!K8),"")</f>
        <v>1</v>
      </c>
      <c r="I10" s="283">
        <f t="shared" si="0"/>
        <v>4</v>
      </c>
      <c r="J10" s="2"/>
      <c r="K10" s="284" t="s">
        <v>359</v>
      </c>
      <c r="L10" s="287">
        <f>L8/(L7+L8)</f>
        <v>6.8965517241379309E-2</v>
      </c>
      <c r="M10" s="2"/>
      <c r="N10" s="285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15">
      <c r="A11" s="2"/>
      <c r="B11" s="281">
        <v>7</v>
      </c>
      <c r="C11" s="286" t="str">
        <f>IF(Deliverables!D9="Y",Deliverables!C9," ")</f>
        <v>QAP</v>
      </c>
      <c r="D11" s="283">
        <f>IF(C11="QAP",IF(Deliverables!G9="","",Deliverables!G9),"")</f>
        <v>1</v>
      </c>
      <c r="E11" s="283">
        <f>IF(C11="QAP",IF(Deliverables!H9="","",Deliverables!H9),"")</f>
        <v>1</v>
      </c>
      <c r="F11" s="283">
        <f>IF(C11="QAP",IF(Deliverables!I9="","",Deliverables!I9),"")</f>
        <v>1</v>
      </c>
      <c r="G11" s="283" t="str">
        <f>IF(C11="QAP",IF(Deliverables!J9="","",Deliverables!J9),"")</f>
        <v/>
      </c>
      <c r="H11" s="283">
        <f>IF(C11="QAP",IF(Deliverables!K9="","",Deliverables!K9),"")</f>
        <v>1</v>
      </c>
      <c r="I11" s="283">
        <f t="shared" si="0"/>
        <v>4</v>
      </c>
      <c r="J11" s="2"/>
      <c r="K11" s="2"/>
      <c r="L11" s="2"/>
      <c r="M11" s="2"/>
      <c r="N11" s="285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15">
      <c r="A12" s="2"/>
      <c r="B12" s="281">
        <v>8</v>
      </c>
      <c r="C12" s="286" t="str">
        <f>IF(Deliverables!D10="Y",Deliverables!C10," ")</f>
        <v>CMP</v>
      </c>
      <c r="D12" s="283">
        <f>IF(C12="CMP",IF(Deliverables!G10="","",Deliverables!G10),"")</f>
        <v>1</v>
      </c>
      <c r="E12" s="283">
        <f>IF(C12="CMP",IF(Deliverables!H10="","",Deliverables!H10),"")</f>
        <v>1</v>
      </c>
      <c r="F12" s="283">
        <f>IF(C12="CMP",IF(Deliverables!I10="","",Deliverables!I10),"")</f>
        <v>1</v>
      </c>
      <c r="G12" s="283" t="str">
        <f>IF(C12="CMP",IF(Deliverables!J10="","",Deliverables!J10),"")</f>
        <v/>
      </c>
      <c r="H12" s="283">
        <f>IF(C12="CMP",IF(Deliverables!K10="","",Deliverables!K10),"")</f>
        <v>1</v>
      </c>
      <c r="I12" s="283">
        <f t="shared" si="0"/>
        <v>4</v>
      </c>
      <c r="J12" s="2"/>
      <c r="K12" s="2"/>
      <c r="L12" s="2"/>
      <c r="M12" s="2"/>
      <c r="N12" s="285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15">
      <c r="A13" s="2"/>
      <c r="B13" s="281">
        <v>9</v>
      </c>
      <c r="C13" s="286" t="str">
        <f>IF(Deliverables!D11="Y",Deliverables!C11," ")</f>
        <v>RMP</v>
      </c>
      <c r="D13" s="283">
        <f>IF(C13="RMP",IF(Deliverables!G11="","",Deliverables!G11),"")</f>
        <v>1</v>
      </c>
      <c r="E13" s="283">
        <f>IF(C13="RMP",IF(Deliverables!H11="","",Deliverables!H11),"")</f>
        <v>1</v>
      </c>
      <c r="F13" s="283">
        <f>IF(C13="RMP",IF(Deliverables!I11="","",Deliverables!I11),"")</f>
        <v>1</v>
      </c>
      <c r="G13" s="283" t="str">
        <f>IF(C13="RMP",IF(Deliverables!J11="","",Deliverables!J11),"")</f>
        <v/>
      </c>
      <c r="H13" s="283">
        <f>IF(C13="RMP",IF(Deliverables!K11="","",Deliverables!K11),"")</f>
        <v>1</v>
      </c>
      <c r="I13" s="283">
        <f t="shared" si="0"/>
        <v>4</v>
      </c>
      <c r="J13" s="2"/>
      <c r="K13" s="2"/>
      <c r="L13" s="2"/>
      <c r="M13" s="2"/>
      <c r="N13" s="285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15">
      <c r="A14" s="2"/>
      <c r="B14" s="281">
        <v>10</v>
      </c>
      <c r="C14" s="286" t="str">
        <f>IF(Deliverables!D12="Y",Deliverables!C12," ")</f>
        <v>SRS</v>
      </c>
      <c r="D14" s="283">
        <f>IF(C14="SRS",IF(Deliverables!G12="","",Deliverables!G12),"")</f>
        <v>1</v>
      </c>
      <c r="E14" s="283">
        <f>IF(C14="SRS",IF(Deliverables!H12="","",Deliverables!H12),"")</f>
        <v>1</v>
      </c>
      <c r="F14" s="283">
        <f>IF(C14="SRS",IF(Deliverables!I12="","",Deliverables!I12),"")</f>
        <v>1</v>
      </c>
      <c r="G14" s="283">
        <f>IF(C14="SRS",IF(Deliverables!J12="","",Deliverables!J12),"")</f>
        <v>1</v>
      </c>
      <c r="H14" s="283">
        <f>IF(C14="SRS",IF(Deliverables!K12="","",Deliverables!K12),"")</f>
        <v>1</v>
      </c>
      <c r="I14" s="283">
        <f t="shared" si="0"/>
        <v>5</v>
      </c>
      <c r="J14" s="2"/>
      <c r="K14" s="2"/>
      <c r="L14" s="2"/>
      <c r="M14" s="2"/>
      <c r="N14" s="285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15">
      <c r="A15" s="2"/>
      <c r="B15" s="281">
        <v>11</v>
      </c>
      <c r="C15" s="286" t="str">
        <f>IF(Deliverables!D13="Y",Deliverables!C13," ")</f>
        <v>Requirement Traceability Matrix</v>
      </c>
      <c r="D15" s="283">
        <f>IF(C15="Requirement Traceability Matrix",IF(Deliverables!G13="","",Deliverables!G13),"")</f>
        <v>0</v>
      </c>
      <c r="E15" s="283">
        <f>IF(C15="Requirement Traceability Matrix",IF(Deliverables!H13="","",Deliverables!H13),"")</f>
        <v>0</v>
      </c>
      <c r="F15" s="283">
        <f>IF(C15="Requirement Traceability Matrix",IF(Deliverables!I13="","",Deliverables!I13),"")</f>
        <v>0</v>
      </c>
      <c r="G15" s="283">
        <f>IF(C15="Requirement Traceability Matrix",IF(Deliverables!J13="","",Deliverables!J13),"")</f>
        <v>0</v>
      </c>
      <c r="H15" s="283">
        <f>IF(C15="Requirement Traceability Matrix",IF(Deliverables!K13="","",Deliverables!K13),"")</f>
        <v>0</v>
      </c>
      <c r="I15" s="283">
        <f t="shared" si="0"/>
        <v>0</v>
      </c>
      <c r="J15" s="2"/>
      <c r="K15" s="2"/>
      <c r="L15" s="2"/>
      <c r="M15" s="2"/>
      <c r="N15" s="285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15">
      <c r="A16" s="2"/>
      <c r="B16" s="281">
        <v>12</v>
      </c>
      <c r="C16" s="282" t="str">
        <f>IF(Deliverables!D14="Y",Deliverables!C14," ")</f>
        <v xml:space="preserve"> </v>
      </c>
      <c r="D16" s="283" t="str">
        <f>IF(C16="Prototype/POC",IF(Deliverables!G14="","",Deliverables!G14),"")</f>
        <v/>
      </c>
      <c r="E16" s="283" t="str">
        <f>IF(C16="Prototype/POC",IF(Deliverables!H14="","",Deliverables!H14),"")</f>
        <v/>
      </c>
      <c r="F16" s="283" t="str">
        <f>IF(C16="Prototype/POC",IF(Deliverables!I14="","",Deliverables!I14),"")</f>
        <v/>
      </c>
      <c r="G16" s="283" t="str">
        <f>IF(C16="Prototype/POC",IF(Deliverables!J14="","",Deliverables!J14),"")</f>
        <v/>
      </c>
      <c r="H16" s="283" t="str">
        <f>IF(C16="Prototype/POC",IF(Deliverables!K14="","",Deliverables!K14),"")</f>
        <v/>
      </c>
      <c r="I16" s="283">
        <f t="shared" si="0"/>
        <v>0</v>
      </c>
      <c r="J16" s="2"/>
      <c r="K16" s="288" t="s">
        <v>360</v>
      </c>
      <c r="L16" s="289">
        <f>SUM(L17:L20)</f>
        <v>9</v>
      </c>
      <c r="M16" s="289"/>
      <c r="N16" s="290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"/>
      <c r="B17" s="281">
        <v>13</v>
      </c>
      <c r="C17" s="282" t="str">
        <f>IF(Deliverables!D15="Y",Deliverables!C15," ")</f>
        <v xml:space="preserve"> </v>
      </c>
      <c r="D17" s="283" t="str">
        <f>IF(C17="Re-estimation-1",IF(Deliverables!G15="","",Deliverables!G15),"")</f>
        <v/>
      </c>
      <c r="E17" s="283" t="str">
        <f>IF(C17="Re-estimation-1",IF(Deliverables!H15="","",Deliverables!H15),"")</f>
        <v/>
      </c>
      <c r="F17" s="283" t="str">
        <f>IF(C17="Re-estimation-1",IF(Deliverables!I15="","",Deliverables!I15),"")</f>
        <v/>
      </c>
      <c r="G17" s="283" t="str">
        <f>IF(C17="Re-estimation-1",IF(Deliverables!J15="","",Deliverables!J15),"")</f>
        <v/>
      </c>
      <c r="H17" s="283" t="str">
        <f>IF(C17="Re-estimation-1",IF(Deliverables!K15="","",Deliverables!K15),"")</f>
        <v/>
      </c>
      <c r="I17" s="283">
        <f t="shared" si="0"/>
        <v>0</v>
      </c>
      <c r="J17" s="2"/>
      <c r="K17" s="291" t="s">
        <v>44</v>
      </c>
      <c r="L17" s="284">
        <f>COUNTA(Team!C5)</f>
        <v>1</v>
      </c>
      <c r="M17" s="284"/>
      <c r="N17" s="292" t="str">
        <f>Team!C5</f>
        <v>Harikrishna E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"/>
      <c r="B18" s="281">
        <v>14</v>
      </c>
      <c r="C18" s="286" t="str">
        <f>IF(Deliverables!D16="Y",Deliverables!C16," ")</f>
        <v xml:space="preserve"> </v>
      </c>
      <c r="D18" s="283" t="str">
        <f>IF(C18="Acceptance Test Plan",IF(Deliverables!G16="","",Deliverables!G16),"")</f>
        <v/>
      </c>
      <c r="E18" s="283" t="str">
        <f>IF(C18="Acceptance Test Plan",IF(Deliverables!H16="","",Deliverables!H16),"")</f>
        <v/>
      </c>
      <c r="F18" s="283" t="str">
        <f>IF(C18="Acceptance Test Plan",IF(Deliverables!I16="","",Deliverables!I16),"")</f>
        <v/>
      </c>
      <c r="G18" s="283" t="str">
        <f>IF(C18="Acceptance Test Plan",IF(Deliverables!J16="","",Deliverables!J16),"")</f>
        <v/>
      </c>
      <c r="H18" s="283" t="str">
        <f>IF(C18="Acceptance Test Plan",IF(Deliverables!K16="","",Deliverables!K16),"")</f>
        <v/>
      </c>
      <c r="I18" s="283">
        <f t="shared" si="0"/>
        <v>0</v>
      </c>
      <c r="J18" s="2"/>
      <c r="K18" s="291" t="s">
        <v>361</v>
      </c>
      <c r="L18" s="284">
        <f>IF(N17=N18,0,1)</f>
        <v>1</v>
      </c>
      <c r="M18" s="284"/>
      <c r="N18" s="292" t="str">
        <f>Team!E5</f>
        <v>Shailesh Ajmera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"/>
      <c r="B19" s="281">
        <v>15</v>
      </c>
      <c r="C19" s="286" t="str">
        <f>IF(Deliverables!D17="Y",Deliverables!C17," ")</f>
        <v xml:space="preserve"> </v>
      </c>
      <c r="D19" s="283" t="str">
        <f>IF(C19="Acceptance Test Specification",IF(Deliverables!G17="","",Deliverables!G17),"")</f>
        <v/>
      </c>
      <c r="E19" s="283" t="str">
        <f>IF(C19="Acceptance Test Specification",IF(Deliverables!H17="","",Deliverables!H17),"")</f>
        <v/>
      </c>
      <c r="F19" s="283" t="str">
        <f>IF(C19="Acceptance Test Specification",IF(Deliverables!I17="","",Deliverables!I17),"")</f>
        <v/>
      </c>
      <c r="G19" s="283" t="str">
        <f>IF(C19="Acceptance Test Specification",IF(Deliverables!J17="","",Deliverables!J17),"")</f>
        <v/>
      </c>
      <c r="H19" s="283" t="str">
        <f>IF(C19="Acceptance Test Specification",IF(Deliverables!K17="","",Deliverables!K17),"")</f>
        <v/>
      </c>
      <c r="I19" s="283">
        <f t="shared" si="0"/>
        <v>0</v>
      </c>
      <c r="J19" s="2"/>
      <c r="K19" s="291" t="s">
        <v>48</v>
      </c>
      <c r="L19" s="284">
        <f>COUNTA(Team!C6)</f>
        <v>1</v>
      </c>
      <c r="M19" s="284"/>
      <c r="N19" s="29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"/>
      <c r="B20" s="281">
        <v>16</v>
      </c>
      <c r="C20" s="286" t="str">
        <f>IF(Deliverables!D18="Y",Deliverables!C18," ")</f>
        <v>HLD</v>
      </c>
      <c r="D20" s="283">
        <f>IF(C20="HLD",IF(Deliverables!G18="","",Deliverables!G18),"")</f>
        <v>1</v>
      </c>
      <c r="E20" s="283">
        <f>IF(C20="HLD",IF(Deliverables!H18="","",Deliverables!H18),"")</f>
        <v>1</v>
      </c>
      <c r="F20" s="283">
        <f>IF(C20="HLD",IF(Deliverables!I18="","",Deliverables!I18),"")</f>
        <v>1</v>
      </c>
      <c r="G20" s="283" t="str">
        <f>IF(C20="HLD",IF(Deliverables!J18="","",Deliverables!J18),"")</f>
        <v/>
      </c>
      <c r="H20" s="283">
        <f>IF(C20="HLD",IF(Deliverables!K18="","",Deliverables!K18),"")</f>
        <v>1</v>
      </c>
      <c r="I20" s="283">
        <f t="shared" si="0"/>
        <v>4</v>
      </c>
      <c r="J20" s="2"/>
      <c r="K20" s="293" t="s">
        <v>362</v>
      </c>
      <c r="L20" s="294">
        <f>COUNTA(Team!B8:B32)</f>
        <v>6</v>
      </c>
      <c r="M20" s="294"/>
      <c r="N20" s="295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"/>
      <c r="B21" s="281">
        <v>17</v>
      </c>
      <c r="C21" s="286" t="str">
        <f>IF(Deliverables!D19="Y",Deliverables!C19," ")</f>
        <v>System Test Plan</v>
      </c>
      <c r="D21" s="283">
        <f>IF(C21="System Test Plan",IF(Deliverables!G19="","",Deliverables!G19),"")</f>
        <v>1</v>
      </c>
      <c r="E21" s="283">
        <f>IF(C21="System Test Plan",IF(Deliverables!H19="","",Deliverables!H19),"")</f>
        <v>1</v>
      </c>
      <c r="F21" s="283">
        <f>IF(C21="System Test Plan",IF(Deliverables!I19="","",Deliverables!I19),"")</f>
        <v>1</v>
      </c>
      <c r="G21" s="283" t="str">
        <f>IF(C21="System Test Plan",IF(Deliverables!J19="","",Deliverables!J19),"")</f>
        <v/>
      </c>
      <c r="H21" s="283">
        <f>IF(C21="System Test Plan",IF(Deliverables!K19="","",Deliverables!K19),"")</f>
        <v>1</v>
      </c>
      <c r="I21" s="283">
        <f t="shared" si="0"/>
        <v>4</v>
      </c>
      <c r="J21" s="2"/>
      <c r="K21" s="2"/>
      <c r="L21" s="2"/>
      <c r="M21" s="2"/>
      <c r="N21" s="285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"/>
      <c r="B22" s="281">
        <v>18</v>
      </c>
      <c r="C22" s="286" t="str">
        <f>IF(Deliverables!D20="Y",Deliverables!C20," ")</f>
        <v>System Test Specification</v>
      </c>
      <c r="D22" s="283">
        <f>IF(C22="System Test Specification",IF(Deliverables!G20="","",Deliverables!G20),"")</f>
        <v>1</v>
      </c>
      <c r="E22" s="283">
        <f>IF(C22="System Test Specification",IF(Deliverables!H20="","",Deliverables!H20),"")</f>
        <v>1</v>
      </c>
      <c r="F22" s="283">
        <f>IF(C22="System Test Specification",IF(Deliverables!I20="","",Deliverables!I20),"")</f>
        <v>1</v>
      </c>
      <c r="G22" s="283" t="str">
        <f>IF(C22="System Test Specification",IF(Deliverables!J20="","",Deliverables!J20),"")</f>
        <v/>
      </c>
      <c r="H22" s="283">
        <f>IF(C22="System Test Specification",IF(Deliverables!K20="","",Deliverables!K20),"")</f>
        <v>1</v>
      </c>
      <c r="I22" s="283">
        <f t="shared" si="0"/>
        <v>4</v>
      </c>
      <c r="J22" s="2"/>
      <c r="K22" s="2"/>
      <c r="L22" s="2"/>
      <c r="M22" s="2"/>
      <c r="N22" s="285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"/>
      <c r="B23" s="281">
        <v>19</v>
      </c>
      <c r="C23" s="282" t="str">
        <f>IF(Deliverables!D21="Y",Deliverables!C21," ")</f>
        <v xml:space="preserve"> </v>
      </c>
      <c r="D23" s="283" t="str">
        <f>IF(C23="LLD",IF(Deliverables!G21="","",Deliverables!G21),"")</f>
        <v/>
      </c>
      <c r="E23" s="283" t="str">
        <f>IF(C23="LLD",IF(Deliverables!H21="","",Deliverables!H21),"")</f>
        <v/>
      </c>
      <c r="F23" s="283" t="str">
        <f>IF(C23="LLD",IF(Deliverables!I21="","",Deliverables!I21),"")</f>
        <v/>
      </c>
      <c r="G23" s="283" t="str">
        <f>IF(C23="LLD",IF(Deliverables!J21="","",Deliverables!J21),"")</f>
        <v/>
      </c>
      <c r="H23" s="283" t="str">
        <f>IF(C23="LLD",IF(Deliverables!K21="","",Deliverables!K21),"")</f>
        <v/>
      </c>
      <c r="I23" s="283">
        <f t="shared" si="0"/>
        <v>0</v>
      </c>
      <c r="J23" s="2"/>
      <c r="K23" s="2"/>
      <c r="L23" s="2"/>
      <c r="M23" s="2"/>
      <c r="N23" s="285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81">
        <v>20</v>
      </c>
      <c r="C24" s="282" t="str">
        <f>IF(Deliverables!D22="Y",Deliverables!C22," ")</f>
        <v xml:space="preserve"> </v>
      </c>
      <c r="D24" s="283" t="str">
        <f>IF(C24="Integration Test Plan",IF(Deliverables!G22="","",Deliverables!G22),"")</f>
        <v/>
      </c>
      <c r="E24" s="283" t="str">
        <f>IF(C24="Integration Test Plan",IF(Deliverables!H22="","",Deliverables!H22),"")</f>
        <v/>
      </c>
      <c r="F24" s="283" t="str">
        <f>IF(C24="Integration Test Plan",IF(Deliverables!I22="","",Deliverables!I22),"")</f>
        <v/>
      </c>
      <c r="G24" s="283" t="str">
        <f>IF(C24="Integration Test Plan",IF(Deliverables!J22="","",Deliverables!J22),"")</f>
        <v/>
      </c>
      <c r="H24" s="283" t="str">
        <f>IF(C24="Integration Test Plan",IF(Deliverables!K22="","",Deliverables!K22),"")</f>
        <v/>
      </c>
      <c r="I24" s="283">
        <f t="shared" si="0"/>
        <v>0</v>
      </c>
      <c r="J24" s="2"/>
      <c r="K24" s="2"/>
      <c r="L24" s="2"/>
      <c r="M24" s="2"/>
      <c r="N24" s="285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81">
        <v>21</v>
      </c>
      <c r="C25" s="282" t="str">
        <f>IF(Deliverables!D23="Y",Deliverables!C23," ")</f>
        <v xml:space="preserve"> </v>
      </c>
      <c r="D25" s="283" t="str">
        <f>IF(C25="Integration Test Specification",IF(Deliverables!G23="","",Deliverables!G23),"")</f>
        <v/>
      </c>
      <c r="E25" s="283" t="str">
        <f>IF(C25="Integration Test Specification",IF(Deliverables!H23="","",Deliverables!H23),"")</f>
        <v/>
      </c>
      <c r="F25" s="283" t="str">
        <f>IF(C25="Integration Test Specification",IF(Deliverables!I23="","",Deliverables!I23),"")</f>
        <v/>
      </c>
      <c r="G25" s="283" t="str">
        <f>IF(C25="Integration Test Specification",IF(Deliverables!J23="","",Deliverables!J23),"")</f>
        <v/>
      </c>
      <c r="H25" s="283" t="str">
        <f>IF(C25="Integration Test Specification",IF(Deliverables!K23="","",Deliverables!K23),"")</f>
        <v/>
      </c>
      <c r="I25" s="283">
        <f t="shared" si="0"/>
        <v>0</v>
      </c>
      <c r="J25" s="2"/>
      <c r="K25" s="2"/>
      <c r="L25" s="2"/>
      <c r="M25" s="2"/>
      <c r="N25" s="285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81">
        <v>22</v>
      </c>
      <c r="C26" s="286" t="str">
        <f>IF(Deliverables!D24="Y",Deliverables!C24," ")</f>
        <v xml:space="preserve"> </v>
      </c>
      <c r="D26" s="283" t="str">
        <f>IF(C26="Re-estimation-2",IF(Deliverables!G24="","",Deliverables!G24),"")</f>
        <v/>
      </c>
      <c r="E26" s="283" t="str">
        <f>IF(C26="Re-estimation-2",IF(Deliverables!H24="","",Deliverables!H24),"")</f>
        <v/>
      </c>
      <c r="F26" s="283" t="str">
        <f>IF(C26="Re-estimation-2",IF(Deliverables!I24="","",Deliverables!I24),"")</f>
        <v/>
      </c>
      <c r="G26" s="283" t="str">
        <f>IF(C26="Re-estimation-2",IF(Deliverables!J24="","",Deliverables!J24),"")</f>
        <v/>
      </c>
      <c r="H26" s="283" t="str">
        <f>IF(C26="Re-estimation-2",IF(Deliverables!K24="","",Deliverables!K24),"")</f>
        <v/>
      </c>
      <c r="I26" s="283">
        <f t="shared" si="0"/>
        <v>0</v>
      </c>
      <c r="J26" s="2"/>
      <c r="K26" s="2"/>
      <c r="L26" s="2"/>
      <c r="M26" s="2"/>
      <c r="N26" s="285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81">
        <v>23</v>
      </c>
      <c r="C27" s="286" t="str">
        <f>IF(Deliverables!D25="Y",Deliverables!C25," ")</f>
        <v xml:space="preserve"> </v>
      </c>
      <c r="D27" s="283" t="str">
        <f>IF(C27="Unit Test Plan",IF(Deliverables!G25="","",Deliverables!G25),"")</f>
        <v/>
      </c>
      <c r="E27" s="283" t="str">
        <f>IF(C27="Unit Test Plan",IF(Deliverables!H25="","",Deliverables!H25),"")</f>
        <v/>
      </c>
      <c r="F27" s="283" t="str">
        <f>IF(C27="Unit Test Plan",IF(Deliverables!I25="","",Deliverables!I25),"")</f>
        <v/>
      </c>
      <c r="G27" s="283" t="str">
        <f>IF(C27="Unit Test Plan",IF(Deliverables!J25="","",Deliverables!J25),"")</f>
        <v/>
      </c>
      <c r="H27" s="283" t="str">
        <f>IF(C27="Unit Test Plan",IF(Deliverables!K25="","",Deliverables!K25),"")</f>
        <v/>
      </c>
      <c r="I27" s="283">
        <f t="shared" si="0"/>
        <v>0</v>
      </c>
      <c r="J27" s="2"/>
      <c r="K27" s="2"/>
      <c r="L27" s="2"/>
      <c r="M27" s="2"/>
      <c r="N27" s="285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81">
        <v>24</v>
      </c>
      <c r="C28" s="286" t="str">
        <f>IF(Deliverables!D26="Y",Deliverables!C26," ")</f>
        <v>Unit Test Specification</v>
      </c>
      <c r="D28" s="283">
        <f>IF(C28="Unit Test Specification",IF(Deliverables!G26="","",Deliverables!G26),"")</f>
        <v>1</v>
      </c>
      <c r="E28" s="283">
        <f>IF(C28="Unit Test Specification",IF(Deliverables!H26="","",Deliverables!H26),"")</f>
        <v>1</v>
      </c>
      <c r="F28" s="283">
        <f>IF(C28="Unit Test Specification",IF(Deliverables!I26="","",Deliverables!I26),"")</f>
        <v>1</v>
      </c>
      <c r="G28" s="283" t="str">
        <f>IF(C28="Unit Test Specification",IF(Deliverables!J26="","",Deliverables!J26),"")</f>
        <v/>
      </c>
      <c r="H28" s="283">
        <f>IF(C28="Unit Test Specification",IF(Deliverables!K26="","",Deliverables!K26),"")</f>
        <v>1</v>
      </c>
      <c r="I28" s="283">
        <f t="shared" si="0"/>
        <v>4</v>
      </c>
      <c r="J28" s="2"/>
      <c r="K28" s="2"/>
      <c r="L28" s="2"/>
      <c r="M28" s="2"/>
      <c r="N28" s="285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81">
        <v>25</v>
      </c>
      <c r="C29" s="286" t="str">
        <f>IF(Deliverables!D27="Y",Deliverables!C27," ")</f>
        <v>Source Code</v>
      </c>
      <c r="D29" s="283">
        <f>IF(C29="Source Code",IF(Deliverables!G27="","",Deliverables!G27),"")</f>
        <v>1</v>
      </c>
      <c r="E29" s="283">
        <f>IF(C29="Source Code",IF(Deliverables!H27="","",Deliverables!H27),"")</f>
        <v>1</v>
      </c>
      <c r="F29" s="283">
        <f>IF(C29="Source Code",IF(Deliverables!I27="","",Deliverables!I27),"")</f>
        <v>1</v>
      </c>
      <c r="G29" s="283" t="str">
        <f>IF(C29="Source Code",IF(Deliverables!J27="","",Deliverables!J27),"")</f>
        <v/>
      </c>
      <c r="H29" s="283">
        <f>IF(C29="Source Code",IF(Deliverables!K27="","",Deliverables!K27),"")</f>
        <v>1</v>
      </c>
      <c r="I29" s="283">
        <f t="shared" si="0"/>
        <v>4</v>
      </c>
      <c r="J29" s="2"/>
      <c r="K29" s="2"/>
      <c r="L29" s="2"/>
      <c r="M29" s="2"/>
      <c r="N29" s="285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81">
        <v>26</v>
      </c>
      <c r="C30" s="286" t="str">
        <f>IF(Deliverables!D28="Y",Deliverables!C28," ")</f>
        <v>Unit Test Report</v>
      </c>
      <c r="D30" s="283">
        <f>IF(C30="Unit Test Report",IF(Deliverables!G28="","",Deliverables!G28),"")</f>
        <v>1</v>
      </c>
      <c r="E30" s="283">
        <f>IF(C30="Unit Test Report",IF(Deliverables!H28="","",Deliverables!H28),"")</f>
        <v>1</v>
      </c>
      <c r="F30" s="283">
        <f>IF(C30="Unit Test Report",IF(Deliverables!I28="","",Deliverables!I28),"")</f>
        <v>1</v>
      </c>
      <c r="G30" s="283" t="str">
        <f>IF(C30="Unit Test Report",IF(Deliverables!J28="","",Deliverables!J28),"")</f>
        <v/>
      </c>
      <c r="H30" s="283">
        <f>IF(C30="Unit Test Report",IF(Deliverables!K28="","",Deliverables!K28),"")</f>
        <v>1</v>
      </c>
      <c r="I30" s="283">
        <f t="shared" si="0"/>
        <v>4</v>
      </c>
      <c r="J30" s="2"/>
      <c r="K30" s="2"/>
      <c r="L30" s="2"/>
      <c r="M30" s="2"/>
      <c r="N30" s="285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81">
        <v>27</v>
      </c>
      <c r="C31" s="282" t="str">
        <f>IF(Deliverables!D29="Y",Deliverables!C29," ")</f>
        <v xml:space="preserve"> </v>
      </c>
      <c r="D31" s="283" t="str">
        <f>IF(C31="Integration Test Report",IF(Deliverables!G29="","",Deliverables!G29),"")</f>
        <v/>
      </c>
      <c r="E31" s="283" t="str">
        <f>IF(C31="Integration Test Report",IF(Deliverables!H29="","",Deliverables!H29),"")</f>
        <v/>
      </c>
      <c r="F31" s="283" t="str">
        <f>IF(C31="Integration Test Report",IF(Deliverables!I29="","",Deliverables!I29),"")</f>
        <v/>
      </c>
      <c r="G31" s="283" t="str">
        <f>IF(C31="Integration Test Report",IF(Deliverables!J29="","",Deliverables!J29),"")</f>
        <v/>
      </c>
      <c r="H31" s="283" t="str">
        <f>IF(C31="Integration Test Report",IF(Deliverables!K29="","",Deliverables!K29),"")</f>
        <v/>
      </c>
      <c r="I31" s="283">
        <f t="shared" si="0"/>
        <v>0</v>
      </c>
      <c r="J31" s="2"/>
      <c r="K31" s="2"/>
      <c r="L31" s="2"/>
      <c r="M31" s="2"/>
      <c r="N31" s="285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81">
        <v>28</v>
      </c>
      <c r="C32" s="286" t="str">
        <f>IF(Deliverables!D30="Y",Deliverables!C30," ")</f>
        <v>System Test Report</v>
      </c>
      <c r="D32" s="283">
        <f>IF(C32="System Test Report",IF(Deliverables!G30="","",Deliverables!G30),"")</f>
        <v>1</v>
      </c>
      <c r="E32" s="283">
        <f>IF(C32="System Test Report",IF(Deliverables!H30="","",Deliverables!H30),"")</f>
        <v>1</v>
      </c>
      <c r="F32" s="283" t="str">
        <f>IF(C32="System Test Report",IF(Deliverables!I30="","",Deliverables!I30),"")</f>
        <v/>
      </c>
      <c r="G32" s="283" t="str">
        <f>IF(C32="System Test Report",IF(Deliverables!J30="","",Deliverables!J30),"")</f>
        <v/>
      </c>
      <c r="H32" s="283">
        <f>IF(C32="System Test Report",IF(Deliverables!K30="","",Deliverables!K30),"")</f>
        <v>1</v>
      </c>
      <c r="I32" s="283">
        <f t="shared" si="0"/>
        <v>3</v>
      </c>
      <c r="J32" s="2"/>
      <c r="K32" s="2"/>
      <c r="L32" s="2"/>
      <c r="M32" s="2"/>
      <c r="N32" s="285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81">
        <v>29</v>
      </c>
      <c r="C33" s="286" t="str">
        <f>IF(Deliverables!D31="Y",Deliverables!C31," ")</f>
        <v>User Manual</v>
      </c>
      <c r="D33" s="283">
        <f>IF(C33="User Manual",IF(Deliverables!G31="","",Deliverables!G31),"")</f>
        <v>1</v>
      </c>
      <c r="E33" s="283">
        <f>IF(C33="User Manual",IF(Deliverables!H31="","",Deliverables!H31),"")</f>
        <v>1</v>
      </c>
      <c r="F33" s="283" t="str">
        <f>IF(C33="User Manual",IF(Deliverables!I31="","",Deliverables!I31),"")</f>
        <v/>
      </c>
      <c r="G33" s="283" t="str">
        <f>IF(C33="User Manual",IF(Deliverables!J31="","",Deliverables!J31),"")</f>
        <v/>
      </c>
      <c r="H33" s="283">
        <f>IF(C33="User Manual",IF(Deliverables!K31="","",Deliverables!K31),"")</f>
        <v>1</v>
      </c>
      <c r="I33" s="283">
        <f t="shared" si="0"/>
        <v>3</v>
      </c>
      <c r="J33" s="2"/>
      <c r="K33" s="2"/>
      <c r="L33" s="2"/>
      <c r="M33" s="2"/>
      <c r="N33" s="285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81">
        <v>30</v>
      </c>
      <c r="C34" s="282" t="str">
        <f>IF(Deliverables!D32="Y",Deliverables!C32," ")</f>
        <v xml:space="preserve"> </v>
      </c>
      <c r="D34" s="283" t="str">
        <f>IF(C34="Online Help",IF(Deliverables!G32="","",Deliverables!G32),"")</f>
        <v/>
      </c>
      <c r="E34" s="283" t="str">
        <f>IF(C34="Online Help",IF(Deliverables!H32="","",Deliverables!H32),"")</f>
        <v/>
      </c>
      <c r="F34" s="283" t="str">
        <f>IF(C34="Online Help",IF(Deliverables!I32="","",Deliverables!I32),"")</f>
        <v/>
      </c>
      <c r="G34" s="283" t="str">
        <f>IF(C34="Online Help",IF(Deliverables!J32="","",Deliverables!J32),"")</f>
        <v/>
      </c>
      <c r="H34" s="283" t="str">
        <f>IF(C34="Online Help",IF(Deliverables!K32="","",Deliverables!K32),"")</f>
        <v/>
      </c>
      <c r="I34" s="283">
        <f t="shared" si="0"/>
        <v>0</v>
      </c>
      <c r="J34" s="2"/>
      <c r="K34" s="2"/>
      <c r="L34" s="2"/>
      <c r="M34" s="2"/>
      <c r="N34" s="285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81">
        <v>31</v>
      </c>
      <c r="C35" s="286" t="str">
        <f>IF(Deliverables!D33="Y",Deliverables!C33," ")</f>
        <v xml:space="preserve"> </v>
      </c>
      <c r="D35" s="283" t="str">
        <f>IF(C35="Installation Guide",IF(Deliverables!G33="","",Deliverables!G33),"")</f>
        <v/>
      </c>
      <c r="E35" s="283" t="str">
        <f>IF(C35="Installation Guide",IF(Deliverables!H33="","",Deliverables!H33),"")</f>
        <v/>
      </c>
      <c r="F35" s="283" t="str">
        <f>IF(C35="Installation Guide",IF(Deliverables!I33="","",Deliverables!I33),"")</f>
        <v/>
      </c>
      <c r="G35" s="283" t="str">
        <f>IF(C35="Installation Guide",IF(Deliverables!J33="","",Deliverables!J33),"")</f>
        <v/>
      </c>
      <c r="H35" s="283" t="str">
        <f>IF(C35="Installation Guide",IF(Deliverables!K33="","",Deliverables!K33),"")</f>
        <v/>
      </c>
      <c r="I35" s="283">
        <f t="shared" si="0"/>
        <v>0</v>
      </c>
      <c r="J35" s="2"/>
      <c r="K35" s="2"/>
      <c r="L35" s="2"/>
      <c r="M35" s="2"/>
      <c r="N35" s="285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81">
        <v>32</v>
      </c>
      <c r="C36" s="286" t="str">
        <f>IF(Deliverables!D34="Y",Deliverables!C34," ")</f>
        <v>Release readiness check</v>
      </c>
      <c r="D36" s="283" t="str">
        <f>IF(C36="Release readiness check",IF(Deliverables!G34="","",Deliverables!G34),"")</f>
        <v/>
      </c>
      <c r="E36" s="283" t="str">
        <f>IF(C36="Release readiness check",IF(Deliverables!H34="","",Deliverables!H34),"")</f>
        <v/>
      </c>
      <c r="F36" s="283" t="str">
        <f>IF(C36="Release readiness check",IF(Deliverables!I34="","",Deliverables!I34),"")</f>
        <v/>
      </c>
      <c r="G36" s="283" t="str">
        <f>IF(C36="Release readiness check",IF(Deliverables!J34="","",Deliverables!J34),"")</f>
        <v/>
      </c>
      <c r="H36" s="283" t="str">
        <f>IF(C36="Release readiness check",IF(Deliverables!K34="","",Deliverables!K34),"")</f>
        <v/>
      </c>
      <c r="I36" s="283">
        <f t="shared" si="0"/>
        <v>0</v>
      </c>
      <c r="J36" s="2"/>
      <c r="K36" s="2"/>
      <c r="L36" s="2"/>
      <c r="M36" s="2"/>
      <c r="N36" s="285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81">
        <v>33</v>
      </c>
      <c r="C37" s="286" t="str">
        <f>IF(Deliverables!D35="Y",Deliverables!C35," ")</f>
        <v>Delivery note</v>
      </c>
      <c r="D37" s="283">
        <f>IF(C37="Delivery note",IF(Deliverables!G35="","",Deliverables!G35),"")</f>
        <v>1</v>
      </c>
      <c r="E37" s="283" t="str">
        <f>IF(C37="Delivery note",IF(Deliverables!H35="","",Deliverables!H35),"")</f>
        <v/>
      </c>
      <c r="F37" s="283" t="str">
        <f>IF(C37="Delivery note",IF(Deliverables!I35="","",Deliverables!I35),"")</f>
        <v/>
      </c>
      <c r="G37" s="283" t="str">
        <f>IF(C37="Delivery note",IF(Deliverables!J35="","",Deliverables!J35),"")</f>
        <v/>
      </c>
      <c r="H37" s="283">
        <f>IF(C37="Delivery note",IF(Deliverables!K35="","",Deliverables!K35),"")</f>
        <v>1</v>
      </c>
      <c r="I37" s="283">
        <f t="shared" si="0"/>
        <v>2</v>
      </c>
      <c r="J37" s="2"/>
      <c r="K37" s="2"/>
      <c r="L37" s="2"/>
      <c r="M37" s="2"/>
      <c r="N37" s="285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81">
        <v>34</v>
      </c>
      <c r="C38" s="286" t="str">
        <f>IF(Deliverables!D36="Y",Deliverables!C36," ")</f>
        <v>Release note</v>
      </c>
      <c r="D38" s="283">
        <f>IF(C38="Release note",IF(Deliverables!G36="","",Deliverables!G36),"")</f>
        <v>1</v>
      </c>
      <c r="E38" s="283" t="str">
        <f>IF(C38="Release note",IF(Deliverables!H36="","",Deliverables!H36),"")</f>
        <v/>
      </c>
      <c r="F38" s="283" t="str">
        <f>IF(C38="Release note",IF(Deliverables!I36="","",Deliverables!I36),"")</f>
        <v/>
      </c>
      <c r="G38" s="283" t="str">
        <f>IF(C38="Release note",IF(Deliverables!J36="","",Deliverables!J36),"")</f>
        <v/>
      </c>
      <c r="H38" s="283">
        <f>IF(C38="Release note",IF(Deliverables!K36="","",Deliverables!K36),"")</f>
        <v>1</v>
      </c>
      <c r="I38" s="283">
        <f t="shared" si="0"/>
        <v>2</v>
      </c>
      <c r="J38" s="2"/>
      <c r="K38" s="2"/>
      <c r="L38" s="2"/>
      <c r="M38" s="2"/>
      <c r="N38" s="285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96"/>
      <c r="C39" s="297"/>
      <c r="D39" s="296"/>
      <c r="E39" s="296"/>
      <c r="F39" s="296"/>
      <c r="G39" s="296"/>
      <c r="H39" s="296"/>
      <c r="I39" s="296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96"/>
      <c r="C40" s="296"/>
      <c r="D40" s="296"/>
      <c r="E40" s="296"/>
      <c r="F40" s="296"/>
      <c r="G40" s="296"/>
      <c r="H40" s="296"/>
      <c r="I40" s="296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127" t="s">
        <v>163</v>
      </c>
      <c r="C41" s="128"/>
      <c r="D41" s="128"/>
      <c r="E41" s="128"/>
      <c r="F41" s="128"/>
      <c r="G41" s="128"/>
      <c r="H41" s="129"/>
      <c r="I41" s="13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98" t="s">
        <v>50</v>
      </c>
      <c r="C42" s="298" t="s">
        <v>164</v>
      </c>
      <c r="D42" s="298" t="s">
        <v>169</v>
      </c>
      <c r="E42" s="298" t="s">
        <v>170</v>
      </c>
      <c r="F42" s="298" t="s">
        <v>171</v>
      </c>
      <c r="G42" s="298" t="s">
        <v>172</v>
      </c>
      <c r="H42" s="298" t="s">
        <v>173</v>
      </c>
      <c r="I42" s="298" t="s">
        <v>174</v>
      </c>
      <c r="J42" s="299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0.5" customHeight="1" x14ac:dyDescent="0.15">
      <c r="A43" s="2"/>
      <c r="B43" s="162">
        <v>1</v>
      </c>
      <c r="C43" s="300" t="str">
        <f>IF(SCM!C3="Y",SCM!B3," ")</f>
        <v xml:space="preserve"> </v>
      </c>
      <c r="D43" s="162" t="str">
        <f>IF(C43="Document of Understanding",IF(SCM!G3="","",SCM!G3),"")</f>
        <v/>
      </c>
      <c r="E43" s="162" t="str">
        <f>IF(C43="Document of Understanding",IF(SCM!H3="","",SCM!H3),"")</f>
        <v/>
      </c>
      <c r="F43" s="162" t="str">
        <f>IF(C43="Document of Understanding",IF(SCM!I3="","",SCM!I3),"")</f>
        <v/>
      </c>
      <c r="G43" s="162" t="str">
        <f>IF(C43="Document of Understanding",IF(SCM!J3="","",SCM!J3),"")</f>
        <v/>
      </c>
      <c r="H43" s="162" t="str">
        <f>IF(C43="Document of Understanding",IF(SCM!K3="","",SCM!K3),"")</f>
        <v/>
      </c>
      <c r="I43" s="162" t="str">
        <f>IF(C43="Document of Understanding",IF(SCM!L3="","",SCM!L3),"")</f>
        <v/>
      </c>
      <c r="J43" s="6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0.5" customHeight="1" x14ac:dyDescent="0.15">
      <c r="A44" s="2"/>
      <c r="B44" s="162">
        <v>2</v>
      </c>
      <c r="C44" s="300" t="str">
        <f>IF(SCM!C4="Y",SCM!B4," ")</f>
        <v xml:space="preserve"> </v>
      </c>
      <c r="D44" s="162" t="str">
        <f>IF(C44="Architecture Document",IF(SCM!G4="","",SCM!G4),"")</f>
        <v/>
      </c>
      <c r="E44" s="162" t="str">
        <f>IF(C44="Architecture Document",IF(SCM!H4="","",SCM!H4),"")</f>
        <v/>
      </c>
      <c r="F44" s="162" t="str">
        <f>IF(C44="Architecture Document",IF(SCM!I4="","",SCM!I4),"")</f>
        <v/>
      </c>
      <c r="G44" s="162" t="str">
        <f>IF(C44="Architecture Document",IF(SCM!J4="","",SCM!J4),"")</f>
        <v/>
      </c>
      <c r="H44" s="162" t="str">
        <f>IF(C44="Architecture Document",IF(SCM!K4="","",SCM!K4),"")</f>
        <v/>
      </c>
      <c r="I44" s="162" t="str">
        <f>IF(C44="Architecture Document",IF(SCM!L4="","",SCM!L4),"")</f>
        <v/>
      </c>
      <c r="J44" s="6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0.5" customHeight="1" x14ac:dyDescent="0.15">
      <c r="A45" s="2"/>
      <c r="B45" s="162">
        <v>3</v>
      </c>
      <c r="C45" s="300" t="str">
        <f>IF(SCM!C5="Y",SCM!B5," ")</f>
        <v xml:space="preserve"> </v>
      </c>
      <c r="D45" s="162" t="str">
        <f>IF(C45="Proposal",IF(SCM!G5="","",SCM!G5),"")</f>
        <v/>
      </c>
      <c r="E45" s="162" t="str">
        <f>IF(C45="Proposal",IF(SCM!H5="","",SCM!H5),"")</f>
        <v/>
      </c>
      <c r="F45" s="162" t="str">
        <f>IF(C45="Proposal",IF(SCM!I5="","",SCM!I5),"")</f>
        <v/>
      </c>
      <c r="G45" s="162" t="str">
        <f>IF(C45="Proposal",IF(SCM!J5="","",SCM!J5),"")</f>
        <v/>
      </c>
      <c r="H45" s="162" t="str">
        <f>IF(C45="Proposal",IF(SCM!K5="","",SCM!K5),"")</f>
        <v/>
      </c>
      <c r="I45" s="162" t="str">
        <f>IF(C45="Proposal",IF(SCM!L5="","",SCM!L5),"")</f>
        <v/>
      </c>
      <c r="J45" s="6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0.5" customHeight="1" x14ac:dyDescent="0.15">
      <c r="A46" s="2"/>
      <c r="B46" s="162">
        <v>4</v>
      </c>
      <c r="C46" s="300" t="str">
        <f>IF(SCM!C6="Y",SCM!B6," ")</f>
        <v xml:space="preserve"> </v>
      </c>
      <c r="D46" s="162" t="str">
        <f>IF(C46="Contract",IF(SCM!G6="","",SCM!G6),"")</f>
        <v/>
      </c>
      <c r="E46" s="162" t="str">
        <f>IF(C46="Contract",IF(SCM!H6="","",SCM!H6),"")</f>
        <v/>
      </c>
      <c r="F46" s="162" t="str">
        <f>IF(C46="Contract",IF(SCM!I6="","",SCM!I6),"")</f>
        <v/>
      </c>
      <c r="G46" s="162" t="str">
        <f>IF(C46="Contract",IF(SCM!J6="","",SCM!J6),"")</f>
        <v/>
      </c>
      <c r="H46" s="162" t="str">
        <f>IF(C46="Contract",IF(SCM!K6="","",SCM!K6),"")</f>
        <v/>
      </c>
      <c r="I46" s="162" t="str">
        <f>IF(C46="Contract",IF(SCM!L6="","",SCM!L6),"")</f>
        <v/>
      </c>
      <c r="J46" s="6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0.5" customHeight="1" x14ac:dyDescent="0.15">
      <c r="A47" s="2"/>
      <c r="B47" s="162">
        <v>5</v>
      </c>
      <c r="C47" s="300" t="str">
        <f>IF(SCM!C7="Y",SCM!B7," ")</f>
        <v>Estimation</v>
      </c>
      <c r="D47" s="300">
        <f>IF(C47="Estimation",IF(SCM!G7="","",SCM!G7),"")</f>
        <v>1</v>
      </c>
      <c r="E47" s="162" t="str">
        <f>IF(C47="Estimation",IF(SCM!H7="","",SCM!H7),"")</f>
        <v/>
      </c>
      <c r="F47" s="162" t="str">
        <f>IF(C47="Estimation",IF(SCM!I7="","",SCM!I7),"")</f>
        <v/>
      </c>
      <c r="G47" s="162" t="str">
        <f>IF(C47="Estimation",IF(SCM!J7="","",SCM!J7),"")</f>
        <v/>
      </c>
      <c r="H47" s="162" t="str">
        <f>IF(C47="Estimation",IF(SCM!K7="","",SCM!K7),"")</f>
        <v/>
      </c>
      <c r="I47" s="300">
        <f>IF(C47="Estimation",IF(SCM!L7="","",SCM!L7),"")</f>
        <v>1</v>
      </c>
      <c r="J47" s="6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0.5" customHeight="1" x14ac:dyDescent="0.15">
      <c r="A48" s="2"/>
      <c r="B48" s="162">
        <v>6</v>
      </c>
      <c r="C48" s="300" t="str">
        <f>IF(SCM!C8="Y",SCM!B8," ")</f>
        <v>PMP</v>
      </c>
      <c r="D48" s="300">
        <f>IF(C48="PMP",IF(SCM!G8="","",SCM!G8),"")</f>
        <v>1</v>
      </c>
      <c r="E48" s="300">
        <f>IF(C48="PMP",IF(SCM!H8="","",SCM!H8),"")</f>
        <v>1</v>
      </c>
      <c r="F48" s="300">
        <f>IF(C48="PMP",IF(SCM!I8="","",SCM!I8),"")</f>
        <v>1</v>
      </c>
      <c r="G48" s="300">
        <f>IF(C48="PMP",IF(SCM!J8="","",SCM!J8),"")</f>
        <v>1</v>
      </c>
      <c r="H48" s="300">
        <f>IF(C48="PMP",IF(SCM!K8="","",SCM!K8),"")</f>
        <v>1</v>
      </c>
      <c r="I48" s="162" t="str">
        <f>IF(C48="PMP",IF(SCM!L8="","",SCM!L8),"")</f>
        <v/>
      </c>
      <c r="J48" s="62" t="s">
        <v>87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0.5" customHeight="1" x14ac:dyDescent="0.15">
      <c r="A49" s="2"/>
      <c r="B49" s="162">
        <v>7</v>
      </c>
      <c r="C49" s="300" t="str">
        <f>IF(SCM!C9="Y",SCM!B9," ")</f>
        <v>QAP</v>
      </c>
      <c r="D49" s="300">
        <f>IF(C49="QAP",IF(SCM!G9="","",SCM!G9),"")</f>
        <v>1</v>
      </c>
      <c r="E49" s="300">
        <f>IF(C49="QAP",IF(SCM!H9="","",SCM!H9),"")</f>
        <v>1</v>
      </c>
      <c r="F49" s="300">
        <f>IF(C49="QAP",IF(SCM!I9="","",SCM!I9),"")</f>
        <v>1</v>
      </c>
      <c r="G49" s="300">
        <f>IF(C49="QAP",IF(SCM!J9="","",SCM!J9),"")</f>
        <v>1</v>
      </c>
      <c r="H49" s="300">
        <f>IF(C49="QAP",IF(SCM!K9="","",SCM!K9),"")</f>
        <v>1</v>
      </c>
      <c r="I49" s="162" t="str">
        <f>IF(C49="QAP",IF(SCM!L9="","",SCM!L9),"")</f>
        <v/>
      </c>
      <c r="J49" s="62" t="s">
        <v>88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0.5" customHeight="1" x14ac:dyDescent="0.15">
      <c r="A50" s="2"/>
      <c r="B50" s="162">
        <v>8</v>
      </c>
      <c r="C50" s="300" t="str">
        <f>IF(SCM!C10="Y",SCM!B10," ")</f>
        <v>CMP</v>
      </c>
      <c r="D50" s="300">
        <f>IF(C50="CMP",IF(SCM!G10="","",SCM!G10),"")</f>
        <v>1</v>
      </c>
      <c r="E50" s="300">
        <f>IF(C50="CMP",IF(SCM!H10="","",SCM!H10),"")</f>
        <v>1</v>
      </c>
      <c r="F50" s="300">
        <f>IF(C50="CMP",IF(SCM!I10="","",SCM!I10),"")</f>
        <v>1</v>
      </c>
      <c r="G50" s="300">
        <f>IF(C50="CMP",IF(SCM!J10="","",SCM!J10),"")</f>
        <v>1</v>
      </c>
      <c r="H50" s="300">
        <f>IF(C50="CMP",IF(SCM!K10="","",SCM!K10),"")</f>
        <v>1</v>
      </c>
      <c r="I50" s="162" t="str">
        <f>IF(C50="CMP",IF(SCM!L10="","",SCM!L10),"")</f>
        <v/>
      </c>
      <c r="J50" s="62" t="s">
        <v>89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0.5" customHeight="1" x14ac:dyDescent="0.15">
      <c r="A51" s="2"/>
      <c r="B51" s="162">
        <v>9</v>
      </c>
      <c r="C51" s="300" t="str">
        <f>IF(SCM!C11="Y",SCM!B11," ")</f>
        <v>RMP</v>
      </c>
      <c r="D51" s="300">
        <f>IF(C51="RMP",IF(SCM!G11="","",SCM!G11),"")</f>
        <v>1</v>
      </c>
      <c r="E51" s="300">
        <f>IF(C51="RMP",IF(SCM!H11="","",SCM!H11),"")</f>
        <v>1</v>
      </c>
      <c r="F51" s="300">
        <f>IF(C51="RMP",IF(SCM!I11="","",SCM!I11),"")</f>
        <v>1</v>
      </c>
      <c r="G51" s="300">
        <f>IF(C51="RMP",IF(SCM!J11="","",SCM!J11),"")</f>
        <v>1</v>
      </c>
      <c r="H51" s="300">
        <f>IF(C51="RMP",IF(SCM!K11="","",SCM!K11),"")</f>
        <v>1</v>
      </c>
      <c r="I51" s="162" t="str">
        <f>IF(C51="RMP",IF(SCM!L11="","",SCM!L11),"")</f>
        <v/>
      </c>
      <c r="J51" s="62" t="s">
        <v>90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0.5" customHeight="1" x14ac:dyDescent="0.15">
      <c r="A52" s="2"/>
      <c r="B52" s="162">
        <v>10</v>
      </c>
      <c r="C52" s="300" t="str">
        <f>IF(SCM!C12="Y",SCM!B12," ")</f>
        <v>SRS</v>
      </c>
      <c r="D52" s="300">
        <f>IF(C52="SRS",IF(SCM!G12="","",SCM!G12),"")</f>
        <v>1</v>
      </c>
      <c r="E52" s="300">
        <f>IF(C52="SRS",IF(SCM!H12="","",SCM!H12),"")</f>
        <v>1</v>
      </c>
      <c r="F52" s="300">
        <f>IF(C52="SRS",IF(SCM!I12="","",SCM!I12),"")</f>
        <v>1</v>
      </c>
      <c r="G52" s="300">
        <f>IF(C52="SRS",IF(SCM!J12="","",SCM!J12),"")</f>
        <v>1</v>
      </c>
      <c r="H52" s="300">
        <f>IF(C52="SRS",IF(SCM!K12="","",SCM!K12),"")</f>
        <v>1</v>
      </c>
      <c r="I52" s="162" t="str">
        <f>IF(C52="SRS",IF(SCM!L12="","",SCM!L12),"")</f>
        <v/>
      </c>
      <c r="J52" s="62" t="s">
        <v>91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0.5" customHeight="1" x14ac:dyDescent="0.15">
      <c r="A53" s="2"/>
      <c r="B53" s="162">
        <v>11</v>
      </c>
      <c r="C53" s="300" t="str">
        <f>IF(SCM!C13="Y",SCM!B13," ")</f>
        <v>Requirement Traceability Matrix</v>
      </c>
      <c r="D53" s="300">
        <f>IF(C53="Requirement Traceability Matrix",IF(SCM!G13="","",SCM!G13),"")</f>
        <v>0</v>
      </c>
      <c r="E53" s="300">
        <f>IF(C53="Requirement Traceability Matrix",IF(SCM!H13="","",SCM!H13),"")</f>
        <v>0</v>
      </c>
      <c r="F53" s="162" t="str">
        <f>IF(C53="Requirement Traceability Matrix",IF(SCM!I13="","",SCM!I13),"")</f>
        <v/>
      </c>
      <c r="G53" s="162" t="str">
        <f>IF(C53="Requirement Traceability Matrix",IF(SCM!J13="","",SCM!J13),"")</f>
        <v/>
      </c>
      <c r="H53" s="162" t="str">
        <f>IF(C53="Requirement Traceability Matrix",IF(SCM!K13="","",SCM!K13),"")</f>
        <v/>
      </c>
      <c r="I53" s="162" t="str">
        <f>IF(C53="Requirement Traceability Matrix",IF(SCM!L13="","",SCM!L13),"")</f>
        <v/>
      </c>
      <c r="J53" s="6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0.5" customHeight="1" x14ac:dyDescent="0.15">
      <c r="A54" s="2"/>
      <c r="B54" s="162">
        <v>12</v>
      </c>
      <c r="C54" s="300" t="str">
        <f>IF(SCM!C14="Y",SCM!B14," ")</f>
        <v xml:space="preserve"> </v>
      </c>
      <c r="D54" s="162" t="str">
        <f>IF(C54="Prototype/POC",IF(SCM!G14="","",SCM!G14),"")</f>
        <v/>
      </c>
      <c r="E54" s="162" t="str">
        <f>IF(C54="Prototype/POC",IF(SCM!H14="","",SCM!H14),"")</f>
        <v/>
      </c>
      <c r="F54" s="162" t="str">
        <f>IF(C54="Prototype/POC",IF(SCM!I14="","",SCM!I14),"")</f>
        <v/>
      </c>
      <c r="G54" s="162" t="str">
        <f>IF(C54="Prototype/POC",IF(SCM!J14="","",SCM!J14),"")</f>
        <v/>
      </c>
      <c r="H54" s="162" t="str">
        <f>IF(C54="Prototype/POC",IF(SCM!K14="","",SCM!K14),"")</f>
        <v/>
      </c>
      <c r="I54" s="162" t="str">
        <f>IF(C54="Prototype/POC",IF(SCM!L14="","",SCM!L14),"")</f>
        <v/>
      </c>
      <c r="J54" s="6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0.5" customHeight="1" x14ac:dyDescent="0.15">
      <c r="A55" s="2"/>
      <c r="B55" s="162">
        <v>13</v>
      </c>
      <c r="C55" s="300" t="str">
        <f>IF(SCM!C15="Y",SCM!B15," ")</f>
        <v xml:space="preserve"> </v>
      </c>
      <c r="D55" s="162" t="str">
        <f>IF(C55="Re-estimation-1",IF(SCM!G15="","",SCM!G15),"")</f>
        <v/>
      </c>
      <c r="E55" s="162" t="str">
        <f>IF(C55="Re-estimation-1",IF(SCM!H15="","",SCM!H15),"")</f>
        <v/>
      </c>
      <c r="F55" s="162" t="str">
        <f>IF(C55="Re-estimation-1",IF(SCM!I15="","",SCM!I15),"")</f>
        <v/>
      </c>
      <c r="G55" s="162" t="str">
        <f>IF(C55="Re-estimation-1",IF(SCM!J15="","",SCM!J15),"")</f>
        <v/>
      </c>
      <c r="H55" s="162" t="str">
        <f>IF(C55="Re-estimation-1",IF(SCM!K15="","",SCM!K15),"")</f>
        <v/>
      </c>
      <c r="I55" s="162" t="str">
        <f>IF(C55="Re-estimation-1",IF(SCM!L15="","",SCM!L15),"")</f>
        <v/>
      </c>
      <c r="J55" s="6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0.5" customHeight="1" x14ac:dyDescent="0.15">
      <c r="A56" s="2"/>
      <c r="B56" s="162">
        <v>14</v>
      </c>
      <c r="C56" s="300" t="str">
        <f>IF(SCM!C16="Y",SCM!B16," ")</f>
        <v xml:space="preserve"> </v>
      </c>
      <c r="D56" s="162" t="str">
        <f>IF(C56="Acceptance Test Plan",IF(SCM!G16="","",SCM!G16),"")</f>
        <v/>
      </c>
      <c r="E56" s="162" t="str">
        <f>IF(C56="Acceptance Test Plan",IF(SCM!H16="","",SCM!H16),"")</f>
        <v/>
      </c>
      <c r="F56" s="162" t="str">
        <f>IF(C56="Acceptance Test Plan",IF(SCM!I16="","",SCM!I16),"")</f>
        <v/>
      </c>
      <c r="G56" s="162" t="str">
        <f>IF(C56="Acceptance Test Plan",IF(SCM!J16="","",SCM!J16),"")</f>
        <v/>
      </c>
      <c r="H56" s="162" t="str">
        <f>IF(C56="Acceptance Test Plan",IF(SCM!K16="","",SCM!K16),"")</f>
        <v/>
      </c>
      <c r="I56" s="162" t="str">
        <f>IF(C56="Acceptance Test Plan",IF(SCM!L16="","",SCM!L16),"")</f>
        <v/>
      </c>
      <c r="J56" s="6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0.5" customHeight="1" x14ac:dyDescent="0.15">
      <c r="A57" s="2"/>
      <c r="B57" s="162">
        <v>15</v>
      </c>
      <c r="C57" s="300" t="str">
        <f>IF(SCM!C17="Y",SCM!B17," ")</f>
        <v xml:space="preserve"> </v>
      </c>
      <c r="D57" s="162" t="str">
        <f>IF(C57="Acceptance Test Specification",IF(SCM!G17="","",SCM!G17),"")</f>
        <v/>
      </c>
      <c r="E57" s="162" t="str">
        <f>IF(C57="Acceptance Test Specification",IF(SCM!H17="","",SCM!H17),"")</f>
        <v/>
      </c>
      <c r="F57" s="162" t="str">
        <f>IF(C57="Acceptance Test Specification",IF(SCM!I17="","",SCM!I17),"")</f>
        <v/>
      </c>
      <c r="G57" s="162" t="str">
        <f>IF(C57="Acceptance Test Specification",IF(SCM!J17="","",SCM!J17),"")</f>
        <v/>
      </c>
      <c r="H57" s="162" t="str">
        <f>IF(C57="Acceptance Test Specification",IF(SCM!K17="","",SCM!K17),"")</f>
        <v/>
      </c>
      <c r="I57" s="162" t="str">
        <f>IF(C57="Acceptance Test Specification",IF(SCM!L17="","",SCM!L17),"")</f>
        <v/>
      </c>
      <c r="J57" s="6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0.5" customHeight="1" x14ac:dyDescent="0.15">
      <c r="A58" s="2"/>
      <c r="B58" s="162">
        <v>16</v>
      </c>
      <c r="C58" s="300" t="str">
        <f>IF(SCM!C18="Y",SCM!B18," ")</f>
        <v>HLD</v>
      </c>
      <c r="D58" s="162" t="str">
        <f>IF(C58="HLD",IF(SCM!G18="","",SCM!G18),"")</f>
        <v/>
      </c>
      <c r="E58" s="162" t="str">
        <f>IF(C58="HLD",IF(SCM!H18="","",SCM!H18),"")</f>
        <v/>
      </c>
      <c r="F58" s="162" t="str">
        <f>IF(C58="HLD",IF(SCM!I18="","",SCM!I18),"")</f>
        <v/>
      </c>
      <c r="G58" s="162" t="str">
        <f>IF(C58="HLD",IF(SCM!J18="","",SCM!J18),"")</f>
        <v/>
      </c>
      <c r="H58" s="162" t="str">
        <f>IF(C58="HLD",IF(SCM!K18="","",SCM!K18),"")</f>
        <v/>
      </c>
      <c r="I58" s="162" t="str">
        <f>IF(C58="HLD",IF(SCM!L18="","",SCM!L18),"")</f>
        <v/>
      </c>
      <c r="J58" s="6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0.5" customHeight="1" x14ac:dyDescent="0.15">
      <c r="A59" s="2"/>
      <c r="B59" s="162">
        <v>17</v>
      </c>
      <c r="C59" s="300" t="str">
        <f>IF(SCM!C19="Y",SCM!B19," ")</f>
        <v>System Test Plan</v>
      </c>
      <c r="D59" s="162" t="str">
        <f>IF(C59="System Test Plan",IF(SCM!G19="","",SCM!G19),"")</f>
        <v/>
      </c>
      <c r="E59" s="162" t="str">
        <f>IF(C59="System Test Plan",IF(SCM!H19="","",SCM!H19),"")</f>
        <v/>
      </c>
      <c r="F59" s="162" t="str">
        <f>IF(C59="System Test Plan",IF(SCM!I19="","",SCM!I19),"")</f>
        <v/>
      </c>
      <c r="G59" s="162" t="str">
        <f>IF(C59="System Test Plan",IF(SCM!J19="","",SCM!J19),"")</f>
        <v/>
      </c>
      <c r="H59" s="162" t="str">
        <f>IF(C59="System Test Plan",IF(SCM!K19="","",SCM!K19),"")</f>
        <v/>
      </c>
      <c r="I59" s="162" t="str">
        <f>IF(C59="System Test Plan",IF(SCM!L19="","",SCM!L19),"")</f>
        <v/>
      </c>
      <c r="J59" s="6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0.5" customHeight="1" x14ac:dyDescent="0.15">
      <c r="A60" s="2"/>
      <c r="B60" s="162">
        <v>18</v>
      </c>
      <c r="C60" s="300" t="str">
        <f>IF(SCM!C20="Y",SCM!B20," ")</f>
        <v>System Test Specification</v>
      </c>
      <c r="D60" s="162" t="str">
        <f>IF(C60="System Test Specification",IF(SCM!G20="","",SCM!G20),"")</f>
        <v/>
      </c>
      <c r="E60" s="162" t="str">
        <f>IF(C60="System Test Specification",IF(SCM!H20="","",SCM!H20),"")</f>
        <v/>
      </c>
      <c r="F60" s="162" t="str">
        <f>IF(C60="System Test Specification",IF(SCM!I20="","",SCM!I20),"")</f>
        <v/>
      </c>
      <c r="G60" s="162" t="str">
        <f>IF(C60="System Test Specification",IF(SCM!J20="","",SCM!J20),"")</f>
        <v/>
      </c>
      <c r="H60" s="162" t="str">
        <f>IF(C60="System Test Specification",IF(SCM!K20="","",SCM!K20),"")</f>
        <v/>
      </c>
      <c r="I60" s="162" t="str">
        <f>IF(C60="System Test Specification",IF(SCM!L20="","",SCM!L20),"")</f>
        <v/>
      </c>
      <c r="J60" s="6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0.5" customHeight="1" x14ac:dyDescent="0.15">
      <c r="A61" s="2"/>
      <c r="B61" s="162">
        <v>19</v>
      </c>
      <c r="C61" s="300" t="str">
        <f>IF(SCM!C21="Y",SCM!B21," ")</f>
        <v xml:space="preserve"> </v>
      </c>
      <c r="D61" s="162" t="str">
        <f>IF(C61="LLD",IF(SCM!G21="","",SCM!G21),"")</f>
        <v/>
      </c>
      <c r="E61" s="162" t="str">
        <f>IF(C61="LLD",IF(SCM!H21="","",SCM!H21),"")</f>
        <v/>
      </c>
      <c r="F61" s="162" t="str">
        <f>IF(C61="LLD",IF(SCM!I21="","",SCM!I21),"")</f>
        <v/>
      </c>
      <c r="G61" s="162" t="str">
        <f>IF(C61="LLD",IF(SCM!J21="","",SCM!J21),"")</f>
        <v/>
      </c>
      <c r="H61" s="162" t="str">
        <f>IF(C61="LLD",IF(SCM!K21="","",SCM!K21),"")</f>
        <v/>
      </c>
      <c r="I61" s="162" t="str">
        <f>IF(C61="LLD",IF(SCM!L21="","",SCM!L21),"")</f>
        <v/>
      </c>
      <c r="J61" s="62" t="s">
        <v>102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0.5" customHeight="1" x14ac:dyDescent="0.15">
      <c r="A62" s="2"/>
      <c r="B62" s="162">
        <v>20</v>
      </c>
      <c r="C62" s="300" t="str">
        <f>IF(SCM!C22="Y",SCM!B22," ")</f>
        <v xml:space="preserve"> </v>
      </c>
      <c r="D62" s="162" t="str">
        <f>IF(C62="Integration Test Plan",IF(SCM!G22="","",SCM!G22),"")</f>
        <v/>
      </c>
      <c r="E62" s="162" t="str">
        <f>IF(C62="Integration Test Plan",IF(SCM!H22="","",SCM!H22),"")</f>
        <v/>
      </c>
      <c r="F62" s="162" t="str">
        <f>IF(C62="Integration Test Plan",IF(SCM!I22="","",SCM!I22),"")</f>
        <v/>
      </c>
      <c r="G62" s="162" t="str">
        <f>IF(C62="Integration Test Plan",IF(SCM!J22="","",SCM!J22),"")</f>
        <v/>
      </c>
      <c r="H62" s="162" t="str">
        <f>IF(C62="Integration Test Plan",IF(SCM!K22="","",SCM!K22),"")</f>
        <v/>
      </c>
      <c r="I62" s="162" t="str">
        <f>IF(C62="Integration Test Plan",IF(SCM!L22="","",SCM!L22),"")</f>
        <v/>
      </c>
      <c r="J62" s="6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0.5" customHeight="1" x14ac:dyDescent="0.15">
      <c r="A63" s="2"/>
      <c r="B63" s="162">
        <v>21</v>
      </c>
      <c r="C63" s="300" t="str">
        <f>IF(SCM!C23="Y",SCM!B23," ")</f>
        <v xml:space="preserve"> </v>
      </c>
      <c r="D63" s="162" t="str">
        <f>IF(C63="Integration Test Specification",IF(SCM!G23="","",SCM!G23),"")</f>
        <v/>
      </c>
      <c r="E63" s="162" t="str">
        <f>IF(C63="Integration Test Specification",IF(SCM!H23="","",SCM!H23),"")</f>
        <v/>
      </c>
      <c r="F63" s="162" t="str">
        <f>IF(C63="Integration Test Specification",IF(SCM!I23="","",SCM!I23),"")</f>
        <v/>
      </c>
      <c r="G63" s="162" t="str">
        <f>IF(C63="Integration Test Specification",IF(SCM!J23="","",SCM!J23),"")</f>
        <v/>
      </c>
      <c r="H63" s="162" t="str">
        <f>IF(C63="Integration Test Specification",IF(SCM!K23="","",SCM!K23),"")</f>
        <v/>
      </c>
      <c r="I63" s="162" t="str">
        <f>IF(C63="Integration Test Specification",IF(SCM!L23="","",SCM!L23),"")</f>
        <v/>
      </c>
      <c r="J63" s="6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0.5" customHeight="1" x14ac:dyDescent="0.15">
      <c r="A64" s="2"/>
      <c r="B64" s="162">
        <v>22</v>
      </c>
      <c r="C64" s="300" t="str">
        <f>IF(SCM!C24="Y",SCM!B24," ")</f>
        <v xml:space="preserve"> </v>
      </c>
      <c r="D64" s="162" t="str">
        <f>IF(C64="Re-estimation-2",IF(SCM!G24="","",SCM!G24),"")</f>
        <v/>
      </c>
      <c r="E64" s="162" t="str">
        <f>IF(C64="Re-estimation-2",IF(SCM!H24="","",SCM!H24),"")</f>
        <v/>
      </c>
      <c r="F64" s="162" t="str">
        <f>IF(C64="Re-estimation-2",IF(SCM!I24="","",SCM!I24),"")</f>
        <v/>
      </c>
      <c r="G64" s="162" t="str">
        <f>IF(C64="Re-estimation-2",IF(SCM!J24="","",SCM!J24),"")</f>
        <v/>
      </c>
      <c r="H64" s="162" t="str">
        <f>IF(C64="Re-estimation-2",IF(SCM!K24="","",SCM!K24),"")</f>
        <v/>
      </c>
      <c r="I64" s="162" t="str">
        <f>IF(C64="Re-estimation-2",IF(SCM!L24="","",SCM!L24),"")</f>
        <v/>
      </c>
      <c r="J64" s="6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0.5" customHeight="1" x14ac:dyDescent="0.15">
      <c r="A65" s="2"/>
      <c r="B65" s="162">
        <v>23</v>
      </c>
      <c r="C65" s="300" t="str">
        <f>IF(SCM!C25="Y",SCM!B25," ")</f>
        <v xml:space="preserve"> </v>
      </c>
      <c r="D65" s="162" t="str">
        <f>IF(C65="Unit Test Plan",IF(SCM!G25="","",SCM!G25),"")</f>
        <v/>
      </c>
      <c r="E65" s="162" t="str">
        <f>IF(C65="Unit Test Plan",IF(SCM!H25="","",SCM!H25),"")</f>
        <v/>
      </c>
      <c r="F65" s="162" t="str">
        <f>IF(C65="Unit Test Plan",IF(SCM!I25="","",SCM!I25),"")</f>
        <v/>
      </c>
      <c r="G65" s="162" t="str">
        <f>IF(C65="Unit Test Plan",IF(SCM!J25="","",SCM!J25),"")</f>
        <v/>
      </c>
      <c r="H65" s="162" t="str">
        <f>IF(C65="Unit Test Plan",IF(SCM!K25="","",SCM!K25),"")</f>
        <v/>
      </c>
      <c r="I65" s="162" t="str">
        <f>IF(C65="Unit Test Plan",IF(SCM!L25="","",SCM!L25),"")</f>
        <v/>
      </c>
      <c r="J65" s="6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0.5" customHeight="1" x14ac:dyDescent="0.15">
      <c r="A66" s="2"/>
      <c r="B66" s="162">
        <v>24</v>
      </c>
      <c r="C66" s="300" t="str">
        <f>IF(SCM!C26="Y",SCM!B26," ")</f>
        <v>Unit Test Specification</v>
      </c>
      <c r="D66" s="162" t="str">
        <f>IF(C66="Unit Test Specification",IF(SCM!G26="","",SCM!G26),"")</f>
        <v/>
      </c>
      <c r="E66" s="162" t="str">
        <f>IF(C66="Unit Test Specification",IF(SCM!H26="","",SCM!H26),"")</f>
        <v/>
      </c>
      <c r="F66" s="162" t="str">
        <f>IF(C66="Unit Test Specification",IF(SCM!I26="","",SCM!I26),"")</f>
        <v/>
      </c>
      <c r="G66" s="162" t="str">
        <f>IF(C66="Unit Test Specification",IF(SCM!J26="","",SCM!J26),"")</f>
        <v/>
      </c>
      <c r="H66" s="162" t="str">
        <f>IF(C66="Unit Test Specification",IF(SCM!K26="","",SCM!K26),"")</f>
        <v/>
      </c>
      <c r="I66" s="162" t="str">
        <f>IF(C66="Unit Test Specification",IF(SCM!L26="","",SCM!L26),"")</f>
        <v/>
      </c>
      <c r="J66" s="6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0.5" customHeight="1" x14ac:dyDescent="0.15">
      <c r="A67" s="2"/>
      <c r="B67" s="162">
        <v>25</v>
      </c>
      <c r="C67" s="300" t="str">
        <f>IF(SCM!C27="Y",SCM!B27," ")</f>
        <v>Source Code</v>
      </c>
      <c r="D67" s="162" t="str">
        <f>IF(C67="Source Code",IF(SCM!G27="","",SCM!G27),"")</f>
        <v/>
      </c>
      <c r="E67" s="162" t="str">
        <f>IF(C67="Source Code",IF(SCM!H27="","",SCM!H27),"")</f>
        <v/>
      </c>
      <c r="F67" s="162" t="str">
        <f>IF(C67="Source Code",IF(SCM!I27="","",SCM!I27),"")</f>
        <v/>
      </c>
      <c r="G67" s="162" t="str">
        <f>IF(C67="Source Code",IF(SCM!J27="","",SCM!J27),"")</f>
        <v/>
      </c>
      <c r="H67" s="162" t="str">
        <f>IF(C67="Source Code",IF(SCM!K27="","",SCM!K27),"")</f>
        <v/>
      </c>
      <c r="I67" s="162" t="str">
        <f>IF(C67="Source Code",IF(SCM!L27="","",SCM!L27),"")</f>
        <v/>
      </c>
      <c r="J67" s="6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0.5" customHeight="1" x14ac:dyDescent="0.15">
      <c r="A68" s="2"/>
      <c r="B68" s="162">
        <v>26</v>
      </c>
      <c r="C68" s="300" t="str">
        <f>IF(SCM!C28="Y",SCM!B28," ")</f>
        <v>Unit Test Report</v>
      </c>
      <c r="D68" s="162" t="str">
        <f>IF(C68="Unit Test Report",IF(SCM!G28="","",SCM!G28),"")</f>
        <v/>
      </c>
      <c r="E68" s="162" t="str">
        <f>IF(C68="Unit Test Report",IF(SCM!H28="","",SCM!H28),"")</f>
        <v/>
      </c>
      <c r="F68" s="162" t="str">
        <f>IF(C68="Unit Test Report",IF(SCM!I28="","",SCM!I28),"")</f>
        <v/>
      </c>
      <c r="G68" s="162" t="str">
        <f>IF(C68="Unit Test Report",IF(SCM!J28="","",SCM!J28),"")</f>
        <v/>
      </c>
      <c r="H68" s="162" t="str">
        <f>IF(C68="Unit Test Report",IF(SCM!K28="","",SCM!K28),"")</f>
        <v/>
      </c>
      <c r="I68" s="162" t="str">
        <f>IF(C68="Unit Test Report",IF(SCM!L28="","",SCM!L28),"")</f>
        <v/>
      </c>
      <c r="J68" s="6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0.5" customHeight="1" x14ac:dyDescent="0.15">
      <c r="A69" s="2"/>
      <c r="B69" s="162">
        <v>27</v>
      </c>
      <c r="C69" s="300" t="str">
        <f>IF(SCM!C29="Y",SCM!B29," ")</f>
        <v xml:space="preserve"> </v>
      </c>
      <c r="D69" s="162" t="str">
        <f>IF(C69="Integration Test Report",IF(SCM!G29="","",SCM!G29),"")</f>
        <v/>
      </c>
      <c r="E69" s="162" t="str">
        <f>IF(C69="Integration Test Report",IF(SCM!H29="","",SCM!H29),"")</f>
        <v/>
      </c>
      <c r="F69" s="162" t="str">
        <f>IF(C69="Integration Test Report",IF(SCM!I29="","",SCM!I29),"")</f>
        <v/>
      </c>
      <c r="G69" s="162" t="str">
        <f>IF(C69="Integration Test Report",IF(SCM!J29="","",SCM!J29),"")</f>
        <v/>
      </c>
      <c r="H69" s="162" t="str">
        <f>IF(C69="Integration Test Report",IF(SCM!K29="","",SCM!K29),"")</f>
        <v/>
      </c>
      <c r="I69" s="162" t="str">
        <f>IF(C69="Integration Test Report",IF(SCM!L29="","",SCM!L29),"")</f>
        <v/>
      </c>
      <c r="J69" s="6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0.5" customHeight="1" x14ac:dyDescent="0.15">
      <c r="A70" s="2"/>
      <c r="B70" s="162">
        <v>28</v>
      </c>
      <c r="C70" s="300" t="str">
        <f>IF(SCM!C30="Y",SCM!B30," ")</f>
        <v>System Test Report</v>
      </c>
      <c r="D70" s="162" t="str">
        <f>IF(C70="System Test Report",IF(SCM!G30="","",SCM!G30),"")</f>
        <v/>
      </c>
      <c r="E70" s="162" t="str">
        <f>IF(C70="System Test Report",IF(SCM!H30="","",SCM!H30),"")</f>
        <v/>
      </c>
      <c r="F70" s="162" t="str">
        <f>IF(C70="System Test Report",IF(SCM!I30="","",SCM!I30),"")</f>
        <v/>
      </c>
      <c r="G70" s="162" t="str">
        <f>IF(C70="System Test Report",IF(SCM!J30="","",SCM!J30),"")</f>
        <v/>
      </c>
      <c r="H70" s="162" t="str">
        <f>IF(C70="System Test Report",IF(SCM!K30="","",SCM!K30),"")</f>
        <v/>
      </c>
      <c r="I70" s="162" t="str">
        <f>IF(C70="System Test Report",IF(SCM!L30="","",SCM!L30),"")</f>
        <v/>
      </c>
      <c r="J70" s="6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0.5" customHeight="1" x14ac:dyDescent="0.15">
      <c r="A71" s="2"/>
      <c r="B71" s="162">
        <v>29</v>
      </c>
      <c r="C71" s="300" t="str">
        <f>IF(SCM!C31="Y",SCM!B31," ")</f>
        <v>User Manual</v>
      </c>
      <c r="D71" s="162" t="str">
        <f>IF(C71="User Manual",IF(SCM!G31="","",SCM!G31),"")</f>
        <v/>
      </c>
      <c r="E71" s="162" t="str">
        <f>IF(C71="User Manual",IF(SCM!H31="","",SCM!H31),"")</f>
        <v/>
      </c>
      <c r="F71" s="162" t="str">
        <f>IF(C71="User Manual",IF(SCM!I31="","",SCM!I31),"")</f>
        <v/>
      </c>
      <c r="G71" s="162" t="str">
        <f>IF(C71="User Manual",IF(SCM!J31="","",SCM!J31),"")</f>
        <v/>
      </c>
      <c r="H71" s="162" t="str">
        <f>IF(C71="User Manual",IF(SCM!K31="","",SCM!K31),"")</f>
        <v/>
      </c>
      <c r="I71" s="162" t="str">
        <f>IF(C71="User Manual",IF(SCM!L31="","",SCM!L31),"")</f>
        <v/>
      </c>
      <c r="J71" s="6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0.5" customHeight="1" x14ac:dyDescent="0.15">
      <c r="A72" s="2"/>
      <c r="B72" s="162">
        <v>30</v>
      </c>
      <c r="C72" s="300" t="str">
        <f>IF(SCM!C32="Y",SCM!B32," ")</f>
        <v xml:space="preserve"> </v>
      </c>
      <c r="D72" s="162" t="str">
        <f>IF(C72="Online Help",IF(SCM!G32="","",SCM!G32),"")</f>
        <v/>
      </c>
      <c r="E72" s="162" t="str">
        <f>IF(C72="Online Help",IF(SCM!H32="","",SCM!H32),"")</f>
        <v/>
      </c>
      <c r="F72" s="162" t="str">
        <f>IF(C72="Online Help",IF(SCM!I32="","",SCM!I32),"")</f>
        <v/>
      </c>
      <c r="G72" s="162" t="str">
        <f>IF(C72="Online Help",IF(SCM!J32="","",SCM!J32),"")</f>
        <v/>
      </c>
      <c r="H72" s="162" t="str">
        <f>IF(C72="Online Help",IF(SCM!K32="","",SCM!K32),"")</f>
        <v/>
      </c>
      <c r="I72" s="162" t="str">
        <f>IF(C72="Online Help",IF(SCM!L32="","",SCM!L32),"")</f>
        <v/>
      </c>
      <c r="J72" s="6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0.5" customHeight="1" x14ac:dyDescent="0.15">
      <c r="A73" s="2"/>
      <c r="B73" s="162">
        <v>31</v>
      </c>
      <c r="C73" s="300" t="str">
        <f>IF(SCM!C33="Y",SCM!B33," ")</f>
        <v xml:space="preserve"> </v>
      </c>
      <c r="D73" s="162" t="str">
        <f>IF(C73="Installation Guide",IF(SCM!G33="","",SCM!G33),"")</f>
        <v/>
      </c>
      <c r="E73" s="162" t="str">
        <f>IF(C73="Installation Guide",IF(SCM!H33="","",SCM!H33),"")</f>
        <v/>
      </c>
      <c r="F73" s="162" t="str">
        <f>IF(C73="Installation Guide",IF(SCM!I33="","",SCM!I33),"")</f>
        <v/>
      </c>
      <c r="G73" s="162" t="str">
        <f>IF(C73="Installation Guide",IF(SCM!J33="","",SCM!J33),"")</f>
        <v/>
      </c>
      <c r="H73" s="162" t="str">
        <f>IF(C73="Installation Guide",IF(SCM!K33="","",SCM!K33),"")</f>
        <v/>
      </c>
      <c r="I73" s="162" t="str">
        <f>IF(C73="Installation Guide",IF(SCM!L33="","",SCM!L33),"")</f>
        <v/>
      </c>
      <c r="J73" s="6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0.5" customHeight="1" x14ac:dyDescent="0.15">
      <c r="A74" s="2"/>
      <c r="B74" s="162">
        <v>32</v>
      </c>
      <c r="C74" s="300" t="str">
        <f>IF(SCM!C34="Y",SCM!B34," ")</f>
        <v>Release readiness check</v>
      </c>
      <c r="D74" s="162" t="str">
        <f>IF(C74="Release readiness check",IF(SCM!G34="","",SCM!G34),"")</f>
        <v/>
      </c>
      <c r="E74" s="162" t="str">
        <f>IF(C74="Release readiness check",IF(SCM!H34="","",SCM!H34),"")</f>
        <v/>
      </c>
      <c r="F74" s="162" t="str">
        <f>IF(C74="Release readiness check",IF(SCM!I34="","",SCM!I34),"")</f>
        <v/>
      </c>
      <c r="G74" s="162" t="str">
        <f>IF(C74="Release readiness check",IF(SCM!J34="","",SCM!J34),"")</f>
        <v/>
      </c>
      <c r="H74" s="162" t="str">
        <f>IF(C74="Release readiness check",IF(SCM!K34="","",SCM!K34),"")</f>
        <v/>
      </c>
      <c r="I74" s="162" t="str">
        <f>IF(C74="Release readiness check",IF(SCM!L34="","",SCM!L34),"")</f>
        <v/>
      </c>
      <c r="J74" s="6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0.5" customHeight="1" x14ac:dyDescent="0.15">
      <c r="A75" s="2"/>
      <c r="B75" s="162">
        <v>33</v>
      </c>
      <c r="C75" s="300" t="str">
        <f>IF(SCM!C35="Y",SCM!B35," ")</f>
        <v>Delivery note</v>
      </c>
      <c r="D75" s="162" t="str">
        <f>IF(C75="Delivery note",IF(SCM!G35="","",SCM!G35),"")</f>
        <v/>
      </c>
      <c r="E75" s="162" t="str">
        <f>IF(C75="Delivery note",IF(SCM!H35="","",SCM!H35),"")</f>
        <v/>
      </c>
      <c r="F75" s="162" t="str">
        <f>IF(C75="Delivery note",IF(SCM!I35="","",SCM!I35),"")</f>
        <v/>
      </c>
      <c r="G75" s="162" t="str">
        <f>IF(C75="Delivery note",IF(SCM!J35="","",SCM!J35),"")</f>
        <v/>
      </c>
      <c r="H75" s="162" t="str">
        <f>IF(C75="Delivery note",IF(SCM!K35="","",SCM!K35),"")</f>
        <v/>
      </c>
      <c r="I75" s="162" t="str">
        <f>IF(C75="Delivery note",IF(SCM!L35="","",SCM!L35),"")</f>
        <v/>
      </c>
      <c r="J75" s="6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0.5" customHeight="1" x14ac:dyDescent="0.15">
      <c r="A76" s="2"/>
      <c r="B76" s="162">
        <v>34</v>
      </c>
      <c r="C76" s="300" t="str">
        <f>IF(SCM!C36="Y",SCM!B36," ")</f>
        <v>Release note</v>
      </c>
      <c r="D76" s="162" t="str">
        <f>IF(C76="Release note",IF(SCM!G36="","",SCM!G36),"")</f>
        <v/>
      </c>
      <c r="E76" s="162" t="str">
        <f>IF(C76="Release note",IF(SCM!H36="","",SCM!H36),"")</f>
        <v/>
      </c>
      <c r="F76" s="162" t="str">
        <f>IF(C76="Release note",IF(SCM!I36="","",SCM!I36),"")</f>
        <v/>
      </c>
      <c r="G76" s="162" t="str">
        <f>IF(C76="Release note",IF(SCM!J36="","",SCM!J36),"")</f>
        <v/>
      </c>
      <c r="H76" s="162" t="str">
        <f>IF(C76="Release note",IF(SCM!K36="","",SCM!K36),"")</f>
        <v/>
      </c>
      <c r="I76" s="162" t="str">
        <f>IF(C76="Release note",IF(SCM!L36="","",SCM!L36),"")</f>
        <v/>
      </c>
      <c r="J76" s="6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B4:G38" xr:uid="{00000000-0009-0000-0000-000016000000}"/>
  <mergeCells count="1">
    <mergeCell ref="B1:N1"/>
  </mergeCells>
  <conditionalFormatting sqref="D5:I38">
    <cfRule type="cellIs" dxfId="1" priority="1" stopIfTrue="1" operator="equal">
      <formula>0</formula>
    </cfRule>
  </conditionalFormatting>
  <conditionalFormatting sqref="J43:J76 N6:N38">
    <cfRule type="expression" dxfId="0" priority="2" stopIfTrue="1">
      <formula>G6="N"</formula>
    </cfRule>
  </conditionalFormatting>
  <dataValidations count="1">
    <dataValidation type="list" allowBlank="1" showErrorMessage="1" sqref="D2" xr:uid="{00000000-0002-0000-1600-000000000000}">
      <formula1>"#REF!"</formula1>
    </dataValidation>
  </dataValidations>
  <pageMargins left="0.75" right="0.75" top="1" bottom="1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9" customWidth="1"/>
    <col min="2" max="2" width="54.6640625" customWidth="1"/>
    <col min="3" max="26" width="9" customWidth="1"/>
  </cols>
  <sheetData>
    <row r="1" spans="1:26" ht="12.75" customHeight="1" x14ac:dyDescent="0.15">
      <c r="A1" s="208" t="s">
        <v>363</v>
      </c>
      <c r="B1" s="208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208">
        <v>1</v>
      </c>
      <c r="B2" s="30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208">
        <v>2</v>
      </c>
      <c r="B3" s="30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208">
        <v>3</v>
      </c>
      <c r="B4" s="208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208">
        <v>4</v>
      </c>
      <c r="B5" s="208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208">
        <v>5</v>
      </c>
      <c r="B6" s="208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208">
        <v>6</v>
      </c>
      <c r="B7" s="208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208">
        <v>7</v>
      </c>
      <c r="B8" s="208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208">
        <v>8</v>
      </c>
      <c r="B9" s="208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15">
      <c r="A10" s="208">
        <v>9</v>
      </c>
      <c r="B10" s="208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15">
      <c r="A11" s="208">
        <v>10</v>
      </c>
      <c r="B11" s="208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15">
      <c r="A13" s="2" t="s">
        <v>364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15">
      <c r="A14" s="208">
        <v>1</v>
      </c>
      <c r="B14" s="208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15">
      <c r="A15" s="208">
        <v>2</v>
      </c>
      <c r="B15" s="208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15">
      <c r="A16" s="208">
        <v>3</v>
      </c>
      <c r="B16" s="208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08">
        <v>4</v>
      </c>
      <c r="B17" s="208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08">
        <v>5</v>
      </c>
      <c r="B18" s="208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08">
        <v>6</v>
      </c>
      <c r="B19" s="208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08">
        <v>7</v>
      </c>
      <c r="B20" s="208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08">
        <v>8</v>
      </c>
      <c r="B21" s="208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08">
        <v>9</v>
      </c>
      <c r="B22" s="208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08">
        <v>10</v>
      </c>
      <c r="B23" s="208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5" right="0.75" top="1" bottom="1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36.6640625" customWidth="1"/>
    <col min="2" max="2" width="9" customWidth="1"/>
    <col min="3" max="3" width="45.83203125" customWidth="1"/>
    <col min="4" max="4" width="21.6640625" customWidth="1"/>
    <col min="5" max="26" width="9" customWidth="1"/>
  </cols>
  <sheetData>
    <row r="1" spans="1:26" ht="12.75" customHeight="1" x14ac:dyDescent="0.15">
      <c r="A1" s="302" t="str">
        <f>Deliverables!C3</f>
        <v>Document of Understanding</v>
      </c>
      <c r="B1" s="2" t="s">
        <v>192</v>
      </c>
      <c r="C1" s="2" t="str">
        <f>Team!C5</f>
        <v>Harikrishna E</v>
      </c>
      <c r="D1" s="2" t="s">
        <v>365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302" t="str">
        <f>Deliverables!C4</f>
        <v>Architecture Document</v>
      </c>
      <c r="B2" s="2" t="s">
        <v>276</v>
      </c>
      <c r="C2" s="2" t="str">
        <f>Team!E5</f>
        <v>Shailesh Ajmera</v>
      </c>
      <c r="D2" s="2" t="s">
        <v>193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302" t="str">
        <f>Deliverables!C5</f>
        <v>Proposal</v>
      </c>
      <c r="B3" s="2" t="s">
        <v>366</v>
      </c>
      <c r="C3" s="2" t="str">
        <f>Team!C6</f>
        <v>Satyanarayana</v>
      </c>
      <c r="D3" s="2" t="s">
        <v>196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302" t="str">
        <f>Deliverables!C6</f>
        <v>Contract</v>
      </c>
      <c r="B4" s="2" t="s">
        <v>367</v>
      </c>
      <c r="C4" s="2">
        <f>Team!E6</f>
        <v>0</v>
      </c>
      <c r="D4" s="2" t="s">
        <v>368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302" t="str">
        <f>Deliverables!C7</f>
        <v>Estimation</v>
      </c>
      <c r="B5" s="2" t="s">
        <v>4</v>
      </c>
      <c r="C5" s="2" t="str">
        <f>Team!B8</f>
        <v>Pulok Barik</v>
      </c>
      <c r="D5" s="2" t="s">
        <v>369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302" t="str">
        <f>Deliverables!C8</f>
        <v>PMP</v>
      </c>
      <c r="B6" s="2" t="s">
        <v>370</v>
      </c>
      <c r="C6" s="2" t="str">
        <f>Team!B9</f>
        <v>Vaishnavi</v>
      </c>
      <c r="D6" s="2" t="s">
        <v>66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302" t="str">
        <f>Deliverables!C9</f>
        <v>QAP</v>
      </c>
      <c r="B7" s="2"/>
      <c r="C7" s="2" t="str">
        <f>Team!B10</f>
        <v>Nafeesa NS</v>
      </c>
      <c r="D7" s="2" t="s">
        <v>371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302" t="str">
        <f>Deliverables!C10</f>
        <v>CMP</v>
      </c>
      <c r="B8" s="2"/>
      <c r="C8" s="2" t="str">
        <f>Team!B11</f>
        <v>Suma Devi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302" t="str">
        <f>Deliverables!C11</f>
        <v>RMP</v>
      </c>
      <c r="B9" s="2"/>
      <c r="C9" s="2" t="str">
        <f>Team!B12</f>
        <v>Monika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15">
      <c r="A10" s="302" t="str">
        <f>Deliverables!C12</f>
        <v>SRS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15">
      <c r="A11" s="302" t="str">
        <f>Deliverables!C13</f>
        <v>Requirement Traceability Matrix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15">
      <c r="A12" s="302" t="str">
        <f>Deliverables!C14</f>
        <v>Prototype/POC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15">
      <c r="A13" s="302" t="str">
        <f>Deliverables!C16</f>
        <v>Acceptance Test Plan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15">
      <c r="A14" s="302" t="str">
        <f>Deliverables!C17</f>
        <v>Acceptance Test Specification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15">
      <c r="A15" s="302" t="str">
        <f>Deliverables!C18</f>
        <v>HLD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15">
      <c r="A16" s="302" t="str">
        <f>Deliverables!C19</f>
        <v>System Test Plan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302" t="str">
        <f>Deliverables!C20</f>
        <v>System Test Specification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302" t="str">
        <f>Deliverables!C21</f>
        <v>LLD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302" t="str">
        <f>Deliverables!C22</f>
        <v>Integration Test Plan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302" t="str">
        <f>Deliverables!C23</f>
        <v>Integration Test Specification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302" t="str">
        <f>Deliverables!C25</f>
        <v>Unit Test Plan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302" t="str">
        <f>Deliverables!C26</f>
        <v>Unit Test Specification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302" t="str">
        <f>Deliverables!C27</f>
        <v>Source Code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302" t="str">
        <f>Deliverables!C28</f>
        <v>Unit Test Report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302" t="str">
        <f>Deliverables!C29</f>
        <v>Integration Test Report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302" t="str">
        <f>Deliverables!C30</f>
        <v>System Test Report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302" t="str">
        <f>Deliverables!C31</f>
        <v>User Manual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302" t="str">
        <f>Deliverables!C32</f>
        <v>Online Help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302" t="str">
        <f>Deliverables!C33</f>
        <v>Installation Guide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302" t="str">
        <f>Deliverables!C34</f>
        <v>Release readiness check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302" t="str">
        <f>Deliverables!C35</f>
        <v>Delivery note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302" t="str">
        <f>Deliverables!C36</f>
        <v>Release note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18</vt:i4>
      </vt:variant>
    </vt:vector>
  </HeadingPairs>
  <TitlesOfParts>
    <vt:vector size="43" baseType="lpstr">
      <vt:lpstr>Dashboard</vt:lpstr>
      <vt:lpstr>Team</vt:lpstr>
      <vt:lpstr>Deliverables</vt:lpstr>
      <vt:lpstr>Schedule</vt:lpstr>
      <vt:lpstr>Effort</vt:lpstr>
      <vt:lpstr>Data sheet</vt:lpstr>
      <vt:lpstr>EVM-Status</vt:lpstr>
      <vt:lpstr>Graph</vt:lpstr>
      <vt:lpstr>HC-Status</vt:lpstr>
      <vt:lpstr>SCM</vt:lpstr>
      <vt:lpstr>iPro-master</vt:lpstr>
      <vt:lpstr>iProweind</vt:lpstr>
      <vt:lpstr>iProweart</vt:lpstr>
      <vt:lpstr>iPro-individual</vt:lpstr>
      <vt:lpstr>Computation-EVM </vt:lpstr>
      <vt:lpstr>Progress</vt:lpstr>
      <vt:lpstr>Size</vt:lpstr>
      <vt:lpstr>Metrics</vt:lpstr>
      <vt:lpstr>Documents</vt:lpstr>
      <vt:lpstr>Coding &amp; UT</vt:lpstr>
      <vt:lpstr>IT</vt:lpstr>
      <vt:lpstr>ST</vt:lpstr>
      <vt:lpstr>Computation-HC</vt:lpstr>
      <vt:lpstr>Risks</vt:lpstr>
      <vt:lpstr>Input</vt:lpstr>
      <vt:lpstr>_FilterDatabase_1</vt:lpstr>
      <vt:lpstr>_FilterDatabase_1_1</vt:lpstr>
      <vt:lpstr>_FilterDatabase_2</vt:lpstr>
      <vt:lpstr>_FilterDatabase_3</vt:lpstr>
      <vt:lpstr>_FilterDatabase_4</vt:lpstr>
      <vt:lpstr>Input!Activity</vt:lpstr>
      <vt:lpstr>'iPro-individual'!Activity</vt:lpstr>
      <vt:lpstr>Input!Artefact</vt:lpstr>
      <vt:lpstr>'iPro-individual'!Artefact</vt:lpstr>
      <vt:lpstr>Input!Employee_Name</vt:lpstr>
      <vt:lpstr>'iPro-individual'!Employee_Name</vt:lpstr>
      <vt:lpstr>'iPro-master'!Employee_Name</vt:lpstr>
      <vt:lpstr>Deliverables!Excel_BuiltIn__FilterDatabase</vt:lpstr>
      <vt:lpstr>'iPro-master'!Excel_BuiltIn__FilterDatabase</vt:lpstr>
      <vt:lpstr>iProweart!Excel_BuiltIn__FilterDatabase</vt:lpstr>
      <vt:lpstr>iProweind!Excel_BuiltIn__FilterDatabase</vt:lpstr>
      <vt:lpstr>Input!Unit</vt:lpstr>
      <vt:lpstr>'iPro-individual'!Unit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kumar</dc:creator>
  <cp:lastModifiedBy>Microsoft Office User</cp:lastModifiedBy>
  <dcterms:created xsi:type="dcterms:W3CDTF">2018-10-09T06:03:00Z</dcterms:created>
  <dcterms:modified xsi:type="dcterms:W3CDTF">2023-02-17T06:42:36Z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1033-11.2.0.10351</vt:lpwstr>
  </property>
  <property fmtid="{D5CDD505-2E9C-101B-9397-08002B2CF9AE}" pid="3" name="ICV">
    <vt:lpwstr>B3582B31749A4069A93CF3132EE163EC</vt:lpwstr>
  </property>
</Properties>
</file>