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cel Visual Solutio\OneDrive\Desktop\"/>
    </mc:Choice>
  </mc:AlternateContent>
  <xr:revisionPtr revIDLastSave="0" documentId="8_{E590D92B-9162-4D34-A23C-AEBCE8078BA0}" xr6:coauthVersionLast="45" xr6:coauthVersionMax="45" xr10:uidLastSave="{00000000-0000-0000-0000-000000000000}"/>
  <bookViews>
    <workbookView xWindow="-120" yWindow="-120" windowWidth="29040" windowHeight="15840" tabRatio="603" activeTab="6" xr2:uid="{8A74224F-F9DC-4024-BD8E-E751782BAB4B}"/>
  </bookViews>
  <sheets>
    <sheet name="Surge 1 (Approach)" sheetId="1" r:id="rId1"/>
    <sheet name="Surge 2" sheetId="2" r:id="rId2"/>
    <sheet name="Surge 3" sheetId="3" r:id="rId3"/>
    <sheet name="Surge 4" sheetId="4" r:id="rId4"/>
    <sheet name="Surge 5" sheetId="5" r:id="rId5"/>
    <sheet name="Surge 6" sheetId="6" r:id="rId6"/>
    <sheet name="Vertical Breakwater Design FINA" sheetId="8" r:id="rId7"/>
    <sheet name="Alternate" sheetId="9" r:id="rId8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7" i="9" l="1"/>
  <c r="H61" i="9"/>
  <c r="H54" i="9"/>
  <c r="B45" i="9"/>
  <c r="B44" i="9"/>
  <c r="H38" i="9"/>
  <c r="H37" i="9"/>
  <c r="B24" i="9"/>
  <c r="B23" i="9"/>
  <c r="B21" i="9"/>
  <c r="B10" i="9"/>
  <c r="B46" i="9" s="1"/>
  <c r="E9" i="9"/>
  <c r="B25" i="9" l="1"/>
  <c r="G77" i="8"/>
  <c r="H61" i="8"/>
  <c r="H54" i="8"/>
  <c r="B45" i="8"/>
  <c r="H38" i="8"/>
  <c r="H37" i="8"/>
  <c r="B24" i="8"/>
  <c r="B10" i="8"/>
  <c r="B46" i="8" s="1"/>
  <c r="E9" i="8"/>
  <c r="B23" i="8" l="1"/>
  <c r="B44" i="8"/>
  <c r="B25" i="8"/>
  <c r="B21" i="8"/>
  <c r="P183" i="6"/>
  <c r="L183" i="6"/>
  <c r="A183" i="6"/>
  <c r="P182" i="6"/>
  <c r="L182" i="6"/>
  <c r="P181" i="6"/>
  <c r="L181" i="6"/>
  <c r="P180" i="6"/>
  <c r="L180" i="6"/>
  <c r="P179" i="6"/>
  <c r="L179" i="6"/>
  <c r="P178" i="6"/>
  <c r="L178" i="6"/>
  <c r="P177" i="6"/>
  <c r="L177" i="6"/>
  <c r="P176" i="6"/>
  <c r="L176" i="6"/>
  <c r="P175" i="6"/>
  <c r="L175" i="6"/>
  <c r="P174" i="6"/>
  <c r="L174" i="6"/>
  <c r="P173" i="6"/>
  <c r="L173" i="6"/>
  <c r="P172" i="6"/>
  <c r="L172" i="6"/>
  <c r="P171" i="6"/>
  <c r="L171" i="6"/>
  <c r="P170" i="6"/>
  <c r="L170" i="6"/>
  <c r="P169" i="6"/>
  <c r="L169" i="6"/>
  <c r="P168" i="6"/>
  <c r="L168" i="6"/>
  <c r="P167" i="6"/>
  <c r="L167" i="6"/>
  <c r="P166" i="6"/>
  <c r="L166" i="6"/>
  <c r="P165" i="6"/>
  <c r="L165" i="6"/>
  <c r="A165" i="6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P164" i="6"/>
  <c r="L164" i="6"/>
  <c r="P163" i="6"/>
  <c r="L163" i="6"/>
  <c r="P162" i="6"/>
  <c r="L162" i="6"/>
  <c r="P161" i="6"/>
  <c r="L161" i="6"/>
  <c r="P160" i="6"/>
  <c r="L160" i="6"/>
  <c r="P159" i="6"/>
  <c r="L159" i="6"/>
  <c r="P158" i="6"/>
  <c r="L158" i="6"/>
  <c r="P157" i="6"/>
  <c r="L157" i="6"/>
  <c r="P156" i="6"/>
  <c r="L156" i="6"/>
  <c r="P155" i="6"/>
  <c r="L155" i="6"/>
  <c r="P154" i="6"/>
  <c r="L154" i="6"/>
  <c r="P153" i="6"/>
  <c r="L153" i="6"/>
  <c r="P152" i="6"/>
  <c r="L152" i="6"/>
  <c r="P151" i="6"/>
  <c r="L151" i="6"/>
  <c r="P150" i="6"/>
  <c r="L150" i="6"/>
  <c r="P149" i="6"/>
  <c r="L149" i="6"/>
  <c r="P148" i="6"/>
  <c r="L148" i="6"/>
  <c r="P147" i="6"/>
  <c r="L147" i="6"/>
  <c r="P146" i="6"/>
  <c r="L146" i="6"/>
  <c r="P145" i="6"/>
  <c r="L145" i="6"/>
  <c r="P144" i="6"/>
  <c r="L144" i="6"/>
  <c r="P143" i="6"/>
  <c r="L143" i="6"/>
  <c r="P142" i="6"/>
  <c r="L142" i="6"/>
  <c r="P141" i="6"/>
  <c r="L141" i="6"/>
  <c r="P140" i="6"/>
  <c r="L140" i="6"/>
  <c r="P139" i="6"/>
  <c r="L139" i="6"/>
  <c r="P138" i="6"/>
  <c r="L138" i="6"/>
  <c r="P137" i="6"/>
  <c r="L137" i="6"/>
  <c r="P136" i="6"/>
  <c r="L136" i="6"/>
  <c r="P135" i="6"/>
  <c r="L135" i="6"/>
  <c r="A135" i="6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P134" i="6"/>
  <c r="L134" i="6"/>
  <c r="P133" i="6"/>
  <c r="L133" i="6"/>
  <c r="P132" i="6"/>
  <c r="L132" i="6"/>
  <c r="P131" i="6"/>
  <c r="L131" i="6"/>
  <c r="P130" i="6"/>
  <c r="L130" i="6"/>
  <c r="P129" i="6"/>
  <c r="L129" i="6"/>
  <c r="A129" i="6"/>
  <c r="A130" i="6" s="1"/>
  <c r="A131" i="6" s="1"/>
  <c r="A132" i="6" s="1"/>
  <c r="A133" i="6" s="1"/>
  <c r="A134" i="6" s="1"/>
  <c r="P128" i="6"/>
  <c r="L128" i="6"/>
  <c r="P127" i="6"/>
  <c r="L127" i="6"/>
  <c r="P126" i="6"/>
  <c r="L126" i="6"/>
  <c r="P125" i="6"/>
  <c r="L125" i="6"/>
  <c r="P124" i="6"/>
  <c r="L124" i="6"/>
  <c r="A124" i="6"/>
  <c r="A125" i="6" s="1"/>
  <c r="A126" i="6" s="1"/>
  <c r="A127" i="6" s="1"/>
  <c r="A128" i="6" s="1"/>
  <c r="P123" i="6"/>
  <c r="L123" i="6"/>
  <c r="A123" i="6"/>
  <c r="P122" i="6"/>
  <c r="L122" i="6"/>
  <c r="P121" i="6"/>
  <c r="L121" i="6"/>
  <c r="P120" i="6"/>
  <c r="L120" i="6"/>
  <c r="P119" i="6"/>
  <c r="L119" i="6"/>
  <c r="P118" i="6"/>
  <c r="L118" i="6"/>
  <c r="P117" i="6"/>
  <c r="L117" i="6"/>
  <c r="P116" i="6"/>
  <c r="L116" i="6"/>
  <c r="P115" i="6"/>
  <c r="L115" i="6"/>
  <c r="P114" i="6"/>
  <c r="L114" i="6"/>
  <c r="P113" i="6"/>
  <c r="L113" i="6"/>
  <c r="P112" i="6"/>
  <c r="L112" i="6"/>
  <c r="P111" i="6"/>
  <c r="L111" i="6"/>
  <c r="P110" i="6"/>
  <c r="L110" i="6"/>
  <c r="P109" i="6"/>
  <c r="L109" i="6"/>
  <c r="P108" i="6"/>
  <c r="L108" i="6"/>
  <c r="P107" i="6"/>
  <c r="L107" i="6"/>
  <c r="P106" i="6"/>
  <c r="L106" i="6"/>
  <c r="P105" i="6"/>
  <c r="L105" i="6"/>
  <c r="P104" i="6"/>
  <c r="L104" i="6"/>
  <c r="P103" i="6"/>
  <c r="L103" i="6"/>
  <c r="P102" i="6"/>
  <c r="L102" i="6"/>
  <c r="P101" i="6"/>
  <c r="L101" i="6"/>
  <c r="P100" i="6"/>
  <c r="L100" i="6"/>
  <c r="P99" i="6"/>
  <c r="L99" i="6"/>
  <c r="P98" i="6"/>
  <c r="L98" i="6"/>
  <c r="P97" i="6"/>
  <c r="L97" i="6"/>
  <c r="P96" i="6"/>
  <c r="L96" i="6"/>
  <c r="P95" i="6"/>
  <c r="L95" i="6"/>
  <c r="P94" i="6"/>
  <c r="L94" i="6"/>
  <c r="P93" i="6"/>
  <c r="L93" i="6"/>
  <c r="P92" i="6"/>
  <c r="L92" i="6"/>
  <c r="P91" i="6"/>
  <c r="L91" i="6"/>
  <c r="P90" i="6"/>
  <c r="L90" i="6"/>
  <c r="P89" i="6"/>
  <c r="L89" i="6"/>
  <c r="P88" i="6"/>
  <c r="L88" i="6"/>
  <c r="P87" i="6"/>
  <c r="L87" i="6"/>
  <c r="P86" i="6"/>
  <c r="L86" i="6"/>
  <c r="P85" i="6"/>
  <c r="L85" i="6"/>
  <c r="P84" i="6"/>
  <c r="L84" i="6"/>
  <c r="P83" i="6"/>
  <c r="L83" i="6"/>
  <c r="P82" i="6"/>
  <c r="L82" i="6"/>
  <c r="P81" i="6"/>
  <c r="L81" i="6"/>
  <c r="P80" i="6"/>
  <c r="L80" i="6"/>
  <c r="P79" i="6"/>
  <c r="L79" i="6"/>
  <c r="P78" i="6"/>
  <c r="L78" i="6"/>
  <c r="P77" i="6"/>
  <c r="L77" i="6"/>
  <c r="P76" i="6"/>
  <c r="L76" i="6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P75" i="6"/>
  <c r="L75" i="6"/>
  <c r="P74" i="6"/>
  <c r="L74" i="6"/>
  <c r="A74" i="6"/>
  <c r="A75" i="6" s="1"/>
  <c r="P73" i="6"/>
  <c r="L73" i="6"/>
  <c r="P72" i="6"/>
  <c r="L72" i="6"/>
  <c r="P71" i="6"/>
  <c r="L71" i="6"/>
  <c r="P70" i="6"/>
  <c r="L70" i="6"/>
  <c r="P69" i="6"/>
  <c r="L69" i="6"/>
  <c r="P68" i="6"/>
  <c r="L68" i="6"/>
  <c r="P67" i="6"/>
  <c r="L67" i="6"/>
  <c r="P66" i="6"/>
  <c r="L66" i="6"/>
  <c r="P65" i="6"/>
  <c r="L65" i="6"/>
  <c r="P64" i="6"/>
  <c r="L64" i="6"/>
  <c r="P63" i="6"/>
  <c r="L63" i="6"/>
  <c r="P62" i="6"/>
  <c r="L62" i="6"/>
  <c r="P61" i="6"/>
  <c r="L61" i="6"/>
  <c r="P60" i="6"/>
  <c r="L60" i="6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P59" i="6"/>
  <c r="L59" i="6"/>
  <c r="P58" i="6"/>
  <c r="L58" i="6"/>
  <c r="A58" i="6"/>
  <c r="A59" i="6" s="1"/>
  <c r="P57" i="6"/>
  <c r="L57" i="6"/>
  <c r="A57" i="6"/>
  <c r="P56" i="6"/>
  <c r="L56" i="6"/>
  <c r="P55" i="6"/>
  <c r="L55" i="6"/>
  <c r="P54" i="6"/>
  <c r="L54" i="6"/>
  <c r="P53" i="6"/>
  <c r="L53" i="6"/>
  <c r="P52" i="6"/>
  <c r="L52" i="6"/>
  <c r="P51" i="6"/>
  <c r="L51" i="6"/>
  <c r="P50" i="6"/>
  <c r="L50" i="6"/>
  <c r="P49" i="6"/>
  <c r="L49" i="6"/>
  <c r="P48" i="6"/>
  <c r="L48" i="6"/>
  <c r="P47" i="6"/>
  <c r="L47" i="6"/>
  <c r="P46" i="6"/>
  <c r="L46" i="6"/>
  <c r="P45" i="6"/>
  <c r="L45" i="6"/>
  <c r="P44" i="6"/>
  <c r="L44" i="6"/>
  <c r="P43" i="6"/>
  <c r="L43" i="6"/>
  <c r="A43" i="6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P42" i="6"/>
  <c r="L42" i="6"/>
  <c r="A42" i="6"/>
  <c r="P41" i="6"/>
  <c r="L41" i="6"/>
  <c r="P40" i="6"/>
  <c r="L40" i="6"/>
  <c r="P39" i="6"/>
  <c r="L39" i="6"/>
  <c r="A39" i="6"/>
  <c r="A40" i="6" s="1"/>
  <c r="P38" i="6"/>
  <c r="L38" i="6"/>
  <c r="P37" i="6"/>
  <c r="L37" i="6"/>
  <c r="P36" i="6"/>
  <c r="L36" i="6"/>
  <c r="P35" i="6"/>
  <c r="L35" i="6"/>
  <c r="P34" i="6"/>
  <c r="L34" i="6"/>
  <c r="P33" i="6"/>
  <c r="L33" i="6"/>
  <c r="P32" i="6"/>
  <c r="L32" i="6"/>
  <c r="P31" i="6"/>
  <c r="L31" i="6"/>
  <c r="P30" i="6"/>
  <c r="L30" i="6"/>
  <c r="P29" i="6"/>
  <c r="L29" i="6"/>
  <c r="A29" i="6"/>
  <c r="A30" i="6" s="1"/>
  <c r="A31" i="6" s="1"/>
  <c r="A32" i="6" s="1"/>
  <c r="A33" i="6" s="1"/>
  <c r="A34" i="6" s="1"/>
  <c r="A35" i="6" s="1"/>
  <c r="A36" i="6" s="1"/>
  <c r="A37" i="6" s="1"/>
  <c r="A38" i="6" s="1"/>
  <c r="P28" i="6"/>
  <c r="L28" i="6"/>
  <c r="A28" i="6"/>
  <c r="P27" i="6"/>
  <c r="L27" i="6"/>
  <c r="P26" i="6"/>
  <c r="L26" i="6"/>
  <c r="P25" i="6"/>
  <c r="L25" i="6"/>
  <c r="P24" i="6"/>
  <c r="L24" i="6"/>
  <c r="P23" i="6"/>
  <c r="L23" i="6"/>
  <c r="P22" i="6"/>
  <c r="L22" i="6"/>
  <c r="P21" i="6"/>
  <c r="L21" i="6"/>
  <c r="P20" i="6"/>
  <c r="L20" i="6"/>
  <c r="P19" i="6"/>
  <c r="L19" i="6"/>
  <c r="P18" i="6"/>
  <c r="L18" i="6"/>
  <c r="P17" i="6"/>
  <c r="L17" i="6"/>
  <c r="P16" i="6"/>
  <c r="L16" i="6"/>
  <c r="P15" i="6"/>
  <c r="L15" i="6"/>
  <c r="P14" i="6"/>
  <c r="L14" i="6"/>
  <c r="P13" i="6"/>
  <c r="L13" i="6"/>
  <c r="P12" i="6"/>
  <c r="L12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P11" i="6"/>
  <c r="L11" i="6"/>
  <c r="P10" i="6"/>
  <c r="L10" i="6"/>
  <c r="A10" i="6"/>
  <c r="A11" i="6" s="1"/>
  <c r="P9" i="6"/>
  <c r="L9" i="6"/>
  <c r="P8" i="6"/>
  <c r="L8" i="6"/>
  <c r="P7" i="6"/>
  <c r="L7" i="6"/>
  <c r="P6" i="6"/>
  <c r="L6" i="6"/>
  <c r="P5" i="6"/>
  <c r="L5" i="6"/>
  <c r="A5" i="6"/>
  <c r="A6" i="6" s="1"/>
  <c r="A7" i="6" s="1"/>
  <c r="P4" i="6"/>
  <c r="L4" i="6"/>
  <c r="P3" i="6"/>
  <c r="L3" i="6"/>
  <c r="P183" i="5"/>
  <c r="L183" i="5"/>
  <c r="A183" i="5"/>
  <c r="P182" i="5"/>
  <c r="L182" i="5"/>
  <c r="P181" i="5"/>
  <c r="L181" i="5"/>
  <c r="P180" i="5"/>
  <c r="L180" i="5"/>
  <c r="P179" i="5"/>
  <c r="L179" i="5"/>
  <c r="P178" i="5"/>
  <c r="L178" i="5"/>
  <c r="P177" i="5"/>
  <c r="L177" i="5"/>
  <c r="P176" i="5"/>
  <c r="L176" i="5"/>
  <c r="P175" i="5"/>
  <c r="L175" i="5"/>
  <c r="P174" i="5"/>
  <c r="L174" i="5"/>
  <c r="P173" i="5"/>
  <c r="L173" i="5"/>
  <c r="P172" i="5"/>
  <c r="L172" i="5"/>
  <c r="P171" i="5"/>
  <c r="L171" i="5"/>
  <c r="P170" i="5"/>
  <c r="L170" i="5"/>
  <c r="P169" i="5"/>
  <c r="L169" i="5"/>
  <c r="P168" i="5"/>
  <c r="L168" i="5"/>
  <c r="P167" i="5"/>
  <c r="L167" i="5"/>
  <c r="P166" i="5"/>
  <c r="L166" i="5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P165" i="5"/>
  <c r="L165" i="5"/>
  <c r="A165" i="5"/>
  <c r="P164" i="5"/>
  <c r="L164" i="5"/>
  <c r="P163" i="5"/>
  <c r="L163" i="5"/>
  <c r="P162" i="5"/>
  <c r="L162" i="5"/>
  <c r="P161" i="5"/>
  <c r="L161" i="5"/>
  <c r="P160" i="5"/>
  <c r="L160" i="5"/>
  <c r="P159" i="5"/>
  <c r="L159" i="5"/>
  <c r="P158" i="5"/>
  <c r="L158" i="5"/>
  <c r="P157" i="5"/>
  <c r="L157" i="5"/>
  <c r="P156" i="5"/>
  <c r="L156" i="5"/>
  <c r="P155" i="5"/>
  <c r="L155" i="5"/>
  <c r="P154" i="5"/>
  <c r="L154" i="5"/>
  <c r="P153" i="5"/>
  <c r="L153" i="5"/>
  <c r="P152" i="5"/>
  <c r="L152" i="5"/>
  <c r="P151" i="5"/>
  <c r="L151" i="5"/>
  <c r="P150" i="5"/>
  <c r="L150" i="5"/>
  <c r="P149" i="5"/>
  <c r="L149" i="5"/>
  <c r="P148" i="5"/>
  <c r="L148" i="5"/>
  <c r="P147" i="5"/>
  <c r="L147" i="5"/>
  <c r="P146" i="5"/>
  <c r="L146" i="5"/>
  <c r="P145" i="5"/>
  <c r="L145" i="5"/>
  <c r="P144" i="5"/>
  <c r="L144" i="5"/>
  <c r="P143" i="5"/>
  <c r="L143" i="5"/>
  <c r="P142" i="5"/>
  <c r="L142" i="5"/>
  <c r="P141" i="5"/>
  <c r="L141" i="5"/>
  <c r="P140" i="5"/>
  <c r="L140" i="5"/>
  <c r="P139" i="5"/>
  <c r="L139" i="5"/>
  <c r="P138" i="5"/>
  <c r="L138" i="5"/>
  <c r="P137" i="5"/>
  <c r="L137" i="5"/>
  <c r="P136" i="5"/>
  <c r="L136" i="5"/>
  <c r="P135" i="5"/>
  <c r="L135" i="5"/>
  <c r="P134" i="5"/>
  <c r="L134" i="5"/>
  <c r="P133" i="5"/>
  <c r="L133" i="5"/>
  <c r="P132" i="5"/>
  <c r="L132" i="5"/>
  <c r="P131" i="5"/>
  <c r="L131" i="5"/>
  <c r="P130" i="5"/>
  <c r="L130" i="5"/>
  <c r="P129" i="5"/>
  <c r="L129" i="5"/>
  <c r="P128" i="5"/>
  <c r="L128" i="5"/>
  <c r="P127" i="5"/>
  <c r="L127" i="5"/>
  <c r="P126" i="5"/>
  <c r="L126" i="5"/>
  <c r="A126" i="5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P125" i="5"/>
  <c r="L125" i="5"/>
  <c r="P124" i="5"/>
  <c r="L124" i="5"/>
  <c r="P123" i="5"/>
  <c r="L123" i="5"/>
  <c r="A123" i="5"/>
  <c r="A124" i="5" s="1"/>
  <c r="A125" i="5" s="1"/>
  <c r="P122" i="5"/>
  <c r="L122" i="5"/>
  <c r="P121" i="5"/>
  <c r="L121" i="5"/>
  <c r="P120" i="5"/>
  <c r="L120" i="5"/>
  <c r="P119" i="5"/>
  <c r="L119" i="5"/>
  <c r="P118" i="5"/>
  <c r="L118" i="5"/>
  <c r="P117" i="5"/>
  <c r="L117" i="5"/>
  <c r="P116" i="5"/>
  <c r="L116" i="5"/>
  <c r="P115" i="5"/>
  <c r="L115" i="5"/>
  <c r="P114" i="5"/>
  <c r="L114" i="5"/>
  <c r="P113" i="5"/>
  <c r="L113" i="5"/>
  <c r="P112" i="5"/>
  <c r="L112" i="5"/>
  <c r="P111" i="5"/>
  <c r="L111" i="5"/>
  <c r="P110" i="5"/>
  <c r="L110" i="5"/>
  <c r="P109" i="5"/>
  <c r="L109" i="5"/>
  <c r="P108" i="5"/>
  <c r="L108" i="5"/>
  <c r="P107" i="5"/>
  <c r="L107" i="5"/>
  <c r="P106" i="5"/>
  <c r="L106" i="5"/>
  <c r="P105" i="5"/>
  <c r="L105" i="5"/>
  <c r="P104" i="5"/>
  <c r="L104" i="5"/>
  <c r="P103" i="5"/>
  <c r="L103" i="5"/>
  <c r="P102" i="5"/>
  <c r="L102" i="5"/>
  <c r="P101" i="5"/>
  <c r="L101" i="5"/>
  <c r="P100" i="5"/>
  <c r="L100" i="5"/>
  <c r="P99" i="5"/>
  <c r="L99" i="5"/>
  <c r="P98" i="5"/>
  <c r="L98" i="5"/>
  <c r="P97" i="5"/>
  <c r="L97" i="5"/>
  <c r="P96" i="5"/>
  <c r="L96" i="5"/>
  <c r="P95" i="5"/>
  <c r="L95" i="5"/>
  <c r="P94" i="5"/>
  <c r="L94" i="5"/>
  <c r="P93" i="5"/>
  <c r="L93" i="5"/>
  <c r="P92" i="5"/>
  <c r="L92" i="5"/>
  <c r="P91" i="5"/>
  <c r="L91" i="5"/>
  <c r="P90" i="5"/>
  <c r="L90" i="5"/>
  <c r="P89" i="5"/>
  <c r="L89" i="5"/>
  <c r="P88" i="5"/>
  <c r="L88" i="5"/>
  <c r="P87" i="5"/>
  <c r="L87" i="5"/>
  <c r="P86" i="5"/>
  <c r="L86" i="5"/>
  <c r="P85" i="5"/>
  <c r="L85" i="5"/>
  <c r="P84" i="5"/>
  <c r="L84" i="5"/>
  <c r="P83" i="5"/>
  <c r="L83" i="5"/>
  <c r="P82" i="5"/>
  <c r="L82" i="5"/>
  <c r="P81" i="5"/>
  <c r="L81" i="5"/>
  <c r="P80" i="5"/>
  <c r="L80" i="5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P79" i="5"/>
  <c r="L79" i="5"/>
  <c r="P78" i="5"/>
  <c r="L78" i="5"/>
  <c r="P77" i="5"/>
  <c r="L77" i="5"/>
  <c r="P76" i="5"/>
  <c r="L76" i="5"/>
  <c r="P75" i="5"/>
  <c r="L75" i="5"/>
  <c r="P74" i="5"/>
  <c r="L74" i="5"/>
  <c r="A74" i="5"/>
  <c r="A75" i="5" s="1"/>
  <c r="A76" i="5" s="1"/>
  <c r="A77" i="5" s="1"/>
  <c r="A78" i="5" s="1"/>
  <c r="A79" i="5" s="1"/>
  <c r="P73" i="5"/>
  <c r="L73" i="5"/>
  <c r="P72" i="5"/>
  <c r="L72" i="5"/>
  <c r="P71" i="5"/>
  <c r="L71" i="5"/>
  <c r="P70" i="5"/>
  <c r="L70" i="5"/>
  <c r="P69" i="5"/>
  <c r="L69" i="5"/>
  <c r="P68" i="5"/>
  <c r="L68" i="5"/>
  <c r="P67" i="5"/>
  <c r="L67" i="5"/>
  <c r="P66" i="5"/>
  <c r="L66" i="5"/>
  <c r="P65" i="5"/>
  <c r="L65" i="5"/>
  <c r="P64" i="5"/>
  <c r="L64" i="5"/>
  <c r="P63" i="5"/>
  <c r="L63" i="5"/>
  <c r="P62" i="5"/>
  <c r="L62" i="5"/>
  <c r="P61" i="5"/>
  <c r="L61" i="5"/>
  <c r="P60" i="5"/>
  <c r="L60" i="5"/>
  <c r="P59" i="5"/>
  <c r="L59" i="5"/>
  <c r="A59" i="5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P58" i="5"/>
  <c r="L58" i="5"/>
  <c r="P57" i="5"/>
  <c r="L57" i="5"/>
  <c r="A57" i="5"/>
  <c r="A58" i="5" s="1"/>
  <c r="P56" i="5"/>
  <c r="L56" i="5"/>
  <c r="P55" i="5"/>
  <c r="L55" i="5"/>
  <c r="P54" i="5"/>
  <c r="L54" i="5"/>
  <c r="P53" i="5"/>
  <c r="L53" i="5"/>
  <c r="P52" i="5"/>
  <c r="L52" i="5"/>
  <c r="P51" i="5"/>
  <c r="L51" i="5"/>
  <c r="P50" i="5"/>
  <c r="L50" i="5"/>
  <c r="P49" i="5"/>
  <c r="L49" i="5"/>
  <c r="P48" i="5"/>
  <c r="L48" i="5"/>
  <c r="P47" i="5"/>
  <c r="L47" i="5"/>
  <c r="P46" i="5"/>
  <c r="L46" i="5"/>
  <c r="P45" i="5"/>
  <c r="L45" i="5"/>
  <c r="P44" i="5"/>
  <c r="L44" i="5"/>
  <c r="P43" i="5"/>
  <c r="L43" i="5"/>
  <c r="P42" i="5"/>
  <c r="L42" i="5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P41" i="5"/>
  <c r="L41" i="5"/>
  <c r="P40" i="5"/>
  <c r="L40" i="5"/>
  <c r="P39" i="5"/>
  <c r="L39" i="5"/>
  <c r="P38" i="5"/>
  <c r="L38" i="5"/>
  <c r="P37" i="5"/>
  <c r="L37" i="5"/>
  <c r="P36" i="5"/>
  <c r="L36" i="5"/>
  <c r="P35" i="5"/>
  <c r="L35" i="5"/>
  <c r="P34" i="5"/>
  <c r="L34" i="5"/>
  <c r="P33" i="5"/>
  <c r="L33" i="5"/>
  <c r="P32" i="5"/>
  <c r="L32" i="5"/>
  <c r="P31" i="5"/>
  <c r="L31" i="5"/>
  <c r="P30" i="5"/>
  <c r="L30" i="5"/>
  <c r="P29" i="5"/>
  <c r="L29" i="5"/>
  <c r="P28" i="5"/>
  <c r="L28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P27" i="5"/>
  <c r="L27" i="5"/>
  <c r="P26" i="5"/>
  <c r="L26" i="5"/>
  <c r="P25" i="5"/>
  <c r="L25" i="5"/>
  <c r="P24" i="5"/>
  <c r="L24" i="5"/>
  <c r="P23" i="5"/>
  <c r="L23" i="5"/>
  <c r="P22" i="5"/>
  <c r="L22" i="5"/>
  <c r="P21" i="5"/>
  <c r="L21" i="5"/>
  <c r="P20" i="5"/>
  <c r="L20" i="5"/>
  <c r="P19" i="5"/>
  <c r="L19" i="5"/>
  <c r="P18" i="5"/>
  <c r="L18" i="5"/>
  <c r="P17" i="5"/>
  <c r="L17" i="5"/>
  <c r="P16" i="5"/>
  <c r="L16" i="5"/>
  <c r="P15" i="5"/>
  <c r="L15" i="5"/>
  <c r="P14" i="5"/>
  <c r="L14" i="5"/>
  <c r="P13" i="5"/>
  <c r="L13" i="5"/>
  <c r="P12" i="5"/>
  <c r="L12" i="5"/>
  <c r="P11" i="5"/>
  <c r="L1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P10" i="5"/>
  <c r="L10" i="5"/>
  <c r="A10" i="5"/>
  <c r="P9" i="5"/>
  <c r="L9" i="5"/>
  <c r="P8" i="5"/>
  <c r="L8" i="5"/>
  <c r="P7" i="5"/>
  <c r="L7" i="5"/>
  <c r="P6" i="5"/>
  <c r="L6" i="5"/>
  <c r="P5" i="5"/>
  <c r="L5" i="5"/>
  <c r="A5" i="5"/>
  <c r="A6" i="5" s="1"/>
  <c r="A7" i="5" s="1"/>
  <c r="P4" i="5"/>
  <c r="L4" i="5"/>
  <c r="P3" i="5"/>
  <c r="L3" i="5"/>
  <c r="P183" i="4"/>
  <c r="L183" i="4"/>
  <c r="A183" i="4"/>
  <c r="P182" i="4"/>
  <c r="L182" i="4"/>
  <c r="P181" i="4"/>
  <c r="L181" i="4"/>
  <c r="P180" i="4"/>
  <c r="L180" i="4"/>
  <c r="P179" i="4"/>
  <c r="L179" i="4"/>
  <c r="P178" i="4"/>
  <c r="L178" i="4"/>
  <c r="P177" i="4"/>
  <c r="L177" i="4"/>
  <c r="P176" i="4"/>
  <c r="L176" i="4"/>
  <c r="P175" i="4"/>
  <c r="L175" i="4"/>
  <c r="P174" i="4"/>
  <c r="L174" i="4"/>
  <c r="P173" i="4"/>
  <c r="L173" i="4"/>
  <c r="P172" i="4"/>
  <c r="L172" i="4"/>
  <c r="P171" i="4"/>
  <c r="L171" i="4"/>
  <c r="P170" i="4"/>
  <c r="L170" i="4"/>
  <c r="P169" i="4"/>
  <c r="L169" i="4"/>
  <c r="P168" i="4"/>
  <c r="L168" i="4"/>
  <c r="P167" i="4"/>
  <c r="L167" i="4"/>
  <c r="P166" i="4"/>
  <c r="L166" i="4"/>
  <c r="A166" i="4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P165" i="4"/>
  <c r="L165" i="4"/>
  <c r="A165" i="4"/>
  <c r="P164" i="4"/>
  <c r="L164" i="4"/>
  <c r="P163" i="4"/>
  <c r="L163" i="4"/>
  <c r="P162" i="4"/>
  <c r="L162" i="4"/>
  <c r="P161" i="4"/>
  <c r="L161" i="4"/>
  <c r="P160" i="4"/>
  <c r="L160" i="4"/>
  <c r="P159" i="4"/>
  <c r="L159" i="4"/>
  <c r="P158" i="4"/>
  <c r="L158" i="4"/>
  <c r="P157" i="4"/>
  <c r="L157" i="4"/>
  <c r="P156" i="4"/>
  <c r="L156" i="4"/>
  <c r="P155" i="4"/>
  <c r="L155" i="4"/>
  <c r="P154" i="4"/>
  <c r="L154" i="4"/>
  <c r="P153" i="4"/>
  <c r="L153" i="4"/>
  <c r="P152" i="4"/>
  <c r="L152" i="4"/>
  <c r="P151" i="4"/>
  <c r="L151" i="4"/>
  <c r="P150" i="4"/>
  <c r="L150" i="4"/>
  <c r="P149" i="4"/>
  <c r="L149" i="4"/>
  <c r="P148" i="4"/>
  <c r="L148" i="4"/>
  <c r="P147" i="4"/>
  <c r="L147" i="4"/>
  <c r="P146" i="4"/>
  <c r="L146" i="4"/>
  <c r="P145" i="4"/>
  <c r="L145" i="4"/>
  <c r="P144" i="4"/>
  <c r="L144" i="4"/>
  <c r="P143" i="4"/>
  <c r="L143" i="4"/>
  <c r="P142" i="4"/>
  <c r="L142" i="4"/>
  <c r="P141" i="4"/>
  <c r="L141" i="4"/>
  <c r="P140" i="4"/>
  <c r="L140" i="4"/>
  <c r="P139" i="4"/>
  <c r="L139" i="4"/>
  <c r="P138" i="4"/>
  <c r="L138" i="4"/>
  <c r="P137" i="4"/>
  <c r="L137" i="4"/>
  <c r="P136" i="4"/>
  <c r="L136" i="4"/>
  <c r="P135" i="4"/>
  <c r="L135" i="4"/>
  <c r="P134" i="4"/>
  <c r="L134" i="4"/>
  <c r="P133" i="4"/>
  <c r="L133" i="4"/>
  <c r="P132" i="4"/>
  <c r="L132" i="4"/>
  <c r="P131" i="4"/>
  <c r="L131" i="4"/>
  <c r="P130" i="4"/>
  <c r="L130" i="4"/>
  <c r="P129" i="4"/>
  <c r="L129" i="4"/>
  <c r="P128" i="4"/>
  <c r="L128" i="4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P127" i="4"/>
  <c r="L127" i="4"/>
  <c r="A127" i="4"/>
  <c r="P126" i="4"/>
  <c r="L126" i="4"/>
  <c r="P125" i="4"/>
  <c r="L125" i="4"/>
  <c r="A125" i="4"/>
  <c r="A126" i="4" s="1"/>
  <c r="P124" i="4"/>
  <c r="L124" i="4"/>
  <c r="P123" i="4"/>
  <c r="L123" i="4"/>
  <c r="A123" i="4"/>
  <c r="A124" i="4" s="1"/>
  <c r="P122" i="4"/>
  <c r="L122" i="4"/>
  <c r="P121" i="4"/>
  <c r="L121" i="4"/>
  <c r="P120" i="4"/>
  <c r="L120" i="4"/>
  <c r="P119" i="4"/>
  <c r="L119" i="4"/>
  <c r="P118" i="4"/>
  <c r="L118" i="4"/>
  <c r="P117" i="4"/>
  <c r="L117" i="4"/>
  <c r="P116" i="4"/>
  <c r="L116" i="4"/>
  <c r="P115" i="4"/>
  <c r="L115" i="4"/>
  <c r="P114" i="4"/>
  <c r="L114" i="4"/>
  <c r="P113" i="4"/>
  <c r="L113" i="4"/>
  <c r="P112" i="4"/>
  <c r="L112" i="4"/>
  <c r="P111" i="4"/>
  <c r="L111" i="4"/>
  <c r="P110" i="4"/>
  <c r="L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P79" i="4"/>
  <c r="L79" i="4"/>
  <c r="P78" i="4"/>
  <c r="L78" i="4"/>
  <c r="P77" i="4"/>
  <c r="L77" i="4"/>
  <c r="P76" i="4"/>
  <c r="L76" i="4"/>
  <c r="P75" i="4"/>
  <c r="L75" i="4"/>
  <c r="P74" i="4"/>
  <c r="L74" i="4"/>
  <c r="A74" i="4"/>
  <c r="A75" i="4" s="1"/>
  <c r="A76" i="4" s="1"/>
  <c r="A77" i="4" s="1"/>
  <c r="A78" i="4" s="1"/>
  <c r="A79" i="4" s="1"/>
  <c r="P73" i="4"/>
  <c r="L73" i="4"/>
  <c r="P72" i="4"/>
  <c r="L72" i="4"/>
  <c r="P71" i="4"/>
  <c r="L71" i="4"/>
  <c r="P70" i="4"/>
  <c r="L70" i="4"/>
  <c r="P69" i="4"/>
  <c r="L69" i="4"/>
  <c r="P68" i="4"/>
  <c r="L68" i="4"/>
  <c r="P67" i="4"/>
  <c r="L67" i="4"/>
  <c r="P66" i="4"/>
  <c r="L66" i="4"/>
  <c r="P65" i="4"/>
  <c r="L65" i="4"/>
  <c r="P64" i="4"/>
  <c r="L64" i="4"/>
  <c r="P63" i="4"/>
  <c r="L63" i="4"/>
  <c r="P62" i="4"/>
  <c r="L62" i="4"/>
  <c r="P61" i="4"/>
  <c r="L61" i="4"/>
  <c r="P60" i="4"/>
  <c r="L60" i="4"/>
  <c r="P59" i="4"/>
  <c r="L59" i="4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P58" i="4"/>
  <c r="L58" i="4"/>
  <c r="P57" i="4"/>
  <c r="L57" i="4"/>
  <c r="A57" i="4"/>
  <c r="A58" i="4" s="1"/>
  <c r="P56" i="4"/>
  <c r="L56" i="4"/>
  <c r="P55" i="4"/>
  <c r="L55" i="4"/>
  <c r="P54" i="4"/>
  <c r="L54" i="4"/>
  <c r="P53" i="4"/>
  <c r="L53" i="4"/>
  <c r="P52" i="4"/>
  <c r="L52" i="4"/>
  <c r="P51" i="4"/>
  <c r="L51" i="4"/>
  <c r="P50" i="4"/>
  <c r="L50" i="4"/>
  <c r="P49" i="4"/>
  <c r="L49" i="4"/>
  <c r="P48" i="4"/>
  <c r="L48" i="4"/>
  <c r="P47" i="4"/>
  <c r="L47" i="4"/>
  <c r="P46" i="4"/>
  <c r="L46" i="4"/>
  <c r="P45" i="4"/>
  <c r="L45" i="4"/>
  <c r="A45" i="4"/>
  <c r="A46" i="4" s="1"/>
  <c r="A47" i="4" s="1"/>
  <c r="A48" i="4" s="1"/>
  <c r="A49" i="4" s="1"/>
  <c r="A50" i="4" s="1"/>
  <c r="A51" i="4" s="1"/>
  <c r="A52" i="4" s="1"/>
  <c r="A53" i="4" s="1"/>
  <c r="A54" i="4" s="1"/>
  <c r="P44" i="4"/>
  <c r="L44" i="4"/>
  <c r="P43" i="4"/>
  <c r="L43" i="4"/>
  <c r="A43" i="4"/>
  <c r="A44" i="4" s="1"/>
  <c r="P42" i="4"/>
  <c r="L42" i="4"/>
  <c r="A42" i="4"/>
  <c r="P41" i="4"/>
  <c r="L41" i="4"/>
  <c r="P40" i="4"/>
  <c r="L40" i="4"/>
  <c r="P39" i="4"/>
  <c r="L39" i="4"/>
  <c r="P38" i="4"/>
  <c r="L38" i="4"/>
  <c r="P37" i="4"/>
  <c r="L37" i="4"/>
  <c r="P36" i="4"/>
  <c r="L36" i="4"/>
  <c r="P35" i="4"/>
  <c r="L35" i="4"/>
  <c r="P34" i="4"/>
  <c r="L34" i="4"/>
  <c r="P33" i="4"/>
  <c r="L33" i="4"/>
  <c r="P32" i="4"/>
  <c r="L32" i="4"/>
  <c r="P31" i="4"/>
  <c r="L31" i="4"/>
  <c r="P30" i="4"/>
  <c r="L30" i="4"/>
  <c r="P29" i="4"/>
  <c r="L29" i="4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P28" i="4"/>
  <c r="L28" i="4"/>
  <c r="A28" i="4"/>
  <c r="P27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P15" i="4"/>
  <c r="L15" i="4"/>
  <c r="P14" i="4"/>
  <c r="L14" i="4"/>
  <c r="A14" i="4"/>
  <c r="A15" i="4" s="1"/>
  <c r="P13" i="4"/>
  <c r="L13" i="4"/>
  <c r="P12" i="4"/>
  <c r="L12" i="4"/>
  <c r="P11" i="4"/>
  <c r="L11" i="4"/>
  <c r="A11" i="4"/>
  <c r="A12" i="4" s="1"/>
  <c r="A13" i="4" s="1"/>
  <c r="P10" i="4"/>
  <c r="L10" i="4"/>
  <c r="A10" i="4"/>
  <c r="P9" i="4"/>
  <c r="L9" i="4"/>
  <c r="P8" i="4"/>
  <c r="L8" i="4"/>
  <c r="P7" i="4"/>
  <c r="L7" i="4"/>
  <c r="A7" i="4"/>
  <c r="P6" i="4"/>
  <c r="L6" i="4"/>
  <c r="P5" i="4"/>
  <c r="L5" i="4"/>
  <c r="A5" i="4"/>
  <c r="A6" i="4" s="1"/>
  <c r="P4" i="4"/>
  <c r="L4" i="4"/>
  <c r="P3" i="4"/>
  <c r="L3" i="4"/>
  <c r="P183" i="3" l="1"/>
  <c r="L183" i="3"/>
  <c r="A183" i="3"/>
  <c r="P182" i="3"/>
  <c r="L182" i="3"/>
  <c r="P181" i="3"/>
  <c r="L181" i="3"/>
  <c r="P180" i="3"/>
  <c r="L180" i="3"/>
  <c r="P179" i="3"/>
  <c r="L179" i="3"/>
  <c r="P178" i="3"/>
  <c r="L178" i="3"/>
  <c r="P177" i="3"/>
  <c r="L177" i="3"/>
  <c r="P176" i="3"/>
  <c r="L176" i="3"/>
  <c r="P175" i="3"/>
  <c r="L175" i="3"/>
  <c r="P174" i="3"/>
  <c r="L174" i="3"/>
  <c r="P173" i="3"/>
  <c r="L173" i="3"/>
  <c r="P172" i="3"/>
  <c r="L172" i="3"/>
  <c r="P171" i="3"/>
  <c r="L171" i="3"/>
  <c r="P170" i="3"/>
  <c r="L170" i="3"/>
  <c r="P169" i="3"/>
  <c r="L169" i="3"/>
  <c r="P168" i="3"/>
  <c r="L168" i="3"/>
  <c r="P167" i="3"/>
  <c r="L167" i="3"/>
  <c r="P166" i="3"/>
  <c r="L166" i="3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P165" i="3"/>
  <c r="L165" i="3"/>
  <c r="A165" i="3"/>
  <c r="P164" i="3"/>
  <c r="L164" i="3"/>
  <c r="P163" i="3"/>
  <c r="L163" i="3"/>
  <c r="P162" i="3"/>
  <c r="L162" i="3"/>
  <c r="P161" i="3"/>
  <c r="L161" i="3"/>
  <c r="P160" i="3"/>
  <c r="L160" i="3"/>
  <c r="P159" i="3"/>
  <c r="L159" i="3"/>
  <c r="P158" i="3"/>
  <c r="L158" i="3"/>
  <c r="P157" i="3"/>
  <c r="L157" i="3"/>
  <c r="P156" i="3"/>
  <c r="L156" i="3"/>
  <c r="P155" i="3"/>
  <c r="L155" i="3"/>
  <c r="P154" i="3"/>
  <c r="L154" i="3"/>
  <c r="P153" i="3"/>
  <c r="L153" i="3"/>
  <c r="P152" i="3"/>
  <c r="L152" i="3"/>
  <c r="P151" i="3"/>
  <c r="L151" i="3"/>
  <c r="P150" i="3"/>
  <c r="L150" i="3"/>
  <c r="P149" i="3"/>
  <c r="L149" i="3"/>
  <c r="P148" i="3"/>
  <c r="L148" i="3"/>
  <c r="P147" i="3"/>
  <c r="L147" i="3"/>
  <c r="P146" i="3"/>
  <c r="L146" i="3"/>
  <c r="P145" i="3"/>
  <c r="L145" i="3"/>
  <c r="P144" i="3"/>
  <c r="L144" i="3"/>
  <c r="P143" i="3"/>
  <c r="L143" i="3"/>
  <c r="P142" i="3"/>
  <c r="L142" i="3"/>
  <c r="P141" i="3"/>
  <c r="L141" i="3"/>
  <c r="P140" i="3"/>
  <c r="L140" i="3"/>
  <c r="P139" i="3"/>
  <c r="L139" i="3"/>
  <c r="P138" i="3"/>
  <c r="L138" i="3"/>
  <c r="P137" i="3"/>
  <c r="L137" i="3"/>
  <c r="P136" i="3"/>
  <c r="L136" i="3"/>
  <c r="P135" i="3"/>
  <c r="L135" i="3"/>
  <c r="A135" i="3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134" i="3"/>
  <c r="L134" i="3"/>
  <c r="P133" i="3"/>
  <c r="L133" i="3"/>
  <c r="P132" i="3"/>
  <c r="L132" i="3"/>
  <c r="P131" i="3"/>
  <c r="L131" i="3"/>
  <c r="P130" i="3"/>
  <c r="L130" i="3"/>
  <c r="P129" i="3"/>
  <c r="L129" i="3"/>
  <c r="P128" i="3"/>
  <c r="L128" i="3"/>
  <c r="P127" i="3"/>
  <c r="L127" i="3"/>
  <c r="P126" i="3"/>
  <c r="L126" i="3"/>
  <c r="A126" i="3"/>
  <c r="A127" i="3" s="1"/>
  <c r="A128" i="3" s="1"/>
  <c r="A129" i="3" s="1"/>
  <c r="A130" i="3" s="1"/>
  <c r="A131" i="3" s="1"/>
  <c r="A132" i="3" s="1"/>
  <c r="A133" i="3" s="1"/>
  <c r="A134" i="3" s="1"/>
  <c r="P125" i="3"/>
  <c r="L125" i="3"/>
  <c r="A125" i="3"/>
  <c r="P124" i="3"/>
  <c r="L124" i="3"/>
  <c r="P123" i="3"/>
  <c r="L123" i="3"/>
  <c r="A123" i="3"/>
  <c r="A124" i="3" s="1"/>
  <c r="P122" i="3"/>
  <c r="L122" i="3"/>
  <c r="P121" i="3"/>
  <c r="L121" i="3"/>
  <c r="P120" i="3"/>
  <c r="L120" i="3"/>
  <c r="P119" i="3"/>
  <c r="L119" i="3"/>
  <c r="P118" i="3"/>
  <c r="L118" i="3"/>
  <c r="P117" i="3"/>
  <c r="L117" i="3"/>
  <c r="P116" i="3"/>
  <c r="L116" i="3"/>
  <c r="P115" i="3"/>
  <c r="L115" i="3"/>
  <c r="P114" i="3"/>
  <c r="L114" i="3"/>
  <c r="P113" i="3"/>
  <c r="L113" i="3"/>
  <c r="P112" i="3"/>
  <c r="L112" i="3"/>
  <c r="P111" i="3"/>
  <c r="L111" i="3"/>
  <c r="P110" i="3"/>
  <c r="L110" i="3"/>
  <c r="P109" i="3"/>
  <c r="L109" i="3"/>
  <c r="P108" i="3"/>
  <c r="L108" i="3"/>
  <c r="P107" i="3"/>
  <c r="L107" i="3"/>
  <c r="P106" i="3"/>
  <c r="L106" i="3"/>
  <c r="P105" i="3"/>
  <c r="L105" i="3"/>
  <c r="P104" i="3"/>
  <c r="L104" i="3"/>
  <c r="P103" i="3"/>
  <c r="L103" i="3"/>
  <c r="P102" i="3"/>
  <c r="L102" i="3"/>
  <c r="P101" i="3"/>
  <c r="L101" i="3"/>
  <c r="P100" i="3"/>
  <c r="L100" i="3"/>
  <c r="P99" i="3"/>
  <c r="L99" i="3"/>
  <c r="P98" i="3"/>
  <c r="L98" i="3"/>
  <c r="P97" i="3"/>
  <c r="L97" i="3"/>
  <c r="P96" i="3"/>
  <c r="L96" i="3"/>
  <c r="P95" i="3"/>
  <c r="L95" i="3"/>
  <c r="P94" i="3"/>
  <c r="L94" i="3"/>
  <c r="P93" i="3"/>
  <c r="L93" i="3"/>
  <c r="P92" i="3"/>
  <c r="L92" i="3"/>
  <c r="P91" i="3"/>
  <c r="L91" i="3"/>
  <c r="P90" i="3"/>
  <c r="L90" i="3"/>
  <c r="P89" i="3"/>
  <c r="L89" i="3"/>
  <c r="P88" i="3"/>
  <c r="L88" i="3"/>
  <c r="P87" i="3"/>
  <c r="L87" i="3"/>
  <c r="P86" i="3"/>
  <c r="L86" i="3"/>
  <c r="P85" i="3"/>
  <c r="L85" i="3"/>
  <c r="P84" i="3"/>
  <c r="L84" i="3"/>
  <c r="P83" i="3"/>
  <c r="L83" i="3"/>
  <c r="P82" i="3"/>
  <c r="L82" i="3"/>
  <c r="P81" i="3"/>
  <c r="L81" i="3"/>
  <c r="P80" i="3"/>
  <c r="L80" i="3"/>
  <c r="P79" i="3"/>
  <c r="L79" i="3"/>
  <c r="P78" i="3"/>
  <c r="L78" i="3"/>
  <c r="P77" i="3"/>
  <c r="L77" i="3"/>
  <c r="P76" i="3"/>
  <c r="L76" i="3"/>
  <c r="P75" i="3"/>
  <c r="L75" i="3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P74" i="3"/>
  <c r="L74" i="3"/>
  <c r="A74" i="3"/>
  <c r="P73" i="3"/>
  <c r="L73" i="3"/>
  <c r="P72" i="3"/>
  <c r="L72" i="3"/>
  <c r="P71" i="3"/>
  <c r="L71" i="3"/>
  <c r="P70" i="3"/>
  <c r="L70" i="3"/>
  <c r="P69" i="3"/>
  <c r="L69" i="3"/>
  <c r="P68" i="3"/>
  <c r="L68" i="3"/>
  <c r="P67" i="3"/>
  <c r="L67" i="3"/>
  <c r="P66" i="3"/>
  <c r="L66" i="3"/>
  <c r="P65" i="3"/>
  <c r="L65" i="3"/>
  <c r="P64" i="3"/>
  <c r="L64" i="3"/>
  <c r="P63" i="3"/>
  <c r="L63" i="3"/>
  <c r="P62" i="3"/>
  <c r="L62" i="3"/>
  <c r="P61" i="3"/>
  <c r="L61" i="3"/>
  <c r="P60" i="3"/>
  <c r="L60" i="3"/>
  <c r="P59" i="3"/>
  <c r="L59" i="3"/>
  <c r="P58" i="3"/>
  <c r="L58" i="3"/>
  <c r="A58" i="3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P57" i="3"/>
  <c r="L57" i="3"/>
  <c r="A57" i="3"/>
  <c r="P56" i="3"/>
  <c r="L56" i="3"/>
  <c r="P55" i="3"/>
  <c r="L55" i="3"/>
  <c r="P54" i="3"/>
  <c r="L54" i="3"/>
  <c r="P53" i="3"/>
  <c r="L53" i="3"/>
  <c r="P52" i="3"/>
  <c r="L52" i="3"/>
  <c r="P51" i="3"/>
  <c r="L51" i="3"/>
  <c r="P50" i="3"/>
  <c r="L50" i="3"/>
  <c r="P49" i="3"/>
  <c r="L49" i="3"/>
  <c r="P48" i="3"/>
  <c r="L48" i="3"/>
  <c r="P47" i="3"/>
  <c r="L47" i="3"/>
  <c r="P46" i="3"/>
  <c r="L46" i="3"/>
  <c r="P45" i="3"/>
  <c r="L45" i="3"/>
  <c r="P44" i="3"/>
  <c r="L44" i="3"/>
  <c r="P43" i="3"/>
  <c r="L43" i="3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P42" i="3"/>
  <c r="L42" i="3"/>
  <c r="A42" i="3"/>
  <c r="P41" i="3"/>
  <c r="L41" i="3"/>
  <c r="P40" i="3"/>
  <c r="L40" i="3"/>
  <c r="P39" i="3"/>
  <c r="L39" i="3"/>
  <c r="P38" i="3"/>
  <c r="L38" i="3"/>
  <c r="P37" i="3"/>
  <c r="L37" i="3"/>
  <c r="P36" i="3"/>
  <c r="L36" i="3"/>
  <c r="P35" i="3"/>
  <c r="L35" i="3"/>
  <c r="P34" i="3"/>
  <c r="L34" i="3"/>
  <c r="P33" i="3"/>
  <c r="L33" i="3"/>
  <c r="P32" i="3"/>
  <c r="L32" i="3"/>
  <c r="P31" i="3"/>
  <c r="L31" i="3"/>
  <c r="P30" i="3"/>
  <c r="L30" i="3"/>
  <c r="P29" i="3"/>
  <c r="L29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P28" i="3"/>
  <c r="L28" i="3"/>
  <c r="A28" i="3"/>
  <c r="P27" i="3"/>
  <c r="L27" i="3"/>
  <c r="P26" i="3"/>
  <c r="L26" i="3"/>
  <c r="P25" i="3"/>
  <c r="L25" i="3"/>
  <c r="P24" i="3"/>
  <c r="L24" i="3"/>
  <c r="P23" i="3"/>
  <c r="L23" i="3"/>
  <c r="P22" i="3"/>
  <c r="L22" i="3"/>
  <c r="P21" i="3"/>
  <c r="L21" i="3"/>
  <c r="P20" i="3"/>
  <c r="L20" i="3"/>
  <c r="P19" i="3"/>
  <c r="L19" i="3"/>
  <c r="P18" i="3"/>
  <c r="L18" i="3"/>
  <c r="P17" i="3"/>
  <c r="L17" i="3"/>
  <c r="P16" i="3"/>
  <c r="L16" i="3"/>
  <c r="P15" i="3"/>
  <c r="L15" i="3"/>
  <c r="P14" i="3"/>
  <c r="L14" i="3"/>
  <c r="P13" i="3"/>
  <c r="L13" i="3"/>
  <c r="P12" i="3"/>
  <c r="L12" i="3"/>
  <c r="P11" i="3"/>
  <c r="L11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P10" i="3"/>
  <c r="L10" i="3"/>
  <c r="A10" i="3"/>
  <c r="P9" i="3"/>
  <c r="L9" i="3"/>
  <c r="P8" i="3"/>
  <c r="L8" i="3"/>
  <c r="P7" i="3"/>
  <c r="L7" i="3"/>
  <c r="A7" i="3"/>
  <c r="P6" i="3"/>
  <c r="L6" i="3"/>
  <c r="P5" i="3"/>
  <c r="L5" i="3"/>
  <c r="A5" i="3"/>
  <c r="A6" i="3" s="1"/>
  <c r="P4" i="3"/>
  <c r="L4" i="3"/>
  <c r="P3" i="3"/>
  <c r="L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3" i="2"/>
  <c r="A183" i="2"/>
  <c r="A165" i="2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24" i="2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23" i="2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5" i="2"/>
  <c r="A6" i="2" s="1"/>
  <c r="A7" i="2" s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199" i="1"/>
  <c r="Q200" i="1"/>
  <c r="Q201" i="1"/>
  <c r="Q197" i="1"/>
  <c r="Q198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236" i="1"/>
  <c r="D38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03" i="1"/>
  <c r="D18" i="1"/>
  <c r="P316" i="1"/>
  <c r="D172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D182" i="1"/>
  <c r="P198" i="1"/>
  <c r="P199" i="1"/>
  <c r="P200" i="1"/>
  <c r="P201" i="1"/>
  <c r="P202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197" i="1"/>
  <c r="D14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198" i="1"/>
  <c r="M197" i="1"/>
  <c r="B377" i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17" i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251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199" i="1"/>
  <c r="B200" i="1" s="1"/>
  <c r="B201" i="1" s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2" i="1"/>
  <c r="Z66" i="1"/>
  <c r="Z67" i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65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13" i="1"/>
  <c r="V13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12" i="1"/>
  <c r="V69" i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68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R13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2" i="1"/>
  <c r="R79" i="1"/>
  <c r="R80" i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78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N13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J1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2" i="1"/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F1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F6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H12" i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66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74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3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83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5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51" i="1"/>
  <c r="D37" i="1"/>
  <c r="D39" i="1"/>
  <c r="D40" i="1"/>
  <c r="D41" i="1"/>
  <c r="D42" i="1"/>
  <c r="D43" i="1"/>
  <c r="D44" i="1"/>
  <c r="D45" i="1"/>
  <c r="D46" i="1"/>
  <c r="D47" i="1"/>
  <c r="D48" i="1"/>
  <c r="D49" i="1"/>
  <c r="D36" i="1"/>
  <c r="D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7" i="1"/>
  <c r="D15" i="1"/>
  <c r="D16" i="1"/>
  <c r="D13" i="1"/>
  <c r="C192" i="1"/>
  <c r="C190" i="1"/>
  <c r="C191" i="1" s="1"/>
  <c r="C176" i="1"/>
  <c r="C177" i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75" i="1"/>
  <c r="C174" i="1"/>
  <c r="C170" i="1"/>
  <c r="C171" i="1" s="1"/>
  <c r="C172" i="1" s="1"/>
  <c r="C150" i="1"/>
  <c r="C151" i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85" i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84" i="1"/>
  <c r="C83" i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66" i="1"/>
  <c r="C53" i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52" i="1"/>
  <c r="C51" i="1"/>
  <c r="C48" i="1"/>
  <c r="C49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15" i="1"/>
  <c r="C16" i="1"/>
  <c r="C19" i="1" s="1"/>
  <c r="C14" i="1"/>
  <c r="H2" i="9"/>
  <c r="H3" i="9"/>
  <c r="H5" i="9"/>
  <c r="H6" i="9"/>
  <c r="H8" i="9"/>
  <c r="H10" i="9"/>
  <c r="H12" i="9"/>
  <c r="A14" i="9"/>
  <c r="B14" i="9"/>
  <c r="H14" i="9"/>
  <c r="B16" i="9"/>
  <c r="B18" i="9"/>
  <c r="H18" i="9"/>
  <c r="H19" i="9"/>
  <c r="H21" i="9"/>
  <c r="H22" i="9"/>
  <c r="H24" i="9"/>
  <c r="H26" i="9"/>
  <c r="B27" i="9"/>
  <c r="H28" i="9"/>
  <c r="B29" i="9"/>
  <c r="H30" i="9"/>
  <c r="B31" i="9"/>
  <c r="A38" i="9"/>
  <c r="B38" i="9"/>
  <c r="B40" i="9"/>
  <c r="H40" i="9"/>
  <c r="H41" i="9"/>
  <c r="B42" i="9"/>
  <c r="H46" i="9"/>
  <c r="B48" i="9"/>
  <c r="H49" i="9"/>
  <c r="H50" i="9"/>
  <c r="H51" i="9"/>
  <c r="B52" i="9"/>
  <c r="H52" i="9"/>
  <c r="H53" i="9"/>
  <c r="B54" i="9"/>
  <c r="B55" i="9"/>
  <c r="B56" i="9"/>
  <c r="B59" i="9"/>
  <c r="H59" i="9"/>
  <c r="B60" i="9"/>
  <c r="B61" i="9"/>
  <c r="B62" i="9"/>
  <c r="G65" i="9"/>
  <c r="H65" i="9"/>
  <c r="B66" i="9"/>
  <c r="H67" i="9"/>
  <c r="J67" i="9"/>
  <c r="B68" i="9"/>
  <c r="H68" i="9"/>
  <c r="B69" i="9"/>
  <c r="J69" i="9"/>
  <c r="H70" i="9"/>
  <c r="B71" i="9"/>
  <c r="B72" i="9"/>
  <c r="H72" i="9"/>
  <c r="H74" i="9"/>
  <c r="H76" i="9"/>
  <c r="H78" i="9"/>
  <c r="H79" i="9"/>
  <c r="H80" i="9"/>
  <c r="H81" i="9"/>
  <c r="H82" i="9"/>
  <c r="H83" i="9"/>
  <c r="H84" i="9"/>
  <c r="D197" i="1"/>
  <c r="E197" i="1"/>
  <c r="F197" i="1"/>
  <c r="G197" i="1"/>
  <c r="H197" i="1"/>
  <c r="I197" i="1"/>
  <c r="J197" i="1"/>
  <c r="K197" i="1"/>
  <c r="L197" i="1"/>
  <c r="N197" i="1"/>
  <c r="O197" i="1"/>
  <c r="R197" i="1"/>
  <c r="D198" i="1"/>
  <c r="E198" i="1"/>
  <c r="F198" i="1"/>
  <c r="G198" i="1"/>
  <c r="H198" i="1"/>
  <c r="I198" i="1"/>
  <c r="J198" i="1"/>
  <c r="K198" i="1"/>
  <c r="L198" i="1"/>
  <c r="N198" i="1"/>
  <c r="O198" i="1"/>
  <c r="R198" i="1"/>
  <c r="D199" i="1"/>
  <c r="E199" i="1"/>
  <c r="F199" i="1"/>
  <c r="G199" i="1"/>
  <c r="H199" i="1"/>
  <c r="I199" i="1"/>
  <c r="J199" i="1"/>
  <c r="K199" i="1"/>
  <c r="L199" i="1"/>
  <c r="N199" i="1"/>
  <c r="O199" i="1"/>
  <c r="R199" i="1"/>
  <c r="D200" i="1"/>
  <c r="E200" i="1"/>
  <c r="F200" i="1"/>
  <c r="G200" i="1"/>
  <c r="H200" i="1"/>
  <c r="I200" i="1"/>
  <c r="J200" i="1"/>
  <c r="K200" i="1"/>
  <c r="L200" i="1"/>
  <c r="N200" i="1"/>
  <c r="O200" i="1"/>
  <c r="R200" i="1"/>
  <c r="D201" i="1"/>
  <c r="E201" i="1"/>
  <c r="F201" i="1"/>
  <c r="G201" i="1"/>
  <c r="H201" i="1"/>
  <c r="I201" i="1"/>
  <c r="J201" i="1"/>
  <c r="K201" i="1"/>
  <c r="L201" i="1"/>
  <c r="N201" i="1"/>
  <c r="O201" i="1"/>
  <c r="R201" i="1"/>
  <c r="D202" i="1"/>
  <c r="E202" i="1"/>
  <c r="F202" i="1"/>
  <c r="G202" i="1"/>
  <c r="H202" i="1"/>
  <c r="I202" i="1"/>
  <c r="J202" i="1"/>
  <c r="K202" i="1"/>
  <c r="L202" i="1"/>
  <c r="N202" i="1"/>
  <c r="O202" i="1"/>
  <c r="R202" i="1"/>
  <c r="D203" i="1"/>
  <c r="E203" i="1"/>
  <c r="F203" i="1"/>
  <c r="G203" i="1"/>
  <c r="H203" i="1"/>
  <c r="I203" i="1"/>
  <c r="J203" i="1"/>
  <c r="K203" i="1"/>
  <c r="L203" i="1"/>
  <c r="N203" i="1"/>
  <c r="O203" i="1"/>
  <c r="R203" i="1"/>
  <c r="D204" i="1"/>
  <c r="E204" i="1"/>
  <c r="F204" i="1"/>
  <c r="G204" i="1"/>
  <c r="H204" i="1"/>
  <c r="I204" i="1"/>
  <c r="J204" i="1"/>
  <c r="K204" i="1"/>
  <c r="L204" i="1"/>
  <c r="N204" i="1"/>
  <c r="O204" i="1"/>
  <c r="R204" i="1"/>
  <c r="D205" i="1"/>
  <c r="E205" i="1"/>
  <c r="F205" i="1"/>
  <c r="G205" i="1"/>
  <c r="H205" i="1"/>
  <c r="I205" i="1"/>
  <c r="J205" i="1"/>
  <c r="K205" i="1"/>
  <c r="L205" i="1"/>
  <c r="N205" i="1"/>
  <c r="O205" i="1"/>
  <c r="R205" i="1"/>
  <c r="D206" i="1"/>
  <c r="E206" i="1"/>
  <c r="F206" i="1"/>
  <c r="G206" i="1"/>
  <c r="H206" i="1"/>
  <c r="I206" i="1"/>
  <c r="J206" i="1"/>
  <c r="K206" i="1"/>
  <c r="L206" i="1"/>
  <c r="N206" i="1"/>
  <c r="O206" i="1"/>
  <c r="R206" i="1"/>
  <c r="D207" i="1"/>
  <c r="E207" i="1"/>
  <c r="F207" i="1"/>
  <c r="G207" i="1"/>
  <c r="H207" i="1"/>
  <c r="I207" i="1"/>
  <c r="J207" i="1"/>
  <c r="K207" i="1"/>
  <c r="L207" i="1"/>
  <c r="N207" i="1"/>
  <c r="O207" i="1"/>
  <c r="R207" i="1"/>
  <c r="D208" i="1"/>
  <c r="E208" i="1"/>
  <c r="F208" i="1"/>
  <c r="G208" i="1"/>
  <c r="H208" i="1"/>
  <c r="I208" i="1"/>
  <c r="J208" i="1"/>
  <c r="K208" i="1"/>
  <c r="L208" i="1"/>
  <c r="N208" i="1"/>
  <c r="O208" i="1"/>
  <c r="R208" i="1"/>
  <c r="D209" i="1"/>
  <c r="E209" i="1"/>
  <c r="F209" i="1"/>
  <c r="G209" i="1"/>
  <c r="H209" i="1"/>
  <c r="I209" i="1"/>
  <c r="J209" i="1"/>
  <c r="K209" i="1"/>
  <c r="L209" i="1"/>
  <c r="N209" i="1"/>
  <c r="O209" i="1"/>
  <c r="R209" i="1"/>
  <c r="D210" i="1"/>
  <c r="E210" i="1"/>
  <c r="F210" i="1"/>
  <c r="G210" i="1"/>
  <c r="H210" i="1"/>
  <c r="I210" i="1"/>
  <c r="J210" i="1"/>
  <c r="K210" i="1"/>
  <c r="L210" i="1"/>
  <c r="N210" i="1"/>
  <c r="O210" i="1"/>
  <c r="R210" i="1"/>
  <c r="D211" i="1"/>
  <c r="E211" i="1"/>
  <c r="F211" i="1"/>
  <c r="G211" i="1"/>
  <c r="H211" i="1"/>
  <c r="I211" i="1"/>
  <c r="J211" i="1"/>
  <c r="K211" i="1"/>
  <c r="L211" i="1"/>
  <c r="N211" i="1"/>
  <c r="O211" i="1"/>
  <c r="R211" i="1"/>
  <c r="D212" i="1"/>
  <c r="E212" i="1"/>
  <c r="F212" i="1"/>
  <c r="G212" i="1"/>
  <c r="H212" i="1"/>
  <c r="I212" i="1"/>
  <c r="J212" i="1"/>
  <c r="K212" i="1"/>
  <c r="L212" i="1"/>
  <c r="N212" i="1"/>
  <c r="O212" i="1"/>
  <c r="R212" i="1"/>
  <c r="D213" i="1"/>
  <c r="E213" i="1"/>
  <c r="F213" i="1"/>
  <c r="G213" i="1"/>
  <c r="H213" i="1"/>
  <c r="I213" i="1"/>
  <c r="J213" i="1"/>
  <c r="K213" i="1"/>
  <c r="L213" i="1"/>
  <c r="N213" i="1"/>
  <c r="O213" i="1"/>
  <c r="R213" i="1"/>
  <c r="D214" i="1"/>
  <c r="E214" i="1"/>
  <c r="F214" i="1"/>
  <c r="G214" i="1"/>
  <c r="H214" i="1"/>
  <c r="I214" i="1"/>
  <c r="J214" i="1"/>
  <c r="K214" i="1"/>
  <c r="L214" i="1"/>
  <c r="N214" i="1"/>
  <c r="O214" i="1"/>
  <c r="R214" i="1"/>
  <c r="D215" i="1"/>
  <c r="E215" i="1"/>
  <c r="F215" i="1"/>
  <c r="G215" i="1"/>
  <c r="H215" i="1"/>
  <c r="I215" i="1"/>
  <c r="J215" i="1"/>
  <c r="K215" i="1"/>
  <c r="L215" i="1"/>
  <c r="N215" i="1"/>
  <c r="O215" i="1"/>
  <c r="R215" i="1"/>
  <c r="D216" i="1"/>
  <c r="E216" i="1"/>
  <c r="F216" i="1"/>
  <c r="G216" i="1"/>
  <c r="H216" i="1"/>
  <c r="I216" i="1"/>
  <c r="J216" i="1"/>
  <c r="K216" i="1"/>
  <c r="L216" i="1"/>
  <c r="N216" i="1"/>
  <c r="O216" i="1"/>
  <c r="R216" i="1"/>
  <c r="D217" i="1"/>
  <c r="E217" i="1"/>
  <c r="F217" i="1"/>
  <c r="G217" i="1"/>
  <c r="H217" i="1"/>
  <c r="I217" i="1"/>
  <c r="J217" i="1"/>
  <c r="K217" i="1"/>
  <c r="L217" i="1"/>
  <c r="N217" i="1"/>
  <c r="O217" i="1"/>
  <c r="R217" i="1"/>
  <c r="D218" i="1"/>
  <c r="E218" i="1"/>
  <c r="F218" i="1"/>
  <c r="G218" i="1"/>
  <c r="H218" i="1"/>
  <c r="I218" i="1"/>
  <c r="J218" i="1"/>
  <c r="K218" i="1"/>
  <c r="L218" i="1"/>
  <c r="N218" i="1"/>
  <c r="O218" i="1"/>
  <c r="R218" i="1"/>
  <c r="D219" i="1"/>
  <c r="E219" i="1"/>
  <c r="F219" i="1"/>
  <c r="G219" i="1"/>
  <c r="H219" i="1"/>
  <c r="I219" i="1"/>
  <c r="J219" i="1"/>
  <c r="K219" i="1"/>
  <c r="L219" i="1"/>
  <c r="N219" i="1"/>
  <c r="O219" i="1"/>
  <c r="R219" i="1"/>
  <c r="D220" i="1"/>
  <c r="E220" i="1"/>
  <c r="F220" i="1"/>
  <c r="G220" i="1"/>
  <c r="H220" i="1"/>
  <c r="I220" i="1"/>
  <c r="J220" i="1"/>
  <c r="K220" i="1"/>
  <c r="L220" i="1"/>
  <c r="N220" i="1"/>
  <c r="O220" i="1"/>
  <c r="R220" i="1"/>
  <c r="D221" i="1"/>
  <c r="E221" i="1"/>
  <c r="F221" i="1"/>
  <c r="G221" i="1"/>
  <c r="H221" i="1"/>
  <c r="I221" i="1"/>
  <c r="J221" i="1"/>
  <c r="K221" i="1"/>
  <c r="L221" i="1"/>
  <c r="N221" i="1"/>
  <c r="O221" i="1"/>
  <c r="R221" i="1"/>
  <c r="D222" i="1"/>
  <c r="E222" i="1"/>
  <c r="F222" i="1"/>
  <c r="G222" i="1"/>
  <c r="H222" i="1"/>
  <c r="I222" i="1"/>
  <c r="J222" i="1"/>
  <c r="K222" i="1"/>
  <c r="L222" i="1"/>
  <c r="N222" i="1"/>
  <c r="O222" i="1"/>
  <c r="R222" i="1"/>
  <c r="D223" i="1"/>
  <c r="E223" i="1"/>
  <c r="F223" i="1"/>
  <c r="G223" i="1"/>
  <c r="H223" i="1"/>
  <c r="I223" i="1"/>
  <c r="J223" i="1"/>
  <c r="K223" i="1"/>
  <c r="L223" i="1"/>
  <c r="N223" i="1"/>
  <c r="O223" i="1"/>
  <c r="R223" i="1"/>
  <c r="D224" i="1"/>
  <c r="E224" i="1"/>
  <c r="F224" i="1"/>
  <c r="G224" i="1"/>
  <c r="H224" i="1"/>
  <c r="I224" i="1"/>
  <c r="J224" i="1"/>
  <c r="K224" i="1"/>
  <c r="L224" i="1"/>
  <c r="N224" i="1"/>
  <c r="O224" i="1"/>
  <c r="R224" i="1"/>
  <c r="D225" i="1"/>
  <c r="E225" i="1"/>
  <c r="F225" i="1"/>
  <c r="G225" i="1"/>
  <c r="H225" i="1"/>
  <c r="I225" i="1"/>
  <c r="J225" i="1"/>
  <c r="K225" i="1"/>
  <c r="L225" i="1"/>
  <c r="N225" i="1"/>
  <c r="O225" i="1"/>
  <c r="R225" i="1"/>
  <c r="D226" i="1"/>
  <c r="E226" i="1"/>
  <c r="F226" i="1"/>
  <c r="G226" i="1"/>
  <c r="H226" i="1"/>
  <c r="I226" i="1"/>
  <c r="J226" i="1"/>
  <c r="K226" i="1"/>
  <c r="L226" i="1"/>
  <c r="N226" i="1"/>
  <c r="O226" i="1"/>
  <c r="R226" i="1"/>
  <c r="D227" i="1"/>
  <c r="E227" i="1"/>
  <c r="F227" i="1"/>
  <c r="G227" i="1"/>
  <c r="H227" i="1"/>
  <c r="I227" i="1"/>
  <c r="J227" i="1"/>
  <c r="K227" i="1"/>
  <c r="L227" i="1"/>
  <c r="N227" i="1"/>
  <c r="O227" i="1"/>
  <c r="R227" i="1"/>
  <c r="D228" i="1"/>
  <c r="E228" i="1"/>
  <c r="F228" i="1"/>
  <c r="G228" i="1"/>
  <c r="H228" i="1"/>
  <c r="I228" i="1"/>
  <c r="J228" i="1"/>
  <c r="K228" i="1"/>
  <c r="L228" i="1"/>
  <c r="N228" i="1"/>
  <c r="O228" i="1"/>
  <c r="R228" i="1"/>
  <c r="D229" i="1"/>
  <c r="E229" i="1"/>
  <c r="F229" i="1"/>
  <c r="G229" i="1"/>
  <c r="H229" i="1"/>
  <c r="I229" i="1"/>
  <c r="J229" i="1"/>
  <c r="K229" i="1"/>
  <c r="L229" i="1"/>
  <c r="N229" i="1"/>
  <c r="O229" i="1"/>
  <c r="R229" i="1"/>
  <c r="D230" i="1"/>
  <c r="E230" i="1"/>
  <c r="F230" i="1"/>
  <c r="G230" i="1"/>
  <c r="H230" i="1"/>
  <c r="I230" i="1"/>
  <c r="J230" i="1"/>
  <c r="K230" i="1"/>
  <c r="L230" i="1"/>
  <c r="N230" i="1"/>
  <c r="O230" i="1"/>
  <c r="R230" i="1"/>
  <c r="D231" i="1"/>
  <c r="E231" i="1"/>
  <c r="F231" i="1"/>
  <c r="G231" i="1"/>
  <c r="H231" i="1"/>
  <c r="I231" i="1"/>
  <c r="J231" i="1"/>
  <c r="K231" i="1"/>
  <c r="L231" i="1"/>
  <c r="N231" i="1"/>
  <c r="O231" i="1"/>
  <c r="R231" i="1"/>
  <c r="D232" i="1"/>
  <c r="E232" i="1"/>
  <c r="F232" i="1"/>
  <c r="G232" i="1"/>
  <c r="H232" i="1"/>
  <c r="I232" i="1"/>
  <c r="J232" i="1"/>
  <c r="K232" i="1"/>
  <c r="L232" i="1"/>
  <c r="N232" i="1"/>
  <c r="O232" i="1"/>
  <c r="R232" i="1"/>
  <c r="D233" i="1"/>
  <c r="E233" i="1"/>
  <c r="F233" i="1"/>
  <c r="G233" i="1"/>
  <c r="H233" i="1"/>
  <c r="I233" i="1"/>
  <c r="J233" i="1"/>
  <c r="K233" i="1"/>
  <c r="L233" i="1"/>
  <c r="N233" i="1"/>
  <c r="O233" i="1"/>
  <c r="R233" i="1"/>
  <c r="D234" i="1"/>
  <c r="E234" i="1"/>
  <c r="F234" i="1"/>
  <c r="G234" i="1"/>
  <c r="H234" i="1"/>
  <c r="I234" i="1"/>
  <c r="J234" i="1"/>
  <c r="K234" i="1"/>
  <c r="L234" i="1"/>
  <c r="N234" i="1"/>
  <c r="O234" i="1"/>
  <c r="R234" i="1"/>
  <c r="D235" i="1"/>
  <c r="E235" i="1"/>
  <c r="F235" i="1"/>
  <c r="G235" i="1"/>
  <c r="H235" i="1"/>
  <c r="I235" i="1"/>
  <c r="J235" i="1"/>
  <c r="K235" i="1"/>
  <c r="L235" i="1"/>
  <c r="N235" i="1"/>
  <c r="O235" i="1"/>
  <c r="R235" i="1"/>
  <c r="D236" i="1"/>
  <c r="E236" i="1"/>
  <c r="F236" i="1"/>
  <c r="G236" i="1"/>
  <c r="H236" i="1"/>
  <c r="I236" i="1"/>
  <c r="J236" i="1"/>
  <c r="K236" i="1"/>
  <c r="L236" i="1"/>
  <c r="N236" i="1"/>
  <c r="O236" i="1"/>
  <c r="R236" i="1"/>
  <c r="D237" i="1"/>
  <c r="E237" i="1"/>
  <c r="F237" i="1"/>
  <c r="G237" i="1"/>
  <c r="H237" i="1"/>
  <c r="I237" i="1"/>
  <c r="J237" i="1"/>
  <c r="K237" i="1"/>
  <c r="L237" i="1"/>
  <c r="N237" i="1"/>
  <c r="O237" i="1"/>
  <c r="R237" i="1"/>
  <c r="D238" i="1"/>
  <c r="E238" i="1"/>
  <c r="F238" i="1"/>
  <c r="G238" i="1"/>
  <c r="H238" i="1"/>
  <c r="I238" i="1"/>
  <c r="J238" i="1"/>
  <c r="K238" i="1"/>
  <c r="L238" i="1"/>
  <c r="N238" i="1"/>
  <c r="O238" i="1"/>
  <c r="R238" i="1"/>
  <c r="D239" i="1"/>
  <c r="E239" i="1"/>
  <c r="F239" i="1"/>
  <c r="G239" i="1"/>
  <c r="H239" i="1"/>
  <c r="I239" i="1"/>
  <c r="J239" i="1"/>
  <c r="K239" i="1"/>
  <c r="L239" i="1"/>
  <c r="N239" i="1"/>
  <c r="O239" i="1"/>
  <c r="R239" i="1"/>
  <c r="D240" i="1"/>
  <c r="E240" i="1"/>
  <c r="F240" i="1"/>
  <c r="G240" i="1"/>
  <c r="H240" i="1"/>
  <c r="I240" i="1"/>
  <c r="J240" i="1"/>
  <c r="K240" i="1"/>
  <c r="L240" i="1"/>
  <c r="N240" i="1"/>
  <c r="O240" i="1"/>
  <c r="R240" i="1"/>
  <c r="D241" i="1"/>
  <c r="E241" i="1"/>
  <c r="F241" i="1"/>
  <c r="G241" i="1"/>
  <c r="H241" i="1"/>
  <c r="I241" i="1"/>
  <c r="J241" i="1"/>
  <c r="K241" i="1"/>
  <c r="L241" i="1"/>
  <c r="N241" i="1"/>
  <c r="O241" i="1"/>
  <c r="R241" i="1"/>
  <c r="D242" i="1"/>
  <c r="E242" i="1"/>
  <c r="F242" i="1"/>
  <c r="G242" i="1"/>
  <c r="H242" i="1"/>
  <c r="I242" i="1"/>
  <c r="J242" i="1"/>
  <c r="K242" i="1"/>
  <c r="L242" i="1"/>
  <c r="N242" i="1"/>
  <c r="O242" i="1"/>
  <c r="R242" i="1"/>
  <c r="D243" i="1"/>
  <c r="E243" i="1"/>
  <c r="F243" i="1"/>
  <c r="G243" i="1"/>
  <c r="H243" i="1"/>
  <c r="I243" i="1"/>
  <c r="J243" i="1"/>
  <c r="K243" i="1"/>
  <c r="L243" i="1"/>
  <c r="N243" i="1"/>
  <c r="O243" i="1"/>
  <c r="R243" i="1"/>
  <c r="D244" i="1"/>
  <c r="E244" i="1"/>
  <c r="F244" i="1"/>
  <c r="G244" i="1"/>
  <c r="H244" i="1"/>
  <c r="I244" i="1"/>
  <c r="J244" i="1"/>
  <c r="K244" i="1"/>
  <c r="L244" i="1"/>
  <c r="N244" i="1"/>
  <c r="O244" i="1"/>
  <c r="R244" i="1"/>
  <c r="D245" i="1"/>
  <c r="E245" i="1"/>
  <c r="F245" i="1"/>
  <c r="G245" i="1"/>
  <c r="H245" i="1"/>
  <c r="I245" i="1"/>
  <c r="J245" i="1"/>
  <c r="K245" i="1"/>
  <c r="L245" i="1"/>
  <c r="N245" i="1"/>
  <c r="O245" i="1"/>
  <c r="R245" i="1"/>
  <c r="D246" i="1"/>
  <c r="E246" i="1"/>
  <c r="F246" i="1"/>
  <c r="G246" i="1"/>
  <c r="H246" i="1"/>
  <c r="I246" i="1"/>
  <c r="J246" i="1"/>
  <c r="K246" i="1"/>
  <c r="L246" i="1"/>
  <c r="N246" i="1"/>
  <c r="O246" i="1"/>
  <c r="R246" i="1"/>
  <c r="D247" i="1"/>
  <c r="E247" i="1"/>
  <c r="F247" i="1"/>
  <c r="G247" i="1"/>
  <c r="H247" i="1"/>
  <c r="I247" i="1"/>
  <c r="J247" i="1"/>
  <c r="K247" i="1"/>
  <c r="L247" i="1"/>
  <c r="N247" i="1"/>
  <c r="O247" i="1"/>
  <c r="R247" i="1"/>
  <c r="D248" i="1"/>
  <c r="E248" i="1"/>
  <c r="F248" i="1"/>
  <c r="G248" i="1"/>
  <c r="H248" i="1"/>
  <c r="I248" i="1"/>
  <c r="J248" i="1"/>
  <c r="K248" i="1"/>
  <c r="L248" i="1"/>
  <c r="N248" i="1"/>
  <c r="O248" i="1"/>
  <c r="R248" i="1"/>
  <c r="D249" i="1"/>
  <c r="E249" i="1"/>
  <c r="F249" i="1"/>
  <c r="G249" i="1"/>
  <c r="H249" i="1"/>
  <c r="I249" i="1"/>
  <c r="J249" i="1"/>
  <c r="K249" i="1"/>
  <c r="L249" i="1"/>
  <c r="N249" i="1"/>
  <c r="O249" i="1"/>
  <c r="R249" i="1"/>
  <c r="D250" i="1"/>
  <c r="E250" i="1"/>
  <c r="F250" i="1"/>
  <c r="G250" i="1"/>
  <c r="H250" i="1"/>
  <c r="I250" i="1"/>
  <c r="J250" i="1"/>
  <c r="K250" i="1"/>
  <c r="L250" i="1"/>
  <c r="N250" i="1"/>
  <c r="O250" i="1"/>
  <c r="R250" i="1"/>
  <c r="D251" i="1"/>
  <c r="E251" i="1"/>
  <c r="F251" i="1"/>
  <c r="G251" i="1"/>
  <c r="H251" i="1"/>
  <c r="I251" i="1"/>
  <c r="J251" i="1"/>
  <c r="K251" i="1"/>
  <c r="L251" i="1"/>
  <c r="N251" i="1"/>
  <c r="O251" i="1"/>
  <c r="R251" i="1"/>
  <c r="D252" i="1"/>
  <c r="E252" i="1"/>
  <c r="F252" i="1"/>
  <c r="G252" i="1"/>
  <c r="H252" i="1"/>
  <c r="I252" i="1"/>
  <c r="J252" i="1"/>
  <c r="K252" i="1"/>
  <c r="L252" i="1"/>
  <c r="N252" i="1"/>
  <c r="O252" i="1"/>
  <c r="R252" i="1"/>
  <c r="D253" i="1"/>
  <c r="E253" i="1"/>
  <c r="F253" i="1"/>
  <c r="G253" i="1"/>
  <c r="H253" i="1"/>
  <c r="I253" i="1"/>
  <c r="J253" i="1"/>
  <c r="K253" i="1"/>
  <c r="L253" i="1"/>
  <c r="N253" i="1"/>
  <c r="O253" i="1"/>
  <c r="R253" i="1"/>
  <c r="D254" i="1"/>
  <c r="E254" i="1"/>
  <c r="F254" i="1"/>
  <c r="G254" i="1"/>
  <c r="H254" i="1"/>
  <c r="I254" i="1"/>
  <c r="J254" i="1"/>
  <c r="K254" i="1"/>
  <c r="L254" i="1"/>
  <c r="N254" i="1"/>
  <c r="O254" i="1"/>
  <c r="R254" i="1"/>
  <c r="D255" i="1"/>
  <c r="E255" i="1"/>
  <c r="F255" i="1"/>
  <c r="G255" i="1"/>
  <c r="H255" i="1"/>
  <c r="I255" i="1"/>
  <c r="J255" i="1"/>
  <c r="K255" i="1"/>
  <c r="L255" i="1"/>
  <c r="N255" i="1"/>
  <c r="O255" i="1"/>
  <c r="R255" i="1"/>
  <c r="D256" i="1"/>
  <c r="E256" i="1"/>
  <c r="F256" i="1"/>
  <c r="G256" i="1"/>
  <c r="H256" i="1"/>
  <c r="I256" i="1"/>
  <c r="J256" i="1"/>
  <c r="K256" i="1"/>
  <c r="L256" i="1"/>
  <c r="N256" i="1"/>
  <c r="O256" i="1"/>
  <c r="R256" i="1"/>
  <c r="D257" i="1"/>
  <c r="E257" i="1"/>
  <c r="F257" i="1"/>
  <c r="G257" i="1"/>
  <c r="H257" i="1"/>
  <c r="I257" i="1"/>
  <c r="J257" i="1"/>
  <c r="K257" i="1"/>
  <c r="L257" i="1"/>
  <c r="N257" i="1"/>
  <c r="O257" i="1"/>
  <c r="R257" i="1"/>
  <c r="D258" i="1"/>
  <c r="E258" i="1"/>
  <c r="F258" i="1"/>
  <c r="G258" i="1"/>
  <c r="H258" i="1"/>
  <c r="I258" i="1"/>
  <c r="J258" i="1"/>
  <c r="K258" i="1"/>
  <c r="L258" i="1"/>
  <c r="N258" i="1"/>
  <c r="O258" i="1"/>
  <c r="R258" i="1"/>
  <c r="D259" i="1"/>
  <c r="E259" i="1"/>
  <c r="F259" i="1"/>
  <c r="G259" i="1"/>
  <c r="H259" i="1"/>
  <c r="I259" i="1"/>
  <c r="J259" i="1"/>
  <c r="K259" i="1"/>
  <c r="L259" i="1"/>
  <c r="N259" i="1"/>
  <c r="O259" i="1"/>
  <c r="R259" i="1"/>
  <c r="D260" i="1"/>
  <c r="E260" i="1"/>
  <c r="F260" i="1"/>
  <c r="G260" i="1"/>
  <c r="H260" i="1"/>
  <c r="I260" i="1"/>
  <c r="J260" i="1"/>
  <c r="K260" i="1"/>
  <c r="L260" i="1"/>
  <c r="N260" i="1"/>
  <c r="O260" i="1"/>
  <c r="R260" i="1"/>
  <c r="D261" i="1"/>
  <c r="E261" i="1"/>
  <c r="F261" i="1"/>
  <c r="G261" i="1"/>
  <c r="H261" i="1"/>
  <c r="I261" i="1"/>
  <c r="J261" i="1"/>
  <c r="K261" i="1"/>
  <c r="L261" i="1"/>
  <c r="N261" i="1"/>
  <c r="O261" i="1"/>
  <c r="R261" i="1"/>
  <c r="D262" i="1"/>
  <c r="E262" i="1"/>
  <c r="F262" i="1"/>
  <c r="G262" i="1"/>
  <c r="H262" i="1"/>
  <c r="I262" i="1"/>
  <c r="J262" i="1"/>
  <c r="K262" i="1"/>
  <c r="L262" i="1"/>
  <c r="N262" i="1"/>
  <c r="O262" i="1"/>
  <c r="R262" i="1"/>
  <c r="D263" i="1"/>
  <c r="E263" i="1"/>
  <c r="F263" i="1"/>
  <c r="G263" i="1"/>
  <c r="H263" i="1"/>
  <c r="I263" i="1"/>
  <c r="J263" i="1"/>
  <c r="K263" i="1"/>
  <c r="L263" i="1"/>
  <c r="N263" i="1"/>
  <c r="O263" i="1"/>
  <c r="R263" i="1"/>
  <c r="D264" i="1"/>
  <c r="E264" i="1"/>
  <c r="F264" i="1"/>
  <c r="G264" i="1"/>
  <c r="H264" i="1"/>
  <c r="I264" i="1"/>
  <c r="J264" i="1"/>
  <c r="K264" i="1"/>
  <c r="L264" i="1"/>
  <c r="N264" i="1"/>
  <c r="O264" i="1"/>
  <c r="R264" i="1"/>
  <c r="D265" i="1"/>
  <c r="E265" i="1"/>
  <c r="F265" i="1"/>
  <c r="G265" i="1"/>
  <c r="H265" i="1"/>
  <c r="I265" i="1"/>
  <c r="J265" i="1"/>
  <c r="K265" i="1"/>
  <c r="L265" i="1"/>
  <c r="N265" i="1"/>
  <c r="O265" i="1"/>
  <c r="R265" i="1"/>
  <c r="D266" i="1"/>
  <c r="E266" i="1"/>
  <c r="F266" i="1"/>
  <c r="G266" i="1"/>
  <c r="H266" i="1"/>
  <c r="I266" i="1"/>
  <c r="J266" i="1"/>
  <c r="K266" i="1"/>
  <c r="L266" i="1"/>
  <c r="N266" i="1"/>
  <c r="O266" i="1"/>
  <c r="R266" i="1"/>
  <c r="D267" i="1"/>
  <c r="E267" i="1"/>
  <c r="F267" i="1"/>
  <c r="G267" i="1"/>
  <c r="H267" i="1"/>
  <c r="I267" i="1"/>
  <c r="J267" i="1"/>
  <c r="K267" i="1"/>
  <c r="L267" i="1"/>
  <c r="N267" i="1"/>
  <c r="O267" i="1"/>
  <c r="R267" i="1"/>
  <c r="D268" i="1"/>
  <c r="E268" i="1"/>
  <c r="F268" i="1"/>
  <c r="G268" i="1"/>
  <c r="H268" i="1"/>
  <c r="I268" i="1"/>
  <c r="J268" i="1"/>
  <c r="K268" i="1"/>
  <c r="L268" i="1"/>
  <c r="N268" i="1"/>
  <c r="O268" i="1"/>
  <c r="R268" i="1"/>
  <c r="D269" i="1"/>
  <c r="E269" i="1"/>
  <c r="F269" i="1"/>
  <c r="G269" i="1"/>
  <c r="H269" i="1"/>
  <c r="I269" i="1"/>
  <c r="J269" i="1"/>
  <c r="K269" i="1"/>
  <c r="L269" i="1"/>
  <c r="N269" i="1"/>
  <c r="O269" i="1"/>
  <c r="R269" i="1"/>
  <c r="D270" i="1"/>
  <c r="E270" i="1"/>
  <c r="F270" i="1"/>
  <c r="G270" i="1"/>
  <c r="H270" i="1"/>
  <c r="I270" i="1"/>
  <c r="J270" i="1"/>
  <c r="K270" i="1"/>
  <c r="L270" i="1"/>
  <c r="N270" i="1"/>
  <c r="O270" i="1"/>
  <c r="R270" i="1"/>
  <c r="D271" i="1"/>
  <c r="E271" i="1"/>
  <c r="F271" i="1"/>
  <c r="G271" i="1"/>
  <c r="H271" i="1"/>
  <c r="I271" i="1"/>
  <c r="J271" i="1"/>
  <c r="K271" i="1"/>
  <c r="L271" i="1"/>
  <c r="N271" i="1"/>
  <c r="O271" i="1"/>
  <c r="R271" i="1"/>
  <c r="D272" i="1"/>
  <c r="E272" i="1"/>
  <c r="F272" i="1"/>
  <c r="G272" i="1"/>
  <c r="H272" i="1"/>
  <c r="I272" i="1"/>
  <c r="J272" i="1"/>
  <c r="K272" i="1"/>
  <c r="L272" i="1"/>
  <c r="N272" i="1"/>
  <c r="O272" i="1"/>
  <c r="R272" i="1"/>
  <c r="D273" i="1"/>
  <c r="E273" i="1"/>
  <c r="F273" i="1"/>
  <c r="G273" i="1"/>
  <c r="H273" i="1"/>
  <c r="I273" i="1"/>
  <c r="J273" i="1"/>
  <c r="K273" i="1"/>
  <c r="L273" i="1"/>
  <c r="N273" i="1"/>
  <c r="O273" i="1"/>
  <c r="R273" i="1"/>
  <c r="D274" i="1"/>
  <c r="E274" i="1"/>
  <c r="F274" i="1"/>
  <c r="G274" i="1"/>
  <c r="H274" i="1"/>
  <c r="I274" i="1"/>
  <c r="J274" i="1"/>
  <c r="K274" i="1"/>
  <c r="L274" i="1"/>
  <c r="N274" i="1"/>
  <c r="O274" i="1"/>
  <c r="R274" i="1"/>
  <c r="D275" i="1"/>
  <c r="E275" i="1"/>
  <c r="F275" i="1"/>
  <c r="G275" i="1"/>
  <c r="H275" i="1"/>
  <c r="I275" i="1"/>
  <c r="J275" i="1"/>
  <c r="K275" i="1"/>
  <c r="L275" i="1"/>
  <c r="N275" i="1"/>
  <c r="O275" i="1"/>
  <c r="R275" i="1"/>
  <c r="D276" i="1"/>
  <c r="E276" i="1"/>
  <c r="F276" i="1"/>
  <c r="G276" i="1"/>
  <c r="H276" i="1"/>
  <c r="I276" i="1"/>
  <c r="J276" i="1"/>
  <c r="K276" i="1"/>
  <c r="L276" i="1"/>
  <c r="N276" i="1"/>
  <c r="O276" i="1"/>
  <c r="R276" i="1"/>
  <c r="D277" i="1"/>
  <c r="E277" i="1"/>
  <c r="F277" i="1"/>
  <c r="G277" i="1"/>
  <c r="H277" i="1"/>
  <c r="I277" i="1"/>
  <c r="J277" i="1"/>
  <c r="K277" i="1"/>
  <c r="L277" i="1"/>
  <c r="N277" i="1"/>
  <c r="O277" i="1"/>
  <c r="R277" i="1"/>
  <c r="D278" i="1"/>
  <c r="E278" i="1"/>
  <c r="F278" i="1"/>
  <c r="G278" i="1"/>
  <c r="H278" i="1"/>
  <c r="I278" i="1"/>
  <c r="J278" i="1"/>
  <c r="K278" i="1"/>
  <c r="L278" i="1"/>
  <c r="N278" i="1"/>
  <c r="O278" i="1"/>
  <c r="R278" i="1"/>
  <c r="D279" i="1"/>
  <c r="E279" i="1"/>
  <c r="F279" i="1"/>
  <c r="G279" i="1"/>
  <c r="H279" i="1"/>
  <c r="I279" i="1"/>
  <c r="J279" i="1"/>
  <c r="K279" i="1"/>
  <c r="L279" i="1"/>
  <c r="N279" i="1"/>
  <c r="O279" i="1"/>
  <c r="R279" i="1"/>
  <c r="D280" i="1"/>
  <c r="E280" i="1"/>
  <c r="F280" i="1"/>
  <c r="G280" i="1"/>
  <c r="H280" i="1"/>
  <c r="I280" i="1"/>
  <c r="J280" i="1"/>
  <c r="K280" i="1"/>
  <c r="L280" i="1"/>
  <c r="N280" i="1"/>
  <c r="O280" i="1"/>
  <c r="R280" i="1"/>
  <c r="D281" i="1"/>
  <c r="E281" i="1"/>
  <c r="F281" i="1"/>
  <c r="G281" i="1"/>
  <c r="H281" i="1"/>
  <c r="I281" i="1"/>
  <c r="J281" i="1"/>
  <c r="K281" i="1"/>
  <c r="L281" i="1"/>
  <c r="N281" i="1"/>
  <c r="O281" i="1"/>
  <c r="R281" i="1"/>
  <c r="D282" i="1"/>
  <c r="E282" i="1"/>
  <c r="F282" i="1"/>
  <c r="G282" i="1"/>
  <c r="H282" i="1"/>
  <c r="I282" i="1"/>
  <c r="J282" i="1"/>
  <c r="K282" i="1"/>
  <c r="L282" i="1"/>
  <c r="N282" i="1"/>
  <c r="O282" i="1"/>
  <c r="R282" i="1"/>
  <c r="D283" i="1"/>
  <c r="E283" i="1"/>
  <c r="F283" i="1"/>
  <c r="G283" i="1"/>
  <c r="H283" i="1"/>
  <c r="I283" i="1"/>
  <c r="J283" i="1"/>
  <c r="K283" i="1"/>
  <c r="L283" i="1"/>
  <c r="N283" i="1"/>
  <c r="O283" i="1"/>
  <c r="R283" i="1"/>
  <c r="D284" i="1"/>
  <c r="E284" i="1"/>
  <c r="F284" i="1"/>
  <c r="G284" i="1"/>
  <c r="H284" i="1"/>
  <c r="I284" i="1"/>
  <c r="J284" i="1"/>
  <c r="K284" i="1"/>
  <c r="L284" i="1"/>
  <c r="N284" i="1"/>
  <c r="O284" i="1"/>
  <c r="R284" i="1"/>
  <c r="D285" i="1"/>
  <c r="E285" i="1"/>
  <c r="F285" i="1"/>
  <c r="G285" i="1"/>
  <c r="H285" i="1"/>
  <c r="I285" i="1"/>
  <c r="J285" i="1"/>
  <c r="K285" i="1"/>
  <c r="L285" i="1"/>
  <c r="N285" i="1"/>
  <c r="O285" i="1"/>
  <c r="R285" i="1"/>
  <c r="D286" i="1"/>
  <c r="E286" i="1"/>
  <c r="F286" i="1"/>
  <c r="G286" i="1"/>
  <c r="H286" i="1"/>
  <c r="I286" i="1"/>
  <c r="J286" i="1"/>
  <c r="K286" i="1"/>
  <c r="L286" i="1"/>
  <c r="N286" i="1"/>
  <c r="O286" i="1"/>
  <c r="R286" i="1"/>
  <c r="D287" i="1"/>
  <c r="E287" i="1"/>
  <c r="F287" i="1"/>
  <c r="G287" i="1"/>
  <c r="H287" i="1"/>
  <c r="I287" i="1"/>
  <c r="J287" i="1"/>
  <c r="K287" i="1"/>
  <c r="L287" i="1"/>
  <c r="N287" i="1"/>
  <c r="O287" i="1"/>
  <c r="R287" i="1"/>
  <c r="D288" i="1"/>
  <c r="E288" i="1"/>
  <c r="F288" i="1"/>
  <c r="G288" i="1"/>
  <c r="H288" i="1"/>
  <c r="I288" i="1"/>
  <c r="J288" i="1"/>
  <c r="K288" i="1"/>
  <c r="L288" i="1"/>
  <c r="N288" i="1"/>
  <c r="O288" i="1"/>
  <c r="R288" i="1"/>
  <c r="D289" i="1"/>
  <c r="E289" i="1"/>
  <c r="F289" i="1"/>
  <c r="G289" i="1"/>
  <c r="H289" i="1"/>
  <c r="I289" i="1"/>
  <c r="J289" i="1"/>
  <c r="K289" i="1"/>
  <c r="L289" i="1"/>
  <c r="N289" i="1"/>
  <c r="O289" i="1"/>
  <c r="R289" i="1"/>
  <c r="D290" i="1"/>
  <c r="E290" i="1"/>
  <c r="F290" i="1"/>
  <c r="G290" i="1"/>
  <c r="H290" i="1"/>
  <c r="I290" i="1"/>
  <c r="J290" i="1"/>
  <c r="K290" i="1"/>
  <c r="L290" i="1"/>
  <c r="N290" i="1"/>
  <c r="O290" i="1"/>
  <c r="R290" i="1"/>
  <c r="D291" i="1"/>
  <c r="E291" i="1"/>
  <c r="F291" i="1"/>
  <c r="G291" i="1"/>
  <c r="H291" i="1"/>
  <c r="I291" i="1"/>
  <c r="J291" i="1"/>
  <c r="K291" i="1"/>
  <c r="L291" i="1"/>
  <c r="N291" i="1"/>
  <c r="O291" i="1"/>
  <c r="R291" i="1"/>
  <c r="D292" i="1"/>
  <c r="E292" i="1"/>
  <c r="F292" i="1"/>
  <c r="G292" i="1"/>
  <c r="H292" i="1"/>
  <c r="I292" i="1"/>
  <c r="J292" i="1"/>
  <c r="K292" i="1"/>
  <c r="L292" i="1"/>
  <c r="N292" i="1"/>
  <c r="O292" i="1"/>
  <c r="R292" i="1"/>
  <c r="D293" i="1"/>
  <c r="E293" i="1"/>
  <c r="F293" i="1"/>
  <c r="G293" i="1"/>
  <c r="H293" i="1"/>
  <c r="I293" i="1"/>
  <c r="J293" i="1"/>
  <c r="K293" i="1"/>
  <c r="L293" i="1"/>
  <c r="N293" i="1"/>
  <c r="O293" i="1"/>
  <c r="R293" i="1"/>
  <c r="D294" i="1"/>
  <c r="E294" i="1"/>
  <c r="F294" i="1"/>
  <c r="G294" i="1"/>
  <c r="H294" i="1"/>
  <c r="I294" i="1"/>
  <c r="J294" i="1"/>
  <c r="K294" i="1"/>
  <c r="L294" i="1"/>
  <c r="N294" i="1"/>
  <c r="O294" i="1"/>
  <c r="R294" i="1"/>
  <c r="D295" i="1"/>
  <c r="E295" i="1"/>
  <c r="F295" i="1"/>
  <c r="G295" i="1"/>
  <c r="H295" i="1"/>
  <c r="I295" i="1"/>
  <c r="J295" i="1"/>
  <c r="K295" i="1"/>
  <c r="L295" i="1"/>
  <c r="N295" i="1"/>
  <c r="O295" i="1"/>
  <c r="R295" i="1"/>
  <c r="D296" i="1"/>
  <c r="E296" i="1"/>
  <c r="F296" i="1"/>
  <c r="G296" i="1"/>
  <c r="H296" i="1"/>
  <c r="I296" i="1"/>
  <c r="J296" i="1"/>
  <c r="K296" i="1"/>
  <c r="L296" i="1"/>
  <c r="N296" i="1"/>
  <c r="O296" i="1"/>
  <c r="R296" i="1"/>
  <c r="D297" i="1"/>
  <c r="E297" i="1"/>
  <c r="F297" i="1"/>
  <c r="G297" i="1"/>
  <c r="H297" i="1"/>
  <c r="I297" i="1"/>
  <c r="J297" i="1"/>
  <c r="K297" i="1"/>
  <c r="L297" i="1"/>
  <c r="N297" i="1"/>
  <c r="O297" i="1"/>
  <c r="R297" i="1"/>
  <c r="D298" i="1"/>
  <c r="E298" i="1"/>
  <c r="F298" i="1"/>
  <c r="G298" i="1"/>
  <c r="H298" i="1"/>
  <c r="I298" i="1"/>
  <c r="J298" i="1"/>
  <c r="K298" i="1"/>
  <c r="L298" i="1"/>
  <c r="N298" i="1"/>
  <c r="O298" i="1"/>
  <c r="R298" i="1"/>
  <c r="D299" i="1"/>
  <c r="E299" i="1"/>
  <c r="F299" i="1"/>
  <c r="G299" i="1"/>
  <c r="H299" i="1"/>
  <c r="I299" i="1"/>
  <c r="J299" i="1"/>
  <c r="K299" i="1"/>
  <c r="L299" i="1"/>
  <c r="N299" i="1"/>
  <c r="O299" i="1"/>
  <c r="R299" i="1"/>
  <c r="D300" i="1"/>
  <c r="E300" i="1"/>
  <c r="F300" i="1"/>
  <c r="G300" i="1"/>
  <c r="H300" i="1"/>
  <c r="I300" i="1"/>
  <c r="J300" i="1"/>
  <c r="K300" i="1"/>
  <c r="L300" i="1"/>
  <c r="N300" i="1"/>
  <c r="O300" i="1"/>
  <c r="R300" i="1"/>
  <c r="D301" i="1"/>
  <c r="E301" i="1"/>
  <c r="F301" i="1"/>
  <c r="G301" i="1"/>
  <c r="H301" i="1"/>
  <c r="I301" i="1"/>
  <c r="J301" i="1"/>
  <c r="K301" i="1"/>
  <c r="L301" i="1"/>
  <c r="N301" i="1"/>
  <c r="O301" i="1"/>
  <c r="R301" i="1"/>
  <c r="D302" i="1"/>
  <c r="E302" i="1"/>
  <c r="F302" i="1"/>
  <c r="G302" i="1"/>
  <c r="H302" i="1"/>
  <c r="I302" i="1"/>
  <c r="J302" i="1"/>
  <c r="K302" i="1"/>
  <c r="L302" i="1"/>
  <c r="N302" i="1"/>
  <c r="O302" i="1"/>
  <c r="R302" i="1"/>
  <c r="D303" i="1"/>
  <c r="E303" i="1"/>
  <c r="F303" i="1"/>
  <c r="G303" i="1"/>
  <c r="H303" i="1"/>
  <c r="I303" i="1"/>
  <c r="J303" i="1"/>
  <c r="K303" i="1"/>
  <c r="L303" i="1"/>
  <c r="N303" i="1"/>
  <c r="O303" i="1"/>
  <c r="R303" i="1"/>
  <c r="D304" i="1"/>
  <c r="E304" i="1"/>
  <c r="F304" i="1"/>
  <c r="G304" i="1"/>
  <c r="H304" i="1"/>
  <c r="I304" i="1"/>
  <c r="J304" i="1"/>
  <c r="K304" i="1"/>
  <c r="L304" i="1"/>
  <c r="N304" i="1"/>
  <c r="O304" i="1"/>
  <c r="R304" i="1"/>
  <c r="D305" i="1"/>
  <c r="E305" i="1"/>
  <c r="F305" i="1"/>
  <c r="G305" i="1"/>
  <c r="H305" i="1"/>
  <c r="I305" i="1"/>
  <c r="J305" i="1"/>
  <c r="K305" i="1"/>
  <c r="L305" i="1"/>
  <c r="N305" i="1"/>
  <c r="O305" i="1"/>
  <c r="R305" i="1"/>
  <c r="D306" i="1"/>
  <c r="E306" i="1"/>
  <c r="F306" i="1"/>
  <c r="G306" i="1"/>
  <c r="H306" i="1"/>
  <c r="I306" i="1"/>
  <c r="J306" i="1"/>
  <c r="K306" i="1"/>
  <c r="L306" i="1"/>
  <c r="N306" i="1"/>
  <c r="O306" i="1"/>
  <c r="R306" i="1"/>
  <c r="D307" i="1"/>
  <c r="E307" i="1"/>
  <c r="F307" i="1"/>
  <c r="G307" i="1"/>
  <c r="H307" i="1"/>
  <c r="I307" i="1"/>
  <c r="J307" i="1"/>
  <c r="K307" i="1"/>
  <c r="L307" i="1"/>
  <c r="N307" i="1"/>
  <c r="O307" i="1"/>
  <c r="R307" i="1"/>
  <c r="D308" i="1"/>
  <c r="E308" i="1"/>
  <c r="F308" i="1"/>
  <c r="G308" i="1"/>
  <c r="H308" i="1"/>
  <c r="I308" i="1"/>
  <c r="J308" i="1"/>
  <c r="K308" i="1"/>
  <c r="L308" i="1"/>
  <c r="N308" i="1"/>
  <c r="O308" i="1"/>
  <c r="R308" i="1"/>
  <c r="D309" i="1"/>
  <c r="E309" i="1"/>
  <c r="F309" i="1"/>
  <c r="G309" i="1"/>
  <c r="H309" i="1"/>
  <c r="I309" i="1"/>
  <c r="J309" i="1"/>
  <c r="K309" i="1"/>
  <c r="L309" i="1"/>
  <c r="N309" i="1"/>
  <c r="O309" i="1"/>
  <c r="R309" i="1"/>
  <c r="D310" i="1"/>
  <c r="E310" i="1"/>
  <c r="F310" i="1"/>
  <c r="G310" i="1"/>
  <c r="H310" i="1"/>
  <c r="I310" i="1"/>
  <c r="J310" i="1"/>
  <c r="K310" i="1"/>
  <c r="L310" i="1"/>
  <c r="N310" i="1"/>
  <c r="O310" i="1"/>
  <c r="R310" i="1"/>
  <c r="D311" i="1"/>
  <c r="E311" i="1"/>
  <c r="F311" i="1"/>
  <c r="G311" i="1"/>
  <c r="H311" i="1"/>
  <c r="I311" i="1"/>
  <c r="J311" i="1"/>
  <c r="K311" i="1"/>
  <c r="L311" i="1"/>
  <c r="N311" i="1"/>
  <c r="O311" i="1"/>
  <c r="R311" i="1"/>
  <c r="D312" i="1"/>
  <c r="E312" i="1"/>
  <c r="F312" i="1"/>
  <c r="G312" i="1"/>
  <c r="H312" i="1"/>
  <c r="I312" i="1"/>
  <c r="J312" i="1"/>
  <c r="K312" i="1"/>
  <c r="L312" i="1"/>
  <c r="N312" i="1"/>
  <c r="O312" i="1"/>
  <c r="R312" i="1"/>
  <c r="D313" i="1"/>
  <c r="E313" i="1"/>
  <c r="F313" i="1"/>
  <c r="G313" i="1"/>
  <c r="H313" i="1"/>
  <c r="I313" i="1"/>
  <c r="J313" i="1"/>
  <c r="K313" i="1"/>
  <c r="L313" i="1"/>
  <c r="N313" i="1"/>
  <c r="O313" i="1"/>
  <c r="R313" i="1"/>
  <c r="D314" i="1"/>
  <c r="E314" i="1"/>
  <c r="F314" i="1"/>
  <c r="G314" i="1"/>
  <c r="H314" i="1"/>
  <c r="I314" i="1"/>
  <c r="J314" i="1"/>
  <c r="K314" i="1"/>
  <c r="L314" i="1"/>
  <c r="N314" i="1"/>
  <c r="O314" i="1"/>
  <c r="R314" i="1"/>
  <c r="D315" i="1"/>
  <c r="E315" i="1"/>
  <c r="F315" i="1"/>
  <c r="G315" i="1"/>
  <c r="H315" i="1"/>
  <c r="I315" i="1"/>
  <c r="J315" i="1"/>
  <c r="K315" i="1"/>
  <c r="L315" i="1"/>
  <c r="N315" i="1"/>
  <c r="O315" i="1"/>
  <c r="R315" i="1"/>
  <c r="D316" i="1"/>
  <c r="E316" i="1"/>
  <c r="F316" i="1"/>
  <c r="G316" i="1"/>
  <c r="H316" i="1"/>
  <c r="I316" i="1"/>
  <c r="J316" i="1"/>
  <c r="K316" i="1"/>
  <c r="L316" i="1"/>
  <c r="N316" i="1"/>
  <c r="O316" i="1"/>
  <c r="R316" i="1"/>
  <c r="D317" i="1"/>
  <c r="E317" i="1"/>
  <c r="F317" i="1"/>
  <c r="G317" i="1"/>
  <c r="H317" i="1"/>
  <c r="I317" i="1"/>
  <c r="J317" i="1"/>
  <c r="K317" i="1"/>
  <c r="L317" i="1"/>
  <c r="N317" i="1"/>
  <c r="O317" i="1"/>
  <c r="R317" i="1"/>
  <c r="D318" i="1"/>
  <c r="E318" i="1"/>
  <c r="F318" i="1"/>
  <c r="G318" i="1"/>
  <c r="H318" i="1"/>
  <c r="I318" i="1"/>
  <c r="J318" i="1"/>
  <c r="K318" i="1"/>
  <c r="L318" i="1"/>
  <c r="N318" i="1"/>
  <c r="O318" i="1"/>
  <c r="R318" i="1"/>
  <c r="D319" i="1"/>
  <c r="E319" i="1"/>
  <c r="F319" i="1"/>
  <c r="G319" i="1"/>
  <c r="H319" i="1"/>
  <c r="I319" i="1"/>
  <c r="J319" i="1"/>
  <c r="K319" i="1"/>
  <c r="L319" i="1"/>
  <c r="N319" i="1"/>
  <c r="O319" i="1"/>
  <c r="R319" i="1"/>
  <c r="D320" i="1"/>
  <c r="E320" i="1"/>
  <c r="F320" i="1"/>
  <c r="G320" i="1"/>
  <c r="H320" i="1"/>
  <c r="I320" i="1"/>
  <c r="J320" i="1"/>
  <c r="K320" i="1"/>
  <c r="L320" i="1"/>
  <c r="N320" i="1"/>
  <c r="O320" i="1"/>
  <c r="R320" i="1"/>
  <c r="D321" i="1"/>
  <c r="E321" i="1"/>
  <c r="F321" i="1"/>
  <c r="G321" i="1"/>
  <c r="H321" i="1"/>
  <c r="I321" i="1"/>
  <c r="J321" i="1"/>
  <c r="K321" i="1"/>
  <c r="L321" i="1"/>
  <c r="N321" i="1"/>
  <c r="O321" i="1"/>
  <c r="R321" i="1"/>
  <c r="D322" i="1"/>
  <c r="E322" i="1"/>
  <c r="F322" i="1"/>
  <c r="G322" i="1"/>
  <c r="H322" i="1"/>
  <c r="I322" i="1"/>
  <c r="J322" i="1"/>
  <c r="K322" i="1"/>
  <c r="L322" i="1"/>
  <c r="N322" i="1"/>
  <c r="O322" i="1"/>
  <c r="R322" i="1"/>
  <c r="D323" i="1"/>
  <c r="E323" i="1"/>
  <c r="F323" i="1"/>
  <c r="G323" i="1"/>
  <c r="H323" i="1"/>
  <c r="I323" i="1"/>
  <c r="J323" i="1"/>
  <c r="K323" i="1"/>
  <c r="L323" i="1"/>
  <c r="N323" i="1"/>
  <c r="O323" i="1"/>
  <c r="R323" i="1"/>
  <c r="D324" i="1"/>
  <c r="E324" i="1"/>
  <c r="F324" i="1"/>
  <c r="G324" i="1"/>
  <c r="H324" i="1"/>
  <c r="I324" i="1"/>
  <c r="J324" i="1"/>
  <c r="K324" i="1"/>
  <c r="L324" i="1"/>
  <c r="N324" i="1"/>
  <c r="O324" i="1"/>
  <c r="R324" i="1"/>
  <c r="D325" i="1"/>
  <c r="E325" i="1"/>
  <c r="F325" i="1"/>
  <c r="G325" i="1"/>
  <c r="H325" i="1"/>
  <c r="I325" i="1"/>
  <c r="J325" i="1"/>
  <c r="K325" i="1"/>
  <c r="L325" i="1"/>
  <c r="N325" i="1"/>
  <c r="O325" i="1"/>
  <c r="R325" i="1"/>
  <c r="D326" i="1"/>
  <c r="E326" i="1"/>
  <c r="F326" i="1"/>
  <c r="G326" i="1"/>
  <c r="H326" i="1"/>
  <c r="I326" i="1"/>
  <c r="J326" i="1"/>
  <c r="K326" i="1"/>
  <c r="L326" i="1"/>
  <c r="N326" i="1"/>
  <c r="O326" i="1"/>
  <c r="R326" i="1"/>
  <c r="D327" i="1"/>
  <c r="E327" i="1"/>
  <c r="F327" i="1"/>
  <c r="G327" i="1"/>
  <c r="H327" i="1"/>
  <c r="I327" i="1"/>
  <c r="J327" i="1"/>
  <c r="K327" i="1"/>
  <c r="L327" i="1"/>
  <c r="N327" i="1"/>
  <c r="O327" i="1"/>
  <c r="R327" i="1"/>
  <c r="D328" i="1"/>
  <c r="E328" i="1"/>
  <c r="F328" i="1"/>
  <c r="G328" i="1"/>
  <c r="H328" i="1"/>
  <c r="I328" i="1"/>
  <c r="J328" i="1"/>
  <c r="K328" i="1"/>
  <c r="L328" i="1"/>
  <c r="N328" i="1"/>
  <c r="O328" i="1"/>
  <c r="R328" i="1"/>
  <c r="D329" i="1"/>
  <c r="E329" i="1"/>
  <c r="F329" i="1"/>
  <c r="G329" i="1"/>
  <c r="H329" i="1"/>
  <c r="I329" i="1"/>
  <c r="J329" i="1"/>
  <c r="K329" i="1"/>
  <c r="L329" i="1"/>
  <c r="N329" i="1"/>
  <c r="O329" i="1"/>
  <c r="R329" i="1"/>
  <c r="D330" i="1"/>
  <c r="E330" i="1"/>
  <c r="F330" i="1"/>
  <c r="G330" i="1"/>
  <c r="H330" i="1"/>
  <c r="I330" i="1"/>
  <c r="J330" i="1"/>
  <c r="K330" i="1"/>
  <c r="L330" i="1"/>
  <c r="N330" i="1"/>
  <c r="O330" i="1"/>
  <c r="R330" i="1"/>
  <c r="D331" i="1"/>
  <c r="E331" i="1"/>
  <c r="F331" i="1"/>
  <c r="G331" i="1"/>
  <c r="H331" i="1"/>
  <c r="I331" i="1"/>
  <c r="J331" i="1"/>
  <c r="K331" i="1"/>
  <c r="L331" i="1"/>
  <c r="N331" i="1"/>
  <c r="O331" i="1"/>
  <c r="R331" i="1"/>
  <c r="D332" i="1"/>
  <c r="E332" i="1"/>
  <c r="F332" i="1"/>
  <c r="G332" i="1"/>
  <c r="H332" i="1"/>
  <c r="I332" i="1"/>
  <c r="J332" i="1"/>
  <c r="K332" i="1"/>
  <c r="L332" i="1"/>
  <c r="N332" i="1"/>
  <c r="O332" i="1"/>
  <c r="R332" i="1"/>
  <c r="D333" i="1"/>
  <c r="E333" i="1"/>
  <c r="F333" i="1"/>
  <c r="G333" i="1"/>
  <c r="H333" i="1"/>
  <c r="I333" i="1"/>
  <c r="J333" i="1"/>
  <c r="K333" i="1"/>
  <c r="L333" i="1"/>
  <c r="N333" i="1"/>
  <c r="O333" i="1"/>
  <c r="R333" i="1"/>
  <c r="D334" i="1"/>
  <c r="E334" i="1"/>
  <c r="F334" i="1"/>
  <c r="G334" i="1"/>
  <c r="H334" i="1"/>
  <c r="I334" i="1"/>
  <c r="J334" i="1"/>
  <c r="K334" i="1"/>
  <c r="L334" i="1"/>
  <c r="N334" i="1"/>
  <c r="O334" i="1"/>
  <c r="R334" i="1"/>
  <c r="D335" i="1"/>
  <c r="E335" i="1"/>
  <c r="F335" i="1"/>
  <c r="G335" i="1"/>
  <c r="H335" i="1"/>
  <c r="I335" i="1"/>
  <c r="J335" i="1"/>
  <c r="K335" i="1"/>
  <c r="L335" i="1"/>
  <c r="N335" i="1"/>
  <c r="O335" i="1"/>
  <c r="R335" i="1"/>
  <c r="D336" i="1"/>
  <c r="E336" i="1"/>
  <c r="F336" i="1"/>
  <c r="G336" i="1"/>
  <c r="H336" i="1"/>
  <c r="I336" i="1"/>
  <c r="J336" i="1"/>
  <c r="K336" i="1"/>
  <c r="L336" i="1"/>
  <c r="N336" i="1"/>
  <c r="O336" i="1"/>
  <c r="R336" i="1"/>
  <c r="D337" i="1"/>
  <c r="E337" i="1"/>
  <c r="F337" i="1"/>
  <c r="G337" i="1"/>
  <c r="H337" i="1"/>
  <c r="I337" i="1"/>
  <c r="J337" i="1"/>
  <c r="K337" i="1"/>
  <c r="L337" i="1"/>
  <c r="N337" i="1"/>
  <c r="O337" i="1"/>
  <c r="R337" i="1"/>
  <c r="D338" i="1"/>
  <c r="E338" i="1"/>
  <c r="F338" i="1"/>
  <c r="G338" i="1"/>
  <c r="H338" i="1"/>
  <c r="I338" i="1"/>
  <c r="J338" i="1"/>
  <c r="K338" i="1"/>
  <c r="L338" i="1"/>
  <c r="N338" i="1"/>
  <c r="O338" i="1"/>
  <c r="R338" i="1"/>
  <c r="D339" i="1"/>
  <c r="E339" i="1"/>
  <c r="F339" i="1"/>
  <c r="G339" i="1"/>
  <c r="H339" i="1"/>
  <c r="I339" i="1"/>
  <c r="J339" i="1"/>
  <c r="K339" i="1"/>
  <c r="L339" i="1"/>
  <c r="N339" i="1"/>
  <c r="O339" i="1"/>
  <c r="R339" i="1"/>
  <c r="D340" i="1"/>
  <c r="E340" i="1"/>
  <c r="F340" i="1"/>
  <c r="G340" i="1"/>
  <c r="H340" i="1"/>
  <c r="I340" i="1"/>
  <c r="J340" i="1"/>
  <c r="K340" i="1"/>
  <c r="L340" i="1"/>
  <c r="N340" i="1"/>
  <c r="O340" i="1"/>
  <c r="R340" i="1"/>
  <c r="D341" i="1"/>
  <c r="E341" i="1"/>
  <c r="F341" i="1"/>
  <c r="G341" i="1"/>
  <c r="H341" i="1"/>
  <c r="I341" i="1"/>
  <c r="J341" i="1"/>
  <c r="K341" i="1"/>
  <c r="L341" i="1"/>
  <c r="N341" i="1"/>
  <c r="O341" i="1"/>
  <c r="R341" i="1"/>
  <c r="D342" i="1"/>
  <c r="E342" i="1"/>
  <c r="F342" i="1"/>
  <c r="G342" i="1"/>
  <c r="H342" i="1"/>
  <c r="I342" i="1"/>
  <c r="J342" i="1"/>
  <c r="K342" i="1"/>
  <c r="L342" i="1"/>
  <c r="N342" i="1"/>
  <c r="O342" i="1"/>
  <c r="R342" i="1"/>
  <c r="D343" i="1"/>
  <c r="E343" i="1"/>
  <c r="F343" i="1"/>
  <c r="G343" i="1"/>
  <c r="H343" i="1"/>
  <c r="I343" i="1"/>
  <c r="J343" i="1"/>
  <c r="K343" i="1"/>
  <c r="L343" i="1"/>
  <c r="N343" i="1"/>
  <c r="O343" i="1"/>
  <c r="R343" i="1"/>
  <c r="D344" i="1"/>
  <c r="E344" i="1"/>
  <c r="F344" i="1"/>
  <c r="G344" i="1"/>
  <c r="H344" i="1"/>
  <c r="I344" i="1"/>
  <c r="J344" i="1"/>
  <c r="K344" i="1"/>
  <c r="L344" i="1"/>
  <c r="N344" i="1"/>
  <c r="O344" i="1"/>
  <c r="R344" i="1"/>
  <c r="D345" i="1"/>
  <c r="E345" i="1"/>
  <c r="F345" i="1"/>
  <c r="G345" i="1"/>
  <c r="H345" i="1"/>
  <c r="I345" i="1"/>
  <c r="J345" i="1"/>
  <c r="K345" i="1"/>
  <c r="L345" i="1"/>
  <c r="N345" i="1"/>
  <c r="O345" i="1"/>
  <c r="R345" i="1"/>
  <c r="D346" i="1"/>
  <c r="E346" i="1"/>
  <c r="F346" i="1"/>
  <c r="G346" i="1"/>
  <c r="H346" i="1"/>
  <c r="I346" i="1"/>
  <c r="J346" i="1"/>
  <c r="K346" i="1"/>
  <c r="L346" i="1"/>
  <c r="N346" i="1"/>
  <c r="O346" i="1"/>
  <c r="R346" i="1"/>
  <c r="D347" i="1"/>
  <c r="E347" i="1"/>
  <c r="F347" i="1"/>
  <c r="G347" i="1"/>
  <c r="H347" i="1"/>
  <c r="I347" i="1"/>
  <c r="J347" i="1"/>
  <c r="K347" i="1"/>
  <c r="L347" i="1"/>
  <c r="N347" i="1"/>
  <c r="O347" i="1"/>
  <c r="R347" i="1"/>
  <c r="D348" i="1"/>
  <c r="E348" i="1"/>
  <c r="F348" i="1"/>
  <c r="G348" i="1"/>
  <c r="H348" i="1"/>
  <c r="I348" i="1"/>
  <c r="J348" i="1"/>
  <c r="K348" i="1"/>
  <c r="L348" i="1"/>
  <c r="N348" i="1"/>
  <c r="O348" i="1"/>
  <c r="R348" i="1"/>
  <c r="D349" i="1"/>
  <c r="E349" i="1"/>
  <c r="F349" i="1"/>
  <c r="G349" i="1"/>
  <c r="H349" i="1"/>
  <c r="I349" i="1"/>
  <c r="J349" i="1"/>
  <c r="K349" i="1"/>
  <c r="L349" i="1"/>
  <c r="N349" i="1"/>
  <c r="O349" i="1"/>
  <c r="R349" i="1"/>
  <c r="D350" i="1"/>
  <c r="E350" i="1"/>
  <c r="F350" i="1"/>
  <c r="G350" i="1"/>
  <c r="H350" i="1"/>
  <c r="I350" i="1"/>
  <c r="J350" i="1"/>
  <c r="K350" i="1"/>
  <c r="L350" i="1"/>
  <c r="N350" i="1"/>
  <c r="O350" i="1"/>
  <c r="R350" i="1"/>
  <c r="D351" i="1"/>
  <c r="E351" i="1"/>
  <c r="F351" i="1"/>
  <c r="G351" i="1"/>
  <c r="H351" i="1"/>
  <c r="I351" i="1"/>
  <c r="J351" i="1"/>
  <c r="K351" i="1"/>
  <c r="L351" i="1"/>
  <c r="N351" i="1"/>
  <c r="O351" i="1"/>
  <c r="R351" i="1"/>
  <c r="D352" i="1"/>
  <c r="E352" i="1"/>
  <c r="F352" i="1"/>
  <c r="G352" i="1"/>
  <c r="H352" i="1"/>
  <c r="I352" i="1"/>
  <c r="J352" i="1"/>
  <c r="K352" i="1"/>
  <c r="L352" i="1"/>
  <c r="N352" i="1"/>
  <c r="O352" i="1"/>
  <c r="R352" i="1"/>
  <c r="D353" i="1"/>
  <c r="E353" i="1"/>
  <c r="F353" i="1"/>
  <c r="G353" i="1"/>
  <c r="H353" i="1"/>
  <c r="I353" i="1"/>
  <c r="J353" i="1"/>
  <c r="K353" i="1"/>
  <c r="L353" i="1"/>
  <c r="N353" i="1"/>
  <c r="O353" i="1"/>
  <c r="R353" i="1"/>
  <c r="D354" i="1"/>
  <c r="E354" i="1"/>
  <c r="F354" i="1"/>
  <c r="G354" i="1"/>
  <c r="H354" i="1"/>
  <c r="I354" i="1"/>
  <c r="J354" i="1"/>
  <c r="K354" i="1"/>
  <c r="L354" i="1"/>
  <c r="N354" i="1"/>
  <c r="O354" i="1"/>
  <c r="R354" i="1"/>
  <c r="D355" i="1"/>
  <c r="E355" i="1"/>
  <c r="F355" i="1"/>
  <c r="G355" i="1"/>
  <c r="H355" i="1"/>
  <c r="I355" i="1"/>
  <c r="J355" i="1"/>
  <c r="K355" i="1"/>
  <c r="L355" i="1"/>
  <c r="N355" i="1"/>
  <c r="O355" i="1"/>
  <c r="R355" i="1"/>
  <c r="D356" i="1"/>
  <c r="E356" i="1"/>
  <c r="F356" i="1"/>
  <c r="G356" i="1"/>
  <c r="H356" i="1"/>
  <c r="I356" i="1"/>
  <c r="J356" i="1"/>
  <c r="K356" i="1"/>
  <c r="L356" i="1"/>
  <c r="N356" i="1"/>
  <c r="O356" i="1"/>
  <c r="R356" i="1"/>
  <c r="D357" i="1"/>
  <c r="E357" i="1"/>
  <c r="F357" i="1"/>
  <c r="G357" i="1"/>
  <c r="H357" i="1"/>
  <c r="I357" i="1"/>
  <c r="J357" i="1"/>
  <c r="K357" i="1"/>
  <c r="L357" i="1"/>
  <c r="N357" i="1"/>
  <c r="O357" i="1"/>
  <c r="R357" i="1"/>
  <c r="D358" i="1"/>
  <c r="E358" i="1"/>
  <c r="F358" i="1"/>
  <c r="G358" i="1"/>
  <c r="H358" i="1"/>
  <c r="I358" i="1"/>
  <c r="J358" i="1"/>
  <c r="K358" i="1"/>
  <c r="L358" i="1"/>
  <c r="N358" i="1"/>
  <c r="O358" i="1"/>
  <c r="R358" i="1"/>
  <c r="D359" i="1"/>
  <c r="E359" i="1"/>
  <c r="F359" i="1"/>
  <c r="G359" i="1"/>
  <c r="H359" i="1"/>
  <c r="I359" i="1"/>
  <c r="J359" i="1"/>
  <c r="K359" i="1"/>
  <c r="L359" i="1"/>
  <c r="N359" i="1"/>
  <c r="O359" i="1"/>
  <c r="R359" i="1"/>
  <c r="D360" i="1"/>
  <c r="E360" i="1"/>
  <c r="F360" i="1"/>
  <c r="G360" i="1"/>
  <c r="H360" i="1"/>
  <c r="I360" i="1"/>
  <c r="J360" i="1"/>
  <c r="K360" i="1"/>
  <c r="L360" i="1"/>
  <c r="N360" i="1"/>
  <c r="O360" i="1"/>
  <c r="R360" i="1"/>
  <c r="D361" i="1"/>
  <c r="E361" i="1"/>
  <c r="F361" i="1"/>
  <c r="G361" i="1"/>
  <c r="H361" i="1"/>
  <c r="I361" i="1"/>
  <c r="J361" i="1"/>
  <c r="K361" i="1"/>
  <c r="L361" i="1"/>
  <c r="N361" i="1"/>
  <c r="O361" i="1"/>
  <c r="R361" i="1"/>
  <c r="D362" i="1"/>
  <c r="E362" i="1"/>
  <c r="F362" i="1"/>
  <c r="G362" i="1"/>
  <c r="H362" i="1"/>
  <c r="I362" i="1"/>
  <c r="J362" i="1"/>
  <c r="K362" i="1"/>
  <c r="L362" i="1"/>
  <c r="N362" i="1"/>
  <c r="O362" i="1"/>
  <c r="R362" i="1"/>
  <c r="D363" i="1"/>
  <c r="E363" i="1"/>
  <c r="F363" i="1"/>
  <c r="G363" i="1"/>
  <c r="H363" i="1"/>
  <c r="I363" i="1"/>
  <c r="J363" i="1"/>
  <c r="K363" i="1"/>
  <c r="L363" i="1"/>
  <c r="N363" i="1"/>
  <c r="O363" i="1"/>
  <c r="R363" i="1"/>
  <c r="D364" i="1"/>
  <c r="E364" i="1"/>
  <c r="F364" i="1"/>
  <c r="G364" i="1"/>
  <c r="H364" i="1"/>
  <c r="I364" i="1"/>
  <c r="J364" i="1"/>
  <c r="K364" i="1"/>
  <c r="L364" i="1"/>
  <c r="N364" i="1"/>
  <c r="O364" i="1"/>
  <c r="R364" i="1"/>
  <c r="D365" i="1"/>
  <c r="E365" i="1"/>
  <c r="F365" i="1"/>
  <c r="G365" i="1"/>
  <c r="H365" i="1"/>
  <c r="I365" i="1"/>
  <c r="J365" i="1"/>
  <c r="K365" i="1"/>
  <c r="L365" i="1"/>
  <c r="N365" i="1"/>
  <c r="O365" i="1"/>
  <c r="R365" i="1"/>
  <c r="D366" i="1"/>
  <c r="E366" i="1"/>
  <c r="F366" i="1"/>
  <c r="G366" i="1"/>
  <c r="H366" i="1"/>
  <c r="I366" i="1"/>
  <c r="J366" i="1"/>
  <c r="K366" i="1"/>
  <c r="L366" i="1"/>
  <c r="N366" i="1"/>
  <c r="O366" i="1"/>
  <c r="R366" i="1"/>
  <c r="D367" i="1"/>
  <c r="E367" i="1"/>
  <c r="F367" i="1"/>
  <c r="G367" i="1"/>
  <c r="H367" i="1"/>
  <c r="I367" i="1"/>
  <c r="J367" i="1"/>
  <c r="K367" i="1"/>
  <c r="L367" i="1"/>
  <c r="N367" i="1"/>
  <c r="O367" i="1"/>
  <c r="R367" i="1"/>
  <c r="D368" i="1"/>
  <c r="E368" i="1"/>
  <c r="F368" i="1"/>
  <c r="G368" i="1"/>
  <c r="H368" i="1"/>
  <c r="I368" i="1"/>
  <c r="J368" i="1"/>
  <c r="K368" i="1"/>
  <c r="L368" i="1"/>
  <c r="N368" i="1"/>
  <c r="O368" i="1"/>
  <c r="R368" i="1"/>
  <c r="D369" i="1"/>
  <c r="E369" i="1"/>
  <c r="F369" i="1"/>
  <c r="G369" i="1"/>
  <c r="H369" i="1"/>
  <c r="I369" i="1"/>
  <c r="J369" i="1"/>
  <c r="K369" i="1"/>
  <c r="L369" i="1"/>
  <c r="N369" i="1"/>
  <c r="O369" i="1"/>
  <c r="R369" i="1"/>
  <c r="D370" i="1"/>
  <c r="E370" i="1"/>
  <c r="F370" i="1"/>
  <c r="G370" i="1"/>
  <c r="H370" i="1"/>
  <c r="I370" i="1"/>
  <c r="J370" i="1"/>
  <c r="K370" i="1"/>
  <c r="L370" i="1"/>
  <c r="N370" i="1"/>
  <c r="O370" i="1"/>
  <c r="R370" i="1"/>
  <c r="D371" i="1"/>
  <c r="E371" i="1"/>
  <c r="F371" i="1"/>
  <c r="G371" i="1"/>
  <c r="H371" i="1"/>
  <c r="I371" i="1"/>
  <c r="J371" i="1"/>
  <c r="K371" i="1"/>
  <c r="L371" i="1"/>
  <c r="N371" i="1"/>
  <c r="O371" i="1"/>
  <c r="R371" i="1"/>
  <c r="D372" i="1"/>
  <c r="E372" i="1"/>
  <c r="F372" i="1"/>
  <c r="G372" i="1"/>
  <c r="H372" i="1"/>
  <c r="I372" i="1"/>
  <c r="J372" i="1"/>
  <c r="K372" i="1"/>
  <c r="L372" i="1"/>
  <c r="N372" i="1"/>
  <c r="O372" i="1"/>
  <c r="R372" i="1"/>
  <c r="D373" i="1"/>
  <c r="E373" i="1"/>
  <c r="F373" i="1"/>
  <c r="G373" i="1"/>
  <c r="H373" i="1"/>
  <c r="I373" i="1"/>
  <c r="J373" i="1"/>
  <c r="K373" i="1"/>
  <c r="L373" i="1"/>
  <c r="N373" i="1"/>
  <c r="O373" i="1"/>
  <c r="R373" i="1"/>
  <c r="D374" i="1"/>
  <c r="E374" i="1"/>
  <c r="F374" i="1"/>
  <c r="G374" i="1"/>
  <c r="H374" i="1"/>
  <c r="I374" i="1"/>
  <c r="J374" i="1"/>
  <c r="K374" i="1"/>
  <c r="L374" i="1"/>
  <c r="N374" i="1"/>
  <c r="O374" i="1"/>
  <c r="R374" i="1"/>
  <c r="D375" i="1"/>
  <c r="E375" i="1"/>
  <c r="F375" i="1"/>
  <c r="G375" i="1"/>
  <c r="H375" i="1"/>
  <c r="I375" i="1"/>
  <c r="J375" i="1"/>
  <c r="K375" i="1"/>
  <c r="L375" i="1"/>
  <c r="N375" i="1"/>
  <c r="O375" i="1"/>
  <c r="R375" i="1"/>
  <c r="D376" i="1"/>
  <c r="E376" i="1"/>
  <c r="F376" i="1"/>
  <c r="G376" i="1"/>
  <c r="H376" i="1"/>
  <c r="I376" i="1"/>
  <c r="J376" i="1"/>
  <c r="K376" i="1"/>
  <c r="L376" i="1"/>
  <c r="N376" i="1"/>
  <c r="O376" i="1"/>
  <c r="R376" i="1"/>
  <c r="D377" i="1"/>
  <c r="E377" i="1"/>
  <c r="F377" i="1"/>
  <c r="G377" i="1"/>
  <c r="H377" i="1"/>
  <c r="I377" i="1"/>
  <c r="J377" i="1"/>
  <c r="K377" i="1"/>
  <c r="L377" i="1"/>
  <c r="N377" i="1"/>
  <c r="O377" i="1"/>
  <c r="R377" i="1"/>
  <c r="C3" i="2"/>
  <c r="D3" i="2"/>
  <c r="E3" i="2"/>
  <c r="F3" i="2"/>
  <c r="G3" i="2"/>
  <c r="H3" i="2"/>
  <c r="I3" i="2"/>
  <c r="J3" i="2"/>
  <c r="K3" i="2"/>
  <c r="M3" i="2"/>
  <c r="N3" i="2"/>
  <c r="C4" i="2"/>
  <c r="D4" i="2"/>
  <c r="E4" i="2"/>
  <c r="F4" i="2"/>
  <c r="G4" i="2"/>
  <c r="H4" i="2"/>
  <c r="I4" i="2"/>
  <c r="J4" i="2"/>
  <c r="K4" i="2"/>
  <c r="M4" i="2"/>
  <c r="N4" i="2"/>
  <c r="C5" i="2"/>
  <c r="D5" i="2"/>
  <c r="E5" i="2"/>
  <c r="F5" i="2"/>
  <c r="G5" i="2"/>
  <c r="H5" i="2"/>
  <c r="I5" i="2"/>
  <c r="J5" i="2"/>
  <c r="K5" i="2"/>
  <c r="M5" i="2"/>
  <c r="N5" i="2"/>
  <c r="C6" i="2"/>
  <c r="D6" i="2"/>
  <c r="E6" i="2"/>
  <c r="F6" i="2"/>
  <c r="G6" i="2"/>
  <c r="H6" i="2"/>
  <c r="I6" i="2"/>
  <c r="J6" i="2"/>
  <c r="K6" i="2"/>
  <c r="M6" i="2"/>
  <c r="N6" i="2"/>
  <c r="C7" i="2"/>
  <c r="D7" i="2"/>
  <c r="E7" i="2"/>
  <c r="F7" i="2"/>
  <c r="G7" i="2"/>
  <c r="H7" i="2"/>
  <c r="I7" i="2"/>
  <c r="J7" i="2"/>
  <c r="K7" i="2"/>
  <c r="M7" i="2"/>
  <c r="N7" i="2"/>
  <c r="C8" i="2"/>
  <c r="D8" i="2"/>
  <c r="E8" i="2"/>
  <c r="F8" i="2"/>
  <c r="G8" i="2"/>
  <c r="H8" i="2"/>
  <c r="I8" i="2"/>
  <c r="J8" i="2"/>
  <c r="K8" i="2"/>
  <c r="M8" i="2"/>
  <c r="N8" i="2"/>
  <c r="C9" i="2"/>
  <c r="D9" i="2"/>
  <c r="E9" i="2"/>
  <c r="F9" i="2"/>
  <c r="G9" i="2"/>
  <c r="H9" i="2"/>
  <c r="I9" i="2"/>
  <c r="J9" i="2"/>
  <c r="K9" i="2"/>
  <c r="M9" i="2"/>
  <c r="N9" i="2"/>
  <c r="C10" i="2"/>
  <c r="D10" i="2"/>
  <c r="E10" i="2"/>
  <c r="F10" i="2"/>
  <c r="G10" i="2"/>
  <c r="H10" i="2"/>
  <c r="I10" i="2"/>
  <c r="J10" i="2"/>
  <c r="K10" i="2"/>
  <c r="M10" i="2"/>
  <c r="N10" i="2"/>
  <c r="C11" i="2"/>
  <c r="D11" i="2"/>
  <c r="E11" i="2"/>
  <c r="F11" i="2"/>
  <c r="G11" i="2"/>
  <c r="H11" i="2"/>
  <c r="I11" i="2"/>
  <c r="J11" i="2"/>
  <c r="K11" i="2"/>
  <c r="M11" i="2"/>
  <c r="N11" i="2"/>
  <c r="C12" i="2"/>
  <c r="D12" i="2"/>
  <c r="E12" i="2"/>
  <c r="F12" i="2"/>
  <c r="G12" i="2"/>
  <c r="H12" i="2"/>
  <c r="I12" i="2"/>
  <c r="J12" i="2"/>
  <c r="K12" i="2"/>
  <c r="M12" i="2"/>
  <c r="N12" i="2"/>
  <c r="C13" i="2"/>
  <c r="D13" i="2"/>
  <c r="E13" i="2"/>
  <c r="F13" i="2"/>
  <c r="G13" i="2"/>
  <c r="H13" i="2"/>
  <c r="I13" i="2"/>
  <c r="J13" i="2"/>
  <c r="K13" i="2"/>
  <c r="M13" i="2"/>
  <c r="N13" i="2"/>
  <c r="C14" i="2"/>
  <c r="D14" i="2"/>
  <c r="E14" i="2"/>
  <c r="F14" i="2"/>
  <c r="G14" i="2"/>
  <c r="H14" i="2"/>
  <c r="I14" i="2"/>
  <c r="J14" i="2"/>
  <c r="K14" i="2"/>
  <c r="M14" i="2"/>
  <c r="N14" i="2"/>
  <c r="C15" i="2"/>
  <c r="D15" i="2"/>
  <c r="E15" i="2"/>
  <c r="F15" i="2"/>
  <c r="G15" i="2"/>
  <c r="H15" i="2"/>
  <c r="I15" i="2"/>
  <c r="J15" i="2"/>
  <c r="K15" i="2"/>
  <c r="M15" i="2"/>
  <c r="N15" i="2"/>
  <c r="C16" i="2"/>
  <c r="D16" i="2"/>
  <c r="E16" i="2"/>
  <c r="F16" i="2"/>
  <c r="G16" i="2"/>
  <c r="H16" i="2"/>
  <c r="I16" i="2"/>
  <c r="J16" i="2"/>
  <c r="K16" i="2"/>
  <c r="M16" i="2"/>
  <c r="N16" i="2"/>
  <c r="C17" i="2"/>
  <c r="D17" i="2"/>
  <c r="E17" i="2"/>
  <c r="F17" i="2"/>
  <c r="G17" i="2"/>
  <c r="H17" i="2"/>
  <c r="I17" i="2"/>
  <c r="J17" i="2"/>
  <c r="K17" i="2"/>
  <c r="M17" i="2"/>
  <c r="N17" i="2"/>
  <c r="C18" i="2"/>
  <c r="D18" i="2"/>
  <c r="E18" i="2"/>
  <c r="F18" i="2"/>
  <c r="G18" i="2"/>
  <c r="H18" i="2"/>
  <c r="I18" i="2"/>
  <c r="J18" i="2"/>
  <c r="K18" i="2"/>
  <c r="M18" i="2"/>
  <c r="N18" i="2"/>
  <c r="C19" i="2"/>
  <c r="D19" i="2"/>
  <c r="E19" i="2"/>
  <c r="F19" i="2"/>
  <c r="G19" i="2"/>
  <c r="H19" i="2"/>
  <c r="I19" i="2"/>
  <c r="J19" i="2"/>
  <c r="K19" i="2"/>
  <c r="M19" i="2"/>
  <c r="N19" i="2"/>
  <c r="C20" i="2"/>
  <c r="D20" i="2"/>
  <c r="E20" i="2"/>
  <c r="F20" i="2"/>
  <c r="G20" i="2"/>
  <c r="H20" i="2"/>
  <c r="I20" i="2"/>
  <c r="J20" i="2"/>
  <c r="K20" i="2"/>
  <c r="M20" i="2"/>
  <c r="N20" i="2"/>
  <c r="C21" i="2"/>
  <c r="D21" i="2"/>
  <c r="E21" i="2"/>
  <c r="F21" i="2"/>
  <c r="G21" i="2"/>
  <c r="H21" i="2"/>
  <c r="I21" i="2"/>
  <c r="J21" i="2"/>
  <c r="K21" i="2"/>
  <c r="M21" i="2"/>
  <c r="N21" i="2"/>
  <c r="C22" i="2"/>
  <c r="D22" i="2"/>
  <c r="E22" i="2"/>
  <c r="F22" i="2"/>
  <c r="G22" i="2"/>
  <c r="H22" i="2"/>
  <c r="I22" i="2"/>
  <c r="J22" i="2"/>
  <c r="K22" i="2"/>
  <c r="M22" i="2"/>
  <c r="N22" i="2"/>
  <c r="C23" i="2"/>
  <c r="D23" i="2"/>
  <c r="E23" i="2"/>
  <c r="F23" i="2"/>
  <c r="G23" i="2"/>
  <c r="H23" i="2"/>
  <c r="I23" i="2"/>
  <c r="J23" i="2"/>
  <c r="K23" i="2"/>
  <c r="M23" i="2"/>
  <c r="N23" i="2"/>
  <c r="C24" i="2"/>
  <c r="D24" i="2"/>
  <c r="E24" i="2"/>
  <c r="F24" i="2"/>
  <c r="G24" i="2"/>
  <c r="H24" i="2"/>
  <c r="I24" i="2"/>
  <c r="J24" i="2"/>
  <c r="K24" i="2"/>
  <c r="M24" i="2"/>
  <c r="N24" i="2"/>
  <c r="C25" i="2"/>
  <c r="D25" i="2"/>
  <c r="E25" i="2"/>
  <c r="F25" i="2"/>
  <c r="G25" i="2"/>
  <c r="H25" i="2"/>
  <c r="I25" i="2"/>
  <c r="J25" i="2"/>
  <c r="K25" i="2"/>
  <c r="M25" i="2"/>
  <c r="N25" i="2"/>
  <c r="C26" i="2"/>
  <c r="D26" i="2"/>
  <c r="E26" i="2"/>
  <c r="F26" i="2"/>
  <c r="G26" i="2"/>
  <c r="H26" i="2"/>
  <c r="I26" i="2"/>
  <c r="J26" i="2"/>
  <c r="K26" i="2"/>
  <c r="M26" i="2"/>
  <c r="N26" i="2"/>
  <c r="C27" i="2"/>
  <c r="D27" i="2"/>
  <c r="E27" i="2"/>
  <c r="F27" i="2"/>
  <c r="G27" i="2"/>
  <c r="H27" i="2"/>
  <c r="I27" i="2"/>
  <c r="J27" i="2"/>
  <c r="K27" i="2"/>
  <c r="M27" i="2"/>
  <c r="N27" i="2"/>
  <c r="C28" i="2"/>
  <c r="D28" i="2"/>
  <c r="E28" i="2"/>
  <c r="F28" i="2"/>
  <c r="G28" i="2"/>
  <c r="H28" i="2"/>
  <c r="I28" i="2"/>
  <c r="J28" i="2"/>
  <c r="K28" i="2"/>
  <c r="M28" i="2"/>
  <c r="N28" i="2"/>
  <c r="C29" i="2"/>
  <c r="D29" i="2"/>
  <c r="E29" i="2"/>
  <c r="F29" i="2"/>
  <c r="G29" i="2"/>
  <c r="H29" i="2"/>
  <c r="I29" i="2"/>
  <c r="J29" i="2"/>
  <c r="K29" i="2"/>
  <c r="M29" i="2"/>
  <c r="N29" i="2"/>
  <c r="C30" i="2"/>
  <c r="D30" i="2"/>
  <c r="E30" i="2"/>
  <c r="F30" i="2"/>
  <c r="G30" i="2"/>
  <c r="H30" i="2"/>
  <c r="I30" i="2"/>
  <c r="J30" i="2"/>
  <c r="K30" i="2"/>
  <c r="M30" i="2"/>
  <c r="N30" i="2"/>
  <c r="C31" i="2"/>
  <c r="D31" i="2"/>
  <c r="E31" i="2"/>
  <c r="F31" i="2"/>
  <c r="G31" i="2"/>
  <c r="H31" i="2"/>
  <c r="I31" i="2"/>
  <c r="J31" i="2"/>
  <c r="K31" i="2"/>
  <c r="M31" i="2"/>
  <c r="N31" i="2"/>
  <c r="C32" i="2"/>
  <c r="D32" i="2"/>
  <c r="E32" i="2"/>
  <c r="F32" i="2"/>
  <c r="G32" i="2"/>
  <c r="H32" i="2"/>
  <c r="I32" i="2"/>
  <c r="J32" i="2"/>
  <c r="K32" i="2"/>
  <c r="M32" i="2"/>
  <c r="N32" i="2"/>
  <c r="C33" i="2"/>
  <c r="D33" i="2"/>
  <c r="E33" i="2"/>
  <c r="F33" i="2"/>
  <c r="G33" i="2"/>
  <c r="H33" i="2"/>
  <c r="I33" i="2"/>
  <c r="J33" i="2"/>
  <c r="K33" i="2"/>
  <c r="M33" i="2"/>
  <c r="N33" i="2"/>
  <c r="C34" i="2"/>
  <c r="D34" i="2"/>
  <c r="E34" i="2"/>
  <c r="F34" i="2"/>
  <c r="G34" i="2"/>
  <c r="H34" i="2"/>
  <c r="I34" i="2"/>
  <c r="J34" i="2"/>
  <c r="K34" i="2"/>
  <c r="M34" i="2"/>
  <c r="N34" i="2"/>
  <c r="C35" i="2"/>
  <c r="D35" i="2"/>
  <c r="E35" i="2"/>
  <c r="F35" i="2"/>
  <c r="G35" i="2"/>
  <c r="H35" i="2"/>
  <c r="I35" i="2"/>
  <c r="J35" i="2"/>
  <c r="K35" i="2"/>
  <c r="M35" i="2"/>
  <c r="N35" i="2"/>
  <c r="C36" i="2"/>
  <c r="D36" i="2"/>
  <c r="E36" i="2"/>
  <c r="F36" i="2"/>
  <c r="G36" i="2"/>
  <c r="H36" i="2"/>
  <c r="I36" i="2"/>
  <c r="J36" i="2"/>
  <c r="K36" i="2"/>
  <c r="M36" i="2"/>
  <c r="N36" i="2"/>
  <c r="C37" i="2"/>
  <c r="D37" i="2"/>
  <c r="E37" i="2"/>
  <c r="F37" i="2"/>
  <c r="G37" i="2"/>
  <c r="H37" i="2"/>
  <c r="I37" i="2"/>
  <c r="J37" i="2"/>
  <c r="K37" i="2"/>
  <c r="M37" i="2"/>
  <c r="N37" i="2"/>
  <c r="C38" i="2"/>
  <c r="D38" i="2"/>
  <c r="E38" i="2"/>
  <c r="F38" i="2"/>
  <c r="G38" i="2"/>
  <c r="H38" i="2"/>
  <c r="I38" i="2"/>
  <c r="J38" i="2"/>
  <c r="K38" i="2"/>
  <c r="M38" i="2"/>
  <c r="N38" i="2"/>
  <c r="C39" i="2"/>
  <c r="D39" i="2"/>
  <c r="E39" i="2"/>
  <c r="F39" i="2"/>
  <c r="G39" i="2"/>
  <c r="H39" i="2"/>
  <c r="I39" i="2"/>
  <c r="J39" i="2"/>
  <c r="K39" i="2"/>
  <c r="M39" i="2"/>
  <c r="N39" i="2"/>
  <c r="C40" i="2"/>
  <c r="D40" i="2"/>
  <c r="E40" i="2"/>
  <c r="F40" i="2"/>
  <c r="G40" i="2"/>
  <c r="H40" i="2"/>
  <c r="I40" i="2"/>
  <c r="J40" i="2"/>
  <c r="K40" i="2"/>
  <c r="M40" i="2"/>
  <c r="N40" i="2"/>
  <c r="C41" i="2"/>
  <c r="D41" i="2"/>
  <c r="E41" i="2"/>
  <c r="F41" i="2"/>
  <c r="G41" i="2"/>
  <c r="H41" i="2"/>
  <c r="I41" i="2"/>
  <c r="J41" i="2"/>
  <c r="K41" i="2"/>
  <c r="M41" i="2"/>
  <c r="N41" i="2"/>
  <c r="C42" i="2"/>
  <c r="D42" i="2"/>
  <c r="E42" i="2"/>
  <c r="F42" i="2"/>
  <c r="G42" i="2"/>
  <c r="H42" i="2"/>
  <c r="I42" i="2"/>
  <c r="J42" i="2"/>
  <c r="K42" i="2"/>
  <c r="M42" i="2"/>
  <c r="N42" i="2"/>
  <c r="C43" i="2"/>
  <c r="D43" i="2"/>
  <c r="E43" i="2"/>
  <c r="F43" i="2"/>
  <c r="G43" i="2"/>
  <c r="H43" i="2"/>
  <c r="I43" i="2"/>
  <c r="J43" i="2"/>
  <c r="K43" i="2"/>
  <c r="M43" i="2"/>
  <c r="N43" i="2"/>
  <c r="C44" i="2"/>
  <c r="D44" i="2"/>
  <c r="E44" i="2"/>
  <c r="F44" i="2"/>
  <c r="G44" i="2"/>
  <c r="H44" i="2"/>
  <c r="I44" i="2"/>
  <c r="J44" i="2"/>
  <c r="K44" i="2"/>
  <c r="M44" i="2"/>
  <c r="N44" i="2"/>
  <c r="C45" i="2"/>
  <c r="D45" i="2"/>
  <c r="E45" i="2"/>
  <c r="F45" i="2"/>
  <c r="G45" i="2"/>
  <c r="H45" i="2"/>
  <c r="I45" i="2"/>
  <c r="J45" i="2"/>
  <c r="K45" i="2"/>
  <c r="M45" i="2"/>
  <c r="N45" i="2"/>
  <c r="C46" i="2"/>
  <c r="D46" i="2"/>
  <c r="E46" i="2"/>
  <c r="F46" i="2"/>
  <c r="G46" i="2"/>
  <c r="H46" i="2"/>
  <c r="I46" i="2"/>
  <c r="J46" i="2"/>
  <c r="K46" i="2"/>
  <c r="M46" i="2"/>
  <c r="N46" i="2"/>
  <c r="C47" i="2"/>
  <c r="D47" i="2"/>
  <c r="E47" i="2"/>
  <c r="F47" i="2"/>
  <c r="G47" i="2"/>
  <c r="H47" i="2"/>
  <c r="I47" i="2"/>
  <c r="J47" i="2"/>
  <c r="K47" i="2"/>
  <c r="M47" i="2"/>
  <c r="N47" i="2"/>
  <c r="C48" i="2"/>
  <c r="D48" i="2"/>
  <c r="E48" i="2"/>
  <c r="F48" i="2"/>
  <c r="G48" i="2"/>
  <c r="H48" i="2"/>
  <c r="I48" i="2"/>
  <c r="J48" i="2"/>
  <c r="K48" i="2"/>
  <c r="M48" i="2"/>
  <c r="N48" i="2"/>
  <c r="C49" i="2"/>
  <c r="D49" i="2"/>
  <c r="E49" i="2"/>
  <c r="F49" i="2"/>
  <c r="G49" i="2"/>
  <c r="H49" i="2"/>
  <c r="I49" i="2"/>
  <c r="J49" i="2"/>
  <c r="K49" i="2"/>
  <c r="M49" i="2"/>
  <c r="N49" i="2"/>
  <c r="C50" i="2"/>
  <c r="D50" i="2"/>
  <c r="E50" i="2"/>
  <c r="F50" i="2"/>
  <c r="G50" i="2"/>
  <c r="H50" i="2"/>
  <c r="I50" i="2"/>
  <c r="J50" i="2"/>
  <c r="K50" i="2"/>
  <c r="M50" i="2"/>
  <c r="N50" i="2"/>
  <c r="C51" i="2"/>
  <c r="D51" i="2"/>
  <c r="E51" i="2"/>
  <c r="F51" i="2"/>
  <c r="G51" i="2"/>
  <c r="H51" i="2"/>
  <c r="I51" i="2"/>
  <c r="J51" i="2"/>
  <c r="K51" i="2"/>
  <c r="M51" i="2"/>
  <c r="N51" i="2"/>
  <c r="C52" i="2"/>
  <c r="D52" i="2"/>
  <c r="E52" i="2"/>
  <c r="F52" i="2"/>
  <c r="G52" i="2"/>
  <c r="H52" i="2"/>
  <c r="I52" i="2"/>
  <c r="J52" i="2"/>
  <c r="K52" i="2"/>
  <c r="M52" i="2"/>
  <c r="N52" i="2"/>
  <c r="C53" i="2"/>
  <c r="D53" i="2"/>
  <c r="E53" i="2"/>
  <c r="F53" i="2"/>
  <c r="G53" i="2"/>
  <c r="H53" i="2"/>
  <c r="I53" i="2"/>
  <c r="J53" i="2"/>
  <c r="K53" i="2"/>
  <c r="M53" i="2"/>
  <c r="N53" i="2"/>
  <c r="C54" i="2"/>
  <c r="D54" i="2"/>
  <c r="E54" i="2"/>
  <c r="F54" i="2"/>
  <c r="G54" i="2"/>
  <c r="H54" i="2"/>
  <c r="I54" i="2"/>
  <c r="J54" i="2"/>
  <c r="K54" i="2"/>
  <c r="M54" i="2"/>
  <c r="N54" i="2"/>
  <c r="C55" i="2"/>
  <c r="D55" i="2"/>
  <c r="E55" i="2"/>
  <c r="F55" i="2"/>
  <c r="G55" i="2"/>
  <c r="H55" i="2"/>
  <c r="I55" i="2"/>
  <c r="J55" i="2"/>
  <c r="K55" i="2"/>
  <c r="M55" i="2"/>
  <c r="N55" i="2"/>
  <c r="C56" i="2"/>
  <c r="D56" i="2"/>
  <c r="E56" i="2"/>
  <c r="F56" i="2"/>
  <c r="G56" i="2"/>
  <c r="H56" i="2"/>
  <c r="I56" i="2"/>
  <c r="J56" i="2"/>
  <c r="K56" i="2"/>
  <c r="M56" i="2"/>
  <c r="N56" i="2"/>
  <c r="C57" i="2"/>
  <c r="D57" i="2"/>
  <c r="E57" i="2"/>
  <c r="F57" i="2"/>
  <c r="G57" i="2"/>
  <c r="H57" i="2"/>
  <c r="I57" i="2"/>
  <c r="J57" i="2"/>
  <c r="K57" i="2"/>
  <c r="M57" i="2"/>
  <c r="N57" i="2"/>
  <c r="C58" i="2"/>
  <c r="D58" i="2"/>
  <c r="E58" i="2"/>
  <c r="F58" i="2"/>
  <c r="G58" i="2"/>
  <c r="H58" i="2"/>
  <c r="I58" i="2"/>
  <c r="J58" i="2"/>
  <c r="K58" i="2"/>
  <c r="M58" i="2"/>
  <c r="N58" i="2"/>
  <c r="C59" i="2"/>
  <c r="D59" i="2"/>
  <c r="E59" i="2"/>
  <c r="F59" i="2"/>
  <c r="G59" i="2"/>
  <c r="H59" i="2"/>
  <c r="I59" i="2"/>
  <c r="J59" i="2"/>
  <c r="K59" i="2"/>
  <c r="M59" i="2"/>
  <c r="N59" i="2"/>
  <c r="C60" i="2"/>
  <c r="D60" i="2"/>
  <c r="E60" i="2"/>
  <c r="F60" i="2"/>
  <c r="G60" i="2"/>
  <c r="H60" i="2"/>
  <c r="I60" i="2"/>
  <c r="J60" i="2"/>
  <c r="K60" i="2"/>
  <c r="M60" i="2"/>
  <c r="N60" i="2"/>
  <c r="C61" i="2"/>
  <c r="D61" i="2"/>
  <c r="E61" i="2"/>
  <c r="F61" i="2"/>
  <c r="G61" i="2"/>
  <c r="H61" i="2"/>
  <c r="I61" i="2"/>
  <c r="J61" i="2"/>
  <c r="K61" i="2"/>
  <c r="M61" i="2"/>
  <c r="N61" i="2"/>
  <c r="C62" i="2"/>
  <c r="D62" i="2"/>
  <c r="E62" i="2"/>
  <c r="F62" i="2"/>
  <c r="G62" i="2"/>
  <c r="H62" i="2"/>
  <c r="I62" i="2"/>
  <c r="J62" i="2"/>
  <c r="K62" i="2"/>
  <c r="M62" i="2"/>
  <c r="N62" i="2"/>
  <c r="C63" i="2"/>
  <c r="D63" i="2"/>
  <c r="E63" i="2"/>
  <c r="F63" i="2"/>
  <c r="G63" i="2"/>
  <c r="H63" i="2"/>
  <c r="I63" i="2"/>
  <c r="J63" i="2"/>
  <c r="K63" i="2"/>
  <c r="M63" i="2"/>
  <c r="N63" i="2"/>
  <c r="C64" i="2"/>
  <c r="D64" i="2"/>
  <c r="E64" i="2"/>
  <c r="F64" i="2"/>
  <c r="G64" i="2"/>
  <c r="H64" i="2"/>
  <c r="I64" i="2"/>
  <c r="J64" i="2"/>
  <c r="K64" i="2"/>
  <c r="M64" i="2"/>
  <c r="N64" i="2"/>
  <c r="C65" i="2"/>
  <c r="D65" i="2"/>
  <c r="E65" i="2"/>
  <c r="F65" i="2"/>
  <c r="G65" i="2"/>
  <c r="H65" i="2"/>
  <c r="I65" i="2"/>
  <c r="J65" i="2"/>
  <c r="K65" i="2"/>
  <c r="M65" i="2"/>
  <c r="N65" i="2"/>
  <c r="C66" i="2"/>
  <c r="D66" i="2"/>
  <c r="E66" i="2"/>
  <c r="F66" i="2"/>
  <c r="G66" i="2"/>
  <c r="H66" i="2"/>
  <c r="I66" i="2"/>
  <c r="J66" i="2"/>
  <c r="K66" i="2"/>
  <c r="M66" i="2"/>
  <c r="N66" i="2"/>
  <c r="C67" i="2"/>
  <c r="D67" i="2"/>
  <c r="E67" i="2"/>
  <c r="F67" i="2"/>
  <c r="G67" i="2"/>
  <c r="H67" i="2"/>
  <c r="I67" i="2"/>
  <c r="J67" i="2"/>
  <c r="K67" i="2"/>
  <c r="M67" i="2"/>
  <c r="N67" i="2"/>
  <c r="C68" i="2"/>
  <c r="D68" i="2"/>
  <c r="E68" i="2"/>
  <c r="F68" i="2"/>
  <c r="G68" i="2"/>
  <c r="H68" i="2"/>
  <c r="I68" i="2"/>
  <c r="J68" i="2"/>
  <c r="K68" i="2"/>
  <c r="M68" i="2"/>
  <c r="N68" i="2"/>
  <c r="C69" i="2"/>
  <c r="D69" i="2"/>
  <c r="E69" i="2"/>
  <c r="F69" i="2"/>
  <c r="G69" i="2"/>
  <c r="H69" i="2"/>
  <c r="I69" i="2"/>
  <c r="J69" i="2"/>
  <c r="K69" i="2"/>
  <c r="M69" i="2"/>
  <c r="N69" i="2"/>
  <c r="C70" i="2"/>
  <c r="D70" i="2"/>
  <c r="E70" i="2"/>
  <c r="F70" i="2"/>
  <c r="G70" i="2"/>
  <c r="H70" i="2"/>
  <c r="I70" i="2"/>
  <c r="J70" i="2"/>
  <c r="K70" i="2"/>
  <c r="M70" i="2"/>
  <c r="N70" i="2"/>
  <c r="C71" i="2"/>
  <c r="D71" i="2"/>
  <c r="E71" i="2"/>
  <c r="F71" i="2"/>
  <c r="G71" i="2"/>
  <c r="H71" i="2"/>
  <c r="I71" i="2"/>
  <c r="J71" i="2"/>
  <c r="K71" i="2"/>
  <c r="M71" i="2"/>
  <c r="N71" i="2"/>
  <c r="C72" i="2"/>
  <c r="D72" i="2"/>
  <c r="E72" i="2"/>
  <c r="F72" i="2"/>
  <c r="G72" i="2"/>
  <c r="H72" i="2"/>
  <c r="I72" i="2"/>
  <c r="J72" i="2"/>
  <c r="K72" i="2"/>
  <c r="M72" i="2"/>
  <c r="N72" i="2"/>
  <c r="C73" i="2"/>
  <c r="D73" i="2"/>
  <c r="E73" i="2"/>
  <c r="F73" i="2"/>
  <c r="G73" i="2"/>
  <c r="H73" i="2"/>
  <c r="I73" i="2"/>
  <c r="J73" i="2"/>
  <c r="K73" i="2"/>
  <c r="M73" i="2"/>
  <c r="N73" i="2"/>
  <c r="C74" i="2"/>
  <c r="D74" i="2"/>
  <c r="E74" i="2"/>
  <c r="F74" i="2"/>
  <c r="G74" i="2"/>
  <c r="H74" i="2"/>
  <c r="I74" i="2"/>
  <c r="J74" i="2"/>
  <c r="K74" i="2"/>
  <c r="M74" i="2"/>
  <c r="N74" i="2"/>
  <c r="C75" i="2"/>
  <c r="D75" i="2"/>
  <c r="E75" i="2"/>
  <c r="F75" i="2"/>
  <c r="G75" i="2"/>
  <c r="H75" i="2"/>
  <c r="I75" i="2"/>
  <c r="J75" i="2"/>
  <c r="K75" i="2"/>
  <c r="M75" i="2"/>
  <c r="N75" i="2"/>
  <c r="C76" i="2"/>
  <c r="D76" i="2"/>
  <c r="E76" i="2"/>
  <c r="F76" i="2"/>
  <c r="G76" i="2"/>
  <c r="H76" i="2"/>
  <c r="I76" i="2"/>
  <c r="J76" i="2"/>
  <c r="K76" i="2"/>
  <c r="M76" i="2"/>
  <c r="N76" i="2"/>
  <c r="C77" i="2"/>
  <c r="D77" i="2"/>
  <c r="E77" i="2"/>
  <c r="F77" i="2"/>
  <c r="G77" i="2"/>
  <c r="H77" i="2"/>
  <c r="I77" i="2"/>
  <c r="J77" i="2"/>
  <c r="K77" i="2"/>
  <c r="M77" i="2"/>
  <c r="N77" i="2"/>
  <c r="C78" i="2"/>
  <c r="D78" i="2"/>
  <c r="E78" i="2"/>
  <c r="F78" i="2"/>
  <c r="G78" i="2"/>
  <c r="H78" i="2"/>
  <c r="I78" i="2"/>
  <c r="J78" i="2"/>
  <c r="K78" i="2"/>
  <c r="M78" i="2"/>
  <c r="N78" i="2"/>
  <c r="C79" i="2"/>
  <c r="D79" i="2"/>
  <c r="E79" i="2"/>
  <c r="F79" i="2"/>
  <c r="G79" i="2"/>
  <c r="H79" i="2"/>
  <c r="I79" i="2"/>
  <c r="J79" i="2"/>
  <c r="K79" i="2"/>
  <c r="M79" i="2"/>
  <c r="N79" i="2"/>
  <c r="C80" i="2"/>
  <c r="D80" i="2"/>
  <c r="E80" i="2"/>
  <c r="F80" i="2"/>
  <c r="G80" i="2"/>
  <c r="H80" i="2"/>
  <c r="I80" i="2"/>
  <c r="J80" i="2"/>
  <c r="K80" i="2"/>
  <c r="M80" i="2"/>
  <c r="N80" i="2"/>
  <c r="C81" i="2"/>
  <c r="D81" i="2"/>
  <c r="E81" i="2"/>
  <c r="F81" i="2"/>
  <c r="G81" i="2"/>
  <c r="H81" i="2"/>
  <c r="I81" i="2"/>
  <c r="J81" i="2"/>
  <c r="K81" i="2"/>
  <c r="M81" i="2"/>
  <c r="N81" i="2"/>
  <c r="C82" i="2"/>
  <c r="D82" i="2"/>
  <c r="E82" i="2"/>
  <c r="F82" i="2"/>
  <c r="G82" i="2"/>
  <c r="H82" i="2"/>
  <c r="I82" i="2"/>
  <c r="J82" i="2"/>
  <c r="K82" i="2"/>
  <c r="M82" i="2"/>
  <c r="N82" i="2"/>
  <c r="C83" i="2"/>
  <c r="D83" i="2"/>
  <c r="E83" i="2"/>
  <c r="F83" i="2"/>
  <c r="G83" i="2"/>
  <c r="H83" i="2"/>
  <c r="I83" i="2"/>
  <c r="J83" i="2"/>
  <c r="K83" i="2"/>
  <c r="M83" i="2"/>
  <c r="N83" i="2"/>
  <c r="C84" i="2"/>
  <c r="D84" i="2"/>
  <c r="E84" i="2"/>
  <c r="F84" i="2"/>
  <c r="G84" i="2"/>
  <c r="H84" i="2"/>
  <c r="I84" i="2"/>
  <c r="J84" i="2"/>
  <c r="K84" i="2"/>
  <c r="M84" i="2"/>
  <c r="N84" i="2"/>
  <c r="C85" i="2"/>
  <c r="D85" i="2"/>
  <c r="E85" i="2"/>
  <c r="F85" i="2"/>
  <c r="G85" i="2"/>
  <c r="H85" i="2"/>
  <c r="I85" i="2"/>
  <c r="J85" i="2"/>
  <c r="K85" i="2"/>
  <c r="M85" i="2"/>
  <c r="N85" i="2"/>
  <c r="C86" i="2"/>
  <c r="D86" i="2"/>
  <c r="E86" i="2"/>
  <c r="F86" i="2"/>
  <c r="G86" i="2"/>
  <c r="H86" i="2"/>
  <c r="I86" i="2"/>
  <c r="J86" i="2"/>
  <c r="K86" i="2"/>
  <c r="M86" i="2"/>
  <c r="N86" i="2"/>
  <c r="C87" i="2"/>
  <c r="D87" i="2"/>
  <c r="E87" i="2"/>
  <c r="F87" i="2"/>
  <c r="G87" i="2"/>
  <c r="H87" i="2"/>
  <c r="I87" i="2"/>
  <c r="J87" i="2"/>
  <c r="K87" i="2"/>
  <c r="M87" i="2"/>
  <c r="N87" i="2"/>
  <c r="C88" i="2"/>
  <c r="D88" i="2"/>
  <c r="E88" i="2"/>
  <c r="F88" i="2"/>
  <c r="G88" i="2"/>
  <c r="H88" i="2"/>
  <c r="I88" i="2"/>
  <c r="J88" i="2"/>
  <c r="K88" i="2"/>
  <c r="M88" i="2"/>
  <c r="N88" i="2"/>
  <c r="C89" i="2"/>
  <c r="D89" i="2"/>
  <c r="E89" i="2"/>
  <c r="F89" i="2"/>
  <c r="G89" i="2"/>
  <c r="H89" i="2"/>
  <c r="I89" i="2"/>
  <c r="J89" i="2"/>
  <c r="K89" i="2"/>
  <c r="M89" i="2"/>
  <c r="N89" i="2"/>
  <c r="C90" i="2"/>
  <c r="D90" i="2"/>
  <c r="E90" i="2"/>
  <c r="F90" i="2"/>
  <c r="G90" i="2"/>
  <c r="H90" i="2"/>
  <c r="I90" i="2"/>
  <c r="J90" i="2"/>
  <c r="K90" i="2"/>
  <c r="M90" i="2"/>
  <c r="N90" i="2"/>
  <c r="C91" i="2"/>
  <c r="D91" i="2"/>
  <c r="E91" i="2"/>
  <c r="F91" i="2"/>
  <c r="G91" i="2"/>
  <c r="H91" i="2"/>
  <c r="I91" i="2"/>
  <c r="J91" i="2"/>
  <c r="K91" i="2"/>
  <c r="M91" i="2"/>
  <c r="N91" i="2"/>
  <c r="C92" i="2"/>
  <c r="D92" i="2"/>
  <c r="E92" i="2"/>
  <c r="F92" i="2"/>
  <c r="G92" i="2"/>
  <c r="H92" i="2"/>
  <c r="I92" i="2"/>
  <c r="J92" i="2"/>
  <c r="K92" i="2"/>
  <c r="M92" i="2"/>
  <c r="N92" i="2"/>
  <c r="C93" i="2"/>
  <c r="D93" i="2"/>
  <c r="E93" i="2"/>
  <c r="F93" i="2"/>
  <c r="G93" i="2"/>
  <c r="H93" i="2"/>
  <c r="I93" i="2"/>
  <c r="J93" i="2"/>
  <c r="K93" i="2"/>
  <c r="M93" i="2"/>
  <c r="N93" i="2"/>
  <c r="C94" i="2"/>
  <c r="D94" i="2"/>
  <c r="E94" i="2"/>
  <c r="F94" i="2"/>
  <c r="G94" i="2"/>
  <c r="H94" i="2"/>
  <c r="I94" i="2"/>
  <c r="J94" i="2"/>
  <c r="K94" i="2"/>
  <c r="M94" i="2"/>
  <c r="N94" i="2"/>
  <c r="C95" i="2"/>
  <c r="D95" i="2"/>
  <c r="E95" i="2"/>
  <c r="F95" i="2"/>
  <c r="G95" i="2"/>
  <c r="H95" i="2"/>
  <c r="I95" i="2"/>
  <c r="J95" i="2"/>
  <c r="K95" i="2"/>
  <c r="M95" i="2"/>
  <c r="N95" i="2"/>
  <c r="C96" i="2"/>
  <c r="D96" i="2"/>
  <c r="E96" i="2"/>
  <c r="F96" i="2"/>
  <c r="G96" i="2"/>
  <c r="H96" i="2"/>
  <c r="I96" i="2"/>
  <c r="J96" i="2"/>
  <c r="K96" i="2"/>
  <c r="M96" i="2"/>
  <c r="N96" i="2"/>
  <c r="C97" i="2"/>
  <c r="D97" i="2"/>
  <c r="E97" i="2"/>
  <c r="F97" i="2"/>
  <c r="G97" i="2"/>
  <c r="H97" i="2"/>
  <c r="I97" i="2"/>
  <c r="J97" i="2"/>
  <c r="K97" i="2"/>
  <c r="M97" i="2"/>
  <c r="N97" i="2"/>
  <c r="C98" i="2"/>
  <c r="D98" i="2"/>
  <c r="E98" i="2"/>
  <c r="F98" i="2"/>
  <c r="G98" i="2"/>
  <c r="H98" i="2"/>
  <c r="I98" i="2"/>
  <c r="J98" i="2"/>
  <c r="K98" i="2"/>
  <c r="M98" i="2"/>
  <c r="N98" i="2"/>
  <c r="C99" i="2"/>
  <c r="D99" i="2"/>
  <c r="E99" i="2"/>
  <c r="F99" i="2"/>
  <c r="G99" i="2"/>
  <c r="H99" i="2"/>
  <c r="I99" i="2"/>
  <c r="J99" i="2"/>
  <c r="K99" i="2"/>
  <c r="M99" i="2"/>
  <c r="N99" i="2"/>
  <c r="C100" i="2"/>
  <c r="D100" i="2"/>
  <c r="E100" i="2"/>
  <c r="F100" i="2"/>
  <c r="G100" i="2"/>
  <c r="H100" i="2"/>
  <c r="I100" i="2"/>
  <c r="J100" i="2"/>
  <c r="K100" i="2"/>
  <c r="M100" i="2"/>
  <c r="N100" i="2"/>
  <c r="C101" i="2"/>
  <c r="D101" i="2"/>
  <c r="E101" i="2"/>
  <c r="F101" i="2"/>
  <c r="G101" i="2"/>
  <c r="H101" i="2"/>
  <c r="I101" i="2"/>
  <c r="J101" i="2"/>
  <c r="K101" i="2"/>
  <c r="M101" i="2"/>
  <c r="N101" i="2"/>
  <c r="C102" i="2"/>
  <c r="D102" i="2"/>
  <c r="E102" i="2"/>
  <c r="F102" i="2"/>
  <c r="G102" i="2"/>
  <c r="H102" i="2"/>
  <c r="I102" i="2"/>
  <c r="J102" i="2"/>
  <c r="K102" i="2"/>
  <c r="M102" i="2"/>
  <c r="N102" i="2"/>
  <c r="C103" i="2"/>
  <c r="D103" i="2"/>
  <c r="E103" i="2"/>
  <c r="F103" i="2"/>
  <c r="G103" i="2"/>
  <c r="H103" i="2"/>
  <c r="I103" i="2"/>
  <c r="J103" i="2"/>
  <c r="K103" i="2"/>
  <c r="M103" i="2"/>
  <c r="N103" i="2"/>
  <c r="C104" i="2"/>
  <c r="D104" i="2"/>
  <c r="E104" i="2"/>
  <c r="F104" i="2"/>
  <c r="G104" i="2"/>
  <c r="H104" i="2"/>
  <c r="I104" i="2"/>
  <c r="J104" i="2"/>
  <c r="K104" i="2"/>
  <c r="M104" i="2"/>
  <c r="N104" i="2"/>
  <c r="C105" i="2"/>
  <c r="D105" i="2"/>
  <c r="E105" i="2"/>
  <c r="F105" i="2"/>
  <c r="G105" i="2"/>
  <c r="H105" i="2"/>
  <c r="I105" i="2"/>
  <c r="J105" i="2"/>
  <c r="K105" i="2"/>
  <c r="M105" i="2"/>
  <c r="N105" i="2"/>
  <c r="C106" i="2"/>
  <c r="D106" i="2"/>
  <c r="E106" i="2"/>
  <c r="F106" i="2"/>
  <c r="G106" i="2"/>
  <c r="H106" i="2"/>
  <c r="I106" i="2"/>
  <c r="J106" i="2"/>
  <c r="K106" i="2"/>
  <c r="M106" i="2"/>
  <c r="N106" i="2"/>
  <c r="C107" i="2"/>
  <c r="D107" i="2"/>
  <c r="E107" i="2"/>
  <c r="F107" i="2"/>
  <c r="G107" i="2"/>
  <c r="H107" i="2"/>
  <c r="I107" i="2"/>
  <c r="J107" i="2"/>
  <c r="K107" i="2"/>
  <c r="M107" i="2"/>
  <c r="N107" i="2"/>
  <c r="C108" i="2"/>
  <c r="D108" i="2"/>
  <c r="E108" i="2"/>
  <c r="F108" i="2"/>
  <c r="G108" i="2"/>
  <c r="H108" i="2"/>
  <c r="I108" i="2"/>
  <c r="J108" i="2"/>
  <c r="K108" i="2"/>
  <c r="M108" i="2"/>
  <c r="N108" i="2"/>
  <c r="C109" i="2"/>
  <c r="D109" i="2"/>
  <c r="E109" i="2"/>
  <c r="F109" i="2"/>
  <c r="G109" i="2"/>
  <c r="H109" i="2"/>
  <c r="I109" i="2"/>
  <c r="J109" i="2"/>
  <c r="K109" i="2"/>
  <c r="M109" i="2"/>
  <c r="N109" i="2"/>
  <c r="C110" i="2"/>
  <c r="D110" i="2"/>
  <c r="E110" i="2"/>
  <c r="F110" i="2"/>
  <c r="G110" i="2"/>
  <c r="H110" i="2"/>
  <c r="I110" i="2"/>
  <c r="J110" i="2"/>
  <c r="K110" i="2"/>
  <c r="M110" i="2"/>
  <c r="N110" i="2"/>
  <c r="C111" i="2"/>
  <c r="D111" i="2"/>
  <c r="E111" i="2"/>
  <c r="F111" i="2"/>
  <c r="G111" i="2"/>
  <c r="H111" i="2"/>
  <c r="I111" i="2"/>
  <c r="J111" i="2"/>
  <c r="K111" i="2"/>
  <c r="M111" i="2"/>
  <c r="N111" i="2"/>
  <c r="C112" i="2"/>
  <c r="D112" i="2"/>
  <c r="E112" i="2"/>
  <c r="F112" i="2"/>
  <c r="G112" i="2"/>
  <c r="H112" i="2"/>
  <c r="I112" i="2"/>
  <c r="J112" i="2"/>
  <c r="K112" i="2"/>
  <c r="M112" i="2"/>
  <c r="N112" i="2"/>
  <c r="C113" i="2"/>
  <c r="D113" i="2"/>
  <c r="E113" i="2"/>
  <c r="F113" i="2"/>
  <c r="G113" i="2"/>
  <c r="H113" i="2"/>
  <c r="I113" i="2"/>
  <c r="J113" i="2"/>
  <c r="K113" i="2"/>
  <c r="M113" i="2"/>
  <c r="N113" i="2"/>
  <c r="C114" i="2"/>
  <c r="D114" i="2"/>
  <c r="E114" i="2"/>
  <c r="F114" i="2"/>
  <c r="G114" i="2"/>
  <c r="H114" i="2"/>
  <c r="I114" i="2"/>
  <c r="J114" i="2"/>
  <c r="K114" i="2"/>
  <c r="M114" i="2"/>
  <c r="N114" i="2"/>
  <c r="C115" i="2"/>
  <c r="D115" i="2"/>
  <c r="E115" i="2"/>
  <c r="F115" i="2"/>
  <c r="G115" i="2"/>
  <c r="H115" i="2"/>
  <c r="I115" i="2"/>
  <c r="J115" i="2"/>
  <c r="K115" i="2"/>
  <c r="M115" i="2"/>
  <c r="N115" i="2"/>
  <c r="C116" i="2"/>
  <c r="D116" i="2"/>
  <c r="E116" i="2"/>
  <c r="F116" i="2"/>
  <c r="G116" i="2"/>
  <c r="H116" i="2"/>
  <c r="I116" i="2"/>
  <c r="J116" i="2"/>
  <c r="K116" i="2"/>
  <c r="M116" i="2"/>
  <c r="N116" i="2"/>
  <c r="C117" i="2"/>
  <c r="D117" i="2"/>
  <c r="E117" i="2"/>
  <c r="F117" i="2"/>
  <c r="G117" i="2"/>
  <c r="H117" i="2"/>
  <c r="I117" i="2"/>
  <c r="J117" i="2"/>
  <c r="K117" i="2"/>
  <c r="M117" i="2"/>
  <c r="N117" i="2"/>
  <c r="C118" i="2"/>
  <c r="D118" i="2"/>
  <c r="E118" i="2"/>
  <c r="F118" i="2"/>
  <c r="G118" i="2"/>
  <c r="H118" i="2"/>
  <c r="I118" i="2"/>
  <c r="J118" i="2"/>
  <c r="K118" i="2"/>
  <c r="M118" i="2"/>
  <c r="N118" i="2"/>
  <c r="C119" i="2"/>
  <c r="D119" i="2"/>
  <c r="E119" i="2"/>
  <c r="F119" i="2"/>
  <c r="G119" i="2"/>
  <c r="H119" i="2"/>
  <c r="I119" i="2"/>
  <c r="J119" i="2"/>
  <c r="K119" i="2"/>
  <c r="M119" i="2"/>
  <c r="N119" i="2"/>
  <c r="C120" i="2"/>
  <c r="D120" i="2"/>
  <c r="E120" i="2"/>
  <c r="F120" i="2"/>
  <c r="G120" i="2"/>
  <c r="H120" i="2"/>
  <c r="I120" i="2"/>
  <c r="J120" i="2"/>
  <c r="K120" i="2"/>
  <c r="M120" i="2"/>
  <c r="N120" i="2"/>
  <c r="C121" i="2"/>
  <c r="D121" i="2"/>
  <c r="E121" i="2"/>
  <c r="F121" i="2"/>
  <c r="G121" i="2"/>
  <c r="H121" i="2"/>
  <c r="I121" i="2"/>
  <c r="J121" i="2"/>
  <c r="K121" i="2"/>
  <c r="M121" i="2"/>
  <c r="N121" i="2"/>
  <c r="C122" i="2"/>
  <c r="D122" i="2"/>
  <c r="E122" i="2"/>
  <c r="F122" i="2"/>
  <c r="G122" i="2"/>
  <c r="H122" i="2"/>
  <c r="I122" i="2"/>
  <c r="J122" i="2"/>
  <c r="K122" i="2"/>
  <c r="M122" i="2"/>
  <c r="N122" i="2"/>
  <c r="C123" i="2"/>
  <c r="D123" i="2"/>
  <c r="E123" i="2"/>
  <c r="F123" i="2"/>
  <c r="G123" i="2"/>
  <c r="H123" i="2"/>
  <c r="I123" i="2"/>
  <c r="J123" i="2"/>
  <c r="K123" i="2"/>
  <c r="M123" i="2"/>
  <c r="N123" i="2"/>
  <c r="C124" i="2"/>
  <c r="D124" i="2"/>
  <c r="E124" i="2"/>
  <c r="F124" i="2"/>
  <c r="G124" i="2"/>
  <c r="H124" i="2"/>
  <c r="I124" i="2"/>
  <c r="J124" i="2"/>
  <c r="K124" i="2"/>
  <c r="M124" i="2"/>
  <c r="N124" i="2"/>
  <c r="C125" i="2"/>
  <c r="D125" i="2"/>
  <c r="E125" i="2"/>
  <c r="F125" i="2"/>
  <c r="G125" i="2"/>
  <c r="H125" i="2"/>
  <c r="I125" i="2"/>
  <c r="J125" i="2"/>
  <c r="K125" i="2"/>
  <c r="M125" i="2"/>
  <c r="N125" i="2"/>
  <c r="C126" i="2"/>
  <c r="D126" i="2"/>
  <c r="E126" i="2"/>
  <c r="F126" i="2"/>
  <c r="G126" i="2"/>
  <c r="H126" i="2"/>
  <c r="I126" i="2"/>
  <c r="J126" i="2"/>
  <c r="K126" i="2"/>
  <c r="M126" i="2"/>
  <c r="N126" i="2"/>
  <c r="C127" i="2"/>
  <c r="D127" i="2"/>
  <c r="E127" i="2"/>
  <c r="F127" i="2"/>
  <c r="G127" i="2"/>
  <c r="H127" i="2"/>
  <c r="I127" i="2"/>
  <c r="J127" i="2"/>
  <c r="K127" i="2"/>
  <c r="M127" i="2"/>
  <c r="N127" i="2"/>
  <c r="C128" i="2"/>
  <c r="D128" i="2"/>
  <c r="E128" i="2"/>
  <c r="F128" i="2"/>
  <c r="G128" i="2"/>
  <c r="H128" i="2"/>
  <c r="I128" i="2"/>
  <c r="J128" i="2"/>
  <c r="K128" i="2"/>
  <c r="M128" i="2"/>
  <c r="N128" i="2"/>
  <c r="C129" i="2"/>
  <c r="D129" i="2"/>
  <c r="E129" i="2"/>
  <c r="F129" i="2"/>
  <c r="G129" i="2"/>
  <c r="H129" i="2"/>
  <c r="I129" i="2"/>
  <c r="J129" i="2"/>
  <c r="K129" i="2"/>
  <c r="M129" i="2"/>
  <c r="N129" i="2"/>
  <c r="C130" i="2"/>
  <c r="D130" i="2"/>
  <c r="E130" i="2"/>
  <c r="F130" i="2"/>
  <c r="G130" i="2"/>
  <c r="H130" i="2"/>
  <c r="I130" i="2"/>
  <c r="J130" i="2"/>
  <c r="K130" i="2"/>
  <c r="M130" i="2"/>
  <c r="N130" i="2"/>
  <c r="C131" i="2"/>
  <c r="D131" i="2"/>
  <c r="E131" i="2"/>
  <c r="F131" i="2"/>
  <c r="G131" i="2"/>
  <c r="H131" i="2"/>
  <c r="I131" i="2"/>
  <c r="J131" i="2"/>
  <c r="K131" i="2"/>
  <c r="M131" i="2"/>
  <c r="N131" i="2"/>
  <c r="C132" i="2"/>
  <c r="D132" i="2"/>
  <c r="E132" i="2"/>
  <c r="F132" i="2"/>
  <c r="G132" i="2"/>
  <c r="H132" i="2"/>
  <c r="I132" i="2"/>
  <c r="J132" i="2"/>
  <c r="K132" i="2"/>
  <c r="M132" i="2"/>
  <c r="N132" i="2"/>
  <c r="C133" i="2"/>
  <c r="D133" i="2"/>
  <c r="E133" i="2"/>
  <c r="F133" i="2"/>
  <c r="G133" i="2"/>
  <c r="H133" i="2"/>
  <c r="I133" i="2"/>
  <c r="J133" i="2"/>
  <c r="K133" i="2"/>
  <c r="M133" i="2"/>
  <c r="N133" i="2"/>
  <c r="C134" i="2"/>
  <c r="D134" i="2"/>
  <c r="E134" i="2"/>
  <c r="F134" i="2"/>
  <c r="G134" i="2"/>
  <c r="H134" i="2"/>
  <c r="I134" i="2"/>
  <c r="J134" i="2"/>
  <c r="K134" i="2"/>
  <c r="M134" i="2"/>
  <c r="N134" i="2"/>
  <c r="C135" i="2"/>
  <c r="D135" i="2"/>
  <c r="E135" i="2"/>
  <c r="F135" i="2"/>
  <c r="G135" i="2"/>
  <c r="H135" i="2"/>
  <c r="I135" i="2"/>
  <c r="J135" i="2"/>
  <c r="K135" i="2"/>
  <c r="M135" i="2"/>
  <c r="N135" i="2"/>
  <c r="C136" i="2"/>
  <c r="D136" i="2"/>
  <c r="E136" i="2"/>
  <c r="F136" i="2"/>
  <c r="G136" i="2"/>
  <c r="H136" i="2"/>
  <c r="I136" i="2"/>
  <c r="J136" i="2"/>
  <c r="K136" i="2"/>
  <c r="M136" i="2"/>
  <c r="N136" i="2"/>
  <c r="C137" i="2"/>
  <c r="D137" i="2"/>
  <c r="E137" i="2"/>
  <c r="F137" i="2"/>
  <c r="G137" i="2"/>
  <c r="H137" i="2"/>
  <c r="I137" i="2"/>
  <c r="J137" i="2"/>
  <c r="K137" i="2"/>
  <c r="M137" i="2"/>
  <c r="N137" i="2"/>
  <c r="C138" i="2"/>
  <c r="D138" i="2"/>
  <c r="E138" i="2"/>
  <c r="F138" i="2"/>
  <c r="G138" i="2"/>
  <c r="H138" i="2"/>
  <c r="I138" i="2"/>
  <c r="J138" i="2"/>
  <c r="K138" i="2"/>
  <c r="M138" i="2"/>
  <c r="N138" i="2"/>
  <c r="C139" i="2"/>
  <c r="D139" i="2"/>
  <c r="E139" i="2"/>
  <c r="F139" i="2"/>
  <c r="G139" i="2"/>
  <c r="H139" i="2"/>
  <c r="I139" i="2"/>
  <c r="J139" i="2"/>
  <c r="K139" i="2"/>
  <c r="M139" i="2"/>
  <c r="N139" i="2"/>
  <c r="C140" i="2"/>
  <c r="D140" i="2"/>
  <c r="E140" i="2"/>
  <c r="F140" i="2"/>
  <c r="G140" i="2"/>
  <c r="H140" i="2"/>
  <c r="I140" i="2"/>
  <c r="J140" i="2"/>
  <c r="K140" i="2"/>
  <c r="M140" i="2"/>
  <c r="N140" i="2"/>
  <c r="C141" i="2"/>
  <c r="D141" i="2"/>
  <c r="E141" i="2"/>
  <c r="F141" i="2"/>
  <c r="G141" i="2"/>
  <c r="H141" i="2"/>
  <c r="I141" i="2"/>
  <c r="J141" i="2"/>
  <c r="K141" i="2"/>
  <c r="M141" i="2"/>
  <c r="N141" i="2"/>
  <c r="C142" i="2"/>
  <c r="D142" i="2"/>
  <c r="E142" i="2"/>
  <c r="F142" i="2"/>
  <c r="G142" i="2"/>
  <c r="H142" i="2"/>
  <c r="I142" i="2"/>
  <c r="J142" i="2"/>
  <c r="K142" i="2"/>
  <c r="M142" i="2"/>
  <c r="N142" i="2"/>
  <c r="C143" i="2"/>
  <c r="D143" i="2"/>
  <c r="E143" i="2"/>
  <c r="F143" i="2"/>
  <c r="G143" i="2"/>
  <c r="H143" i="2"/>
  <c r="I143" i="2"/>
  <c r="J143" i="2"/>
  <c r="K143" i="2"/>
  <c r="M143" i="2"/>
  <c r="N143" i="2"/>
  <c r="C144" i="2"/>
  <c r="D144" i="2"/>
  <c r="E144" i="2"/>
  <c r="F144" i="2"/>
  <c r="G144" i="2"/>
  <c r="H144" i="2"/>
  <c r="I144" i="2"/>
  <c r="J144" i="2"/>
  <c r="K144" i="2"/>
  <c r="M144" i="2"/>
  <c r="N144" i="2"/>
  <c r="C145" i="2"/>
  <c r="D145" i="2"/>
  <c r="E145" i="2"/>
  <c r="F145" i="2"/>
  <c r="G145" i="2"/>
  <c r="H145" i="2"/>
  <c r="I145" i="2"/>
  <c r="J145" i="2"/>
  <c r="K145" i="2"/>
  <c r="M145" i="2"/>
  <c r="N145" i="2"/>
  <c r="C146" i="2"/>
  <c r="D146" i="2"/>
  <c r="E146" i="2"/>
  <c r="F146" i="2"/>
  <c r="G146" i="2"/>
  <c r="H146" i="2"/>
  <c r="I146" i="2"/>
  <c r="J146" i="2"/>
  <c r="K146" i="2"/>
  <c r="M146" i="2"/>
  <c r="N146" i="2"/>
  <c r="C147" i="2"/>
  <c r="D147" i="2"/>
  <c r="E147" i="2"/>
  <c r="F147" i="2"/>
  <c r="G147" i="2"/>
  <c r="H147" i="2"/>
  <c r="I147" i="2"/>
  <c r="J147" i="2"/>
  <c r="K147" i="2"/>
  <c r="M147" i="2"/>
  <c r="N147" i="2"/>
  <c r="C148" i="2"/>
  <c r="D148" i="2"/>
  <c r="E148" i="2"/>
  <c r="F148" i="2"/>
  <c r="G148" i="2"/>
  <c r="H148" i="2"/>
  <c r="I148" i="2"/>
  <c r="J148" i="2"/>
  <c r="K148" i="2"/>
  <c r="M148" i="2"/>
  <c r="N148" i="2"/>
  <c r="C149" i="2"/>
  <c r="D149" i="2"/>
  <c r="E149" i="2"/>
  <c r="F149" i="2"/>
  <c r="G149" i="2"/>
  <c r="H149" i="2"/>
  <c r="I149" i="2"/>
  <c r="J149" i="2"/>
  <c r="K149" i="2"/>
  <c r="M149" i="2"/>
  <c r="N149" i="2"/>
  <c r="C150" i="2"/>
  <c r="D150" i="2"/>
  <c r="E150" i="2"/>
  <c r="F150" i="2"/>
  <c r="G150" i="2"/>
  <c r="H150" i="2"/>
  <c r="I150" i="2"/>
  <c r="J150" i="2"/>
  <c r="K150" i="2"/>
  <c r="M150" i="2"/>
  <c r="N150" i="2"/>
  <c r="C151" i="2"/>
  <c r="D151" i="2"/>
  <c r="E151" i="2"/>
  <c r="F151" i="2"/>
  <c r="G151" i="2"/>
  <c r="H151" i="2"/>
  <c r="I151" i="2"/>
  <c r="J151" i="2"/>
  <c r="K151" i="2"/>
  <c r="M151" i="2"/>
  <c r="N151" i="2"/>
  <c r="C152" i="2"/>
  <c r="D152" i="2"/>
  <c r="E152" i="2"/>
  <c r="F152" i="2"/>
  <c r="G152" i="2"/>
  <c r="H152" i="2"/>
  <c r="I152" i="2"/>
  <c r="J152" i="2"/>
  <c r="K152" i="2"/>
  <c r="M152" i="2"/>
  <c r="N152" i="2"/>
  <c r="C153" i="2"/>
  <c r="D153" i="2"/>
  <c r="E153" i="2"/>
  <c r="F153" i="2"/>
  <c r="G153" i="2"/>
  <c r="H153" i="2"/>
  <c r="I153" i="2"/>
  <c r="J153" i="2"/>
  <c r="K153" i="2"/>
  <c r="M153" i="2"/>
  <c r="N153" i="2"/>
  <c r="C154" i="2"/>
  <c r="D154" i="2"/>
  <c r="E154" i="2"/>
  <c r="F154" i="2"/>
  <c r="G154" i="2"/>
  <c r="H154" i="2"/>
  <c r="I154" i="2"/>
  <c r="J154" i="2"/>
  <c r="K154" i="2"/>
  <c r="M154" i="2"/>
  <c r="N154" i="2"/>
  <c r="C155" i="2"/>
  <c r="D155" i="2"/>
  <c r="E155" i="2"/>
  <c r="F155" i="2"/>
  <c r="G155" i="2"/>
  <c r="H155" i="2"/>
  <c r="I155" i="2"/>
  <c r="J155" i="2"/>
  <c r="K155" i="2"/>
  <c r="M155" i="2"/>
  <c r="N155" i="2"/>
  <c r="C156" i="2"/>
  <c r="D156" i="2"/>
  <c r="E156" i="2"/>
  <c r="F156" i="2"/>
  <c r="G156" i="2"/>
  <c r="H156" i="2"/>
  <c r="I156" i="2"/>
  <c r="J156" i="2"/>
  <c r="K156" i="2"/>
  <c r="M156" i="2"/>
  <c r="N156" i="2"/>
  <c r="C157" i="2"/>
  <c r="D157" i="2"/>
  <c r="E157" i="2"/>
  <c r="F157" i="2"/>
  <c r="G157" i="2"/>
  <c r="H157" i="2"/>
  <c r="I157" i="2"/>
  <c r="J157" i="2"/>
  <c r="K157" i="2"/>
  <c r="M157" i="2"/>
  <c r="N157" i="2"/>
  <c r="C158" i="2"/>
  <c r="D158" i="2"/>
  <c r="E158" i="2"/>
  <c r="F158" i="2"/>
  <c r="G158" i="2"/>
  <c r="H158" i="2"/>
  <c r="I158" i="2"/>
  <c r="J158" i="2"/>
  <c r="K158" i="2"/>
  <c r="M158" i="2"/>
  <c r="N158" i="2"/>
  <c r="C159" i="2"/>
  <c r="D159" i="2"/>
  <c r="E159" i="2"/>
  <c r="F159" i="2"/>
  <c r="G159" i="2"/>
  <c r="H159" i="2"/>
  <c r="I159" i="2"/>
  <c r="J159" i="2"/>
  <c r="K159" i="2"/>
  <c r="M159" i="2"/>
  <c r="N159" i="2"/>
  <c r="C160" i="2"/>
  <c r="D160" i="2"/>
  <c r="E160" i="2"/>
  <c r="F160" i="2"/>
  <c r="G160" i="2"/>
  <c r="H160" i="2"/>
  <c r="I160" i="2"/>
  <c r="J160" i="2"/>
  <c r="K160" i="2"/>
  <c r="M160" i="2"/>
  <c r="N160" i="2"/>
  <c r="C161" i="2"/>
  <c r="D161" i="2"/>
  <c r="E161" i="2"/>
  <c r="F161" i="2"/>
  <c r="G161" i="2"/>
  <c r="H161" i="2"/>
  <c r="I161" i="2"/>
  <c r="J161" i="2"/>
  <c r="K161" i="2"/>
  <c r="M161" i="2"/>
  <c r="N161" i="2"/>
  <c r="C162" i="2"/>
  <c r="D162" i="2"/>
  <c r="E162" i="2"/>
  <c r="F162" i="2"/>
  <c r="G162" i="2"/>
  <c r="H162" i="2"/>
  <c r="I162" i="2"/>
  <c r="J162" i="2"/>
  <c r="K162" i="2"/>
  <c r="M162" i="2"/>
  <c r="N162" i="2"/>
  <c r="C163" i="2"/>
  <c r="D163" i="2"/>
  <c r="E163" i="2"/>
  <c r="F163" i="2"/>
  <c r="G163" i="2"/>
  <c r="H163" i="2"/>
  <c r="I163" i="2"/>
  <c r="J163" i="2"/>
  <c r="K163" i="2"/>
  <c r="M163" i="2"/>
  <c r="N163" i="2"/>
  <c r="C164" i="2"/>
  <c r="D164" i="2"/>
  <c r="E164" i="2"/>
  <c r="F164" i="2"/>
  <c r="G164" i="2"/>
  <c r="H164" i="2"/>
  <c r="I164" i="2"/>
  <c r="J164" i="2"/>
  <c r="K164" i="2"/>
  <c r="M164" i="2"/>
  <c r="N164" i="2"/>
  <c r="C165" i="2"/>
  <c r="D165" i="2"/>
  <c r="E165" i="2"/>
  <c r="F165" i="2"/>
  <c r="G165" i="2"/>
  <c r="H165" i="2"/>
  <c r="I165" i="2"/>
  <c r="J165" i="2"/>
  <c r="K165" i="2"/>
  <c r="M165" i="2"/>
  <c r="N165" i="2"/>
  <c r="C166" i="2"/>
  <c r="D166" i="2"/>
  <c r="E166" i="2"/>
  <c r="F166" i="2"/>
  <c r="G166" i="2"/>
  <c r="H166" i="2"/>
  <c r="I166" i="2"/>
  <c r="J166" i="2"/>
  <c r="K166" i="2"/>
  <c r="M166" i="2"/>
  <c r="N166" i="2"/>
  <c r="C167" i="2"/>
  <c r="D167" i="2"/>
  <c r="E167" i="2"/>
  <c r="F167" i="2"/>
  <c r="G167" i="2"/>
  <c r="H167" i="2"/>
  <c r="I167" i="2"/>
  <c r="J167" i="2"/>
  <c r="K167" i="2"/>
  <c r="M167" i="2"/>
  <c r="N167" i="2"/>
  <c r="C168" i="2"/>
  <c r="D168" i="2"/>
  <c r="E168" i="2"/>
  <c r="F168" i="2"/>
  <c r="G168" i="2"/>
  <c r="H168" i="2"/>
  <c r="I168" i="2"/>
  <c r="J168" i="2"/>
  <c r="K168" i="2"/>
  <c r="M168" i="2"/>
  <c r="N168" i="2"/>
  <c r="C169" i="2"/>
  <c r="D169" i="2"/>
  <c r="E169" i="2"/>
  <c r="F169" i="2"/>
  <c r="G169" i="2"/>
  <c r="H169" i="2"/>
  <c r="I169" i="2"/>
  <c r="J169" i="2"/>
  <c r="K169" i="2"/>
  <c r="M169" i="2"/>
  <c r="N169" i="2"/>
  <c r="C170" i="2"/>
  <c r="D170" i="2"/>
  <c r="E170" i="2"/>
  <c r="F170" i="2"/>
  <c r="G170" i="2"/>
  <c r="H170" i="2"/>
  <c r="I170" i="2"/>
  <c r="J170" i="2"/>
  <c r="K170" i="2"/>
  <c r="M170" i="2"/>
  <c r="N170" i="2"/>
  <c r="C171" i="2"/>
  <c r="D171" i="2"/>
  <c r="E171" i="2"/>
  <c r="F171" i="2"/>
  <c r="G171" i="2"/>
  <c r="H171" i="2"/>
  <c r="I171" i="2"/>
  <c r="J171" i="2"/>
  <c r="K171" i="2"/>
  <c r="M171" i="2"/>
  <c r="N171" i="2"/>
  <c r="C172" i="2"/>
  <c r="D172" i="2"/>
  <c r="E172" i="2"/>
  <c r="F172" i="2"/>
  <c r="G172" i="2"/>
  <c r="H172" i="2"/>
  <c r="I172" i="2"/>
  <c r="J172" i="2"/>
  <c r="K172" i="2"/>
  <c r="M172" i="2"/>
  <c r="N172" i="2"/>
  <c r="C173" i="2"/>
  <c r="D173" i="2"/>
  <c r="E173" i="2"/>
  <c r="F173" i="2"/>
  <c r="G173" i="2"/>
  <c r="H173" i="2"/>
  <c r="I173" i="2"/>
  <c r="J173" i="2"/>
  <c r="K173" i="2"/>
  <c r="M173" i="2"/>
  <c r="N173" i="2"/>
  <c r="C174" i="2"/>
  <c r="D174" i="2"/>
  <c r="E174" i="2"/>
  <c r="F174" i="2"/>
  <c r="G174" i="2"/>
  <c r="H174" i="2"/>
  <c r="I174" i="2"/>
  <c r="J174" i="2"/>
  <c r="K174" i="2"/>
  <c r="M174" i="2"/>
  <c r="N174" i="2"/>
  <c r="C175" i="2"/>
  <c r="D175" i="2"/>
  <c r="E175" i="2"/>
  <c r="F175" i="2"/>
  <c r="G175" i="2"/>
  <c r="H175" i="2"/>
  <c r="I175" i="2"/>
  <c r="J175" i="2"/>
  <c r="K175" i="2"/>
  <c r="M175" i="2"/>
  <c r="N175" i="2"/>
  <c r="C176" i="2"/>
  <c r="D176" i="2"/>
  <c r="E176" i="2"/>
  <c r="F176" i="2"/>
  <c r="G176" i="2"/>
  <c r="H176" i="2"/>
  <c r="I176" i="2"/>
  <c r="J176" i="2"/>
  <c r="K176" i="2"/>
  <c r="M176" i="2"/>
  <c r="N176" i="2"/>
  <c r="C177" i="2"/>
  <c r="D177" i="2"/>
  <c r="E177" i="2"/>
  <c r="F177" i="2"/>
  <c r="G177" i="2"/>
  <c r="H177" i="2"/>
  <c r="I177" i="2"/>
  <c r="J177" i="2"/>
  <c r="K177" i="2"/>
  <c r="M177" i="2"/>
  <c r="N177" i="2"/>
  <c r="C178" i="2"/>
  <c r="D178" i="2"/>
  <c r="E178" i="2"/>
  <c r="F178" i="2"/>
  <c r="G178" i="2"/>
  <c r="H178" i="2"/>
  <c r="I178" i="2"/>
  <c r="J178" i="2"/>
  <c r="K178" i="2"/>
  <c r="M178" i="2"/>
  <c r="N178" i="2"/>
  <c r="C179" i="2"/>
  <c r="D179" i="2"/>
  <c r="E179" i="2"/>
  <c r="F179" i="2"/>
  <c r="G179" i="2"/>
  <c r="H179" i="2"/>
  <c r="I179" i="2"/>
  <c r="J179" i="2"/>
  <c r="K179" i="2"/>
  <c r="M179" i="2"/>
  <c r="N179" i="2"/>
  <c r="C180" i="2"/>
  <c r="D180" i="2"/>
  <c r="E180" i="2"/>
  <c r="F180" i="2"/>
  <c r="G180" i="2"/>
  <c r="H180" i="2"/>
  <c r="I180" i="2"/>
  <c r="J180" i="2"/>
  <c r="K180" i="2"/>
  <c r="M180" i="2"/>
  <c r="N180" i="2"/>
  <c r="C181" i="2"/>
  <c r="D181" i="2"/>
  <c r="E181" i="2"/>
  <c r="F181" i="2"/>
  <c r="G181" i="2"/>
  <c r="H181" i="2"/>
  <c r="I181" i="2"/>
  <c r="J181" i="2"/>
  <c r="K181" i="2"/>
  <c r="M181" i="2"/>
  <c r="N181" i="2"/>
  <c r="C182" i="2"/>
  <c r="D182" i="2"/>
  <c r="E182" i="2"/>
  <c r="F182" i="2"/>
  <c r="G182" i="2"/>
  <c r="H182" i="2"/>
  <c r="I182" i="2"/>
  <c r="J182" i="2"/>
  <c r="K182" i="2"/>
  <c r="M182" i="2"/>
  <c r="N182" i="2"/>
  <c r="C183" i="2"/>
  <c r="D183" i="2"/>
  <c r="E183" i="2"/>
  <c r="F183" i="2"/>
  <c r="G183" i="2"/>
  <c r="H183" i="2"/>
  <c r="I183" i="2"/>
  <c r="J183" i="2"/>
  <c r="K183" i="2"/>
  <c r="M183" i="2"/>
  <c r="N183" i="2"/>
  <c r="C3" i="3"/>
  <c r="D3" i="3"/>
  <c r="E3" i="3"/>
  <c r="F3" i="3"/>
  <c r="G3" i="3"/>
  <c r="H3" i="3"/>
  <c r="I3" i="3"/>
  <c r="J3" i="3"/>
  <c r="K3" i="3"/>
  <c r="M3" i="3"/>
  <c r="N3" i="3"/>
  <c r="C4" i="3"/>
  <c r="D4" i="3"/>
  <c r="E4" i="3"/>
  <c r="F4" i="3"/>
  <c r="G4" i="3"/>
  <c r="H4" i="3"/>
  <c r="I4" i="3"/>
  <c r="J4" i="3"/>
  <c r="K4" i="3"/>
  <c r="M4" i="3"/>
  <c r="N4" i="3"/>
  <c r="C5" i="3"/>
  <c r="D5" i="3"/>
  <c r="E5" i="3"/>
  <c r="F5" i="3"/>
  <c r="G5" i="3"/>
  <c r="H5" i="3"/>
  <c r="I5" i="3"/>
  <c r="J5" i="3"/>
  <c r="K5" i="3"/>
  <c r="M5" i="3"/>
  <c r="N5" i="3"/>
  <c r="C6" i="3"/>
  <c r="D6" i="3"/>
  <c r="E6" i="3"/>
  <c r="F6" i="3"/>
  <c r="G6" i="3"/>
  <c r="H6" i="3"/>
  <c r="I6" i="3"/>
  <c r="J6" i="3"/>
  <c r="K6" i="3"/>
  <c r="M6" i="3"/>
  <c r="N6" i="3"/>
  <c r="C7" i="3"/>
  <c r="D7" i="3"/>
  <c r="E7" i="3"/>
  <c r="F7" i="3"/>
  <c r="G7" i="3"/>
  <c r="H7" i="3"/>
  <c r="I7" i="3"/>
  <c r="J7" i="3"/>
  <c r="K7" i="3"/>
  <c r="M7" i="3"/>
  <c r="N7" i="3"/>
  <c r="C8" i="3"/>
  <c r="D8" i="3"/>
  <c r="E8" i="3"/>
  <c r="F8" i="3"/>
  <c r="G8" i="3"/>
  <c r="H8" i="3"/>
  <c r="I8" i="3"/>
  <c r="J8" i="3"/>
  <c r="K8" i="3"/>
  <c r="M8" i="3"/>
  <c r="N8" i="3"/>
  <c r="C9" i="3"/>
  <c r="D9" i="3"/>
  <c r="E9" i="3"/>
  <c r="F9" i="3"/>
  <c r="G9" i="3"/>
  <c r="H9" i="3"/>
  <c r="I9" i="3"/>
  <c r="J9" i="3"/>
  <c r="K9" i="3"/>
  <c r="M9" i="3"/>
  <c r="N9" i="3"/>
  <c r="C10" i="3"/>
  <c r="D10" i="3"/>
  <c r="E10" i="3"/>
  <c r="F10" i="3"/>
  <c r="G10" i="3"/>
  <c r="H10" i="3"/>
  <c r="I10" i="3"/>
  <c r="J10" i="3"/>
  <c r="K10" i="3"/>
  <c r="M10" i="3"/>
  <c r="N10" i="3"/>
  <c r="C11" i="3"/>
  <c r="D11" i="3"/>
  <c r="E11" i="3"/>
  <c r="F11" i="3"/>
  <c r="G11" i="3"/>
  <c r="H11" i="3"/>
  <c r="I11" i="3"/>
  <c r="J11" i="3"/>
  <c r="K11" i="3"/>
  <c r="M11" i="3"/>
  <c r="N11" i="3"/>
  <c r="C12" i="3"/>
  <c r="D12" i="3"/>
  <c r="E12" i="3"/>
  <c r="F12" i="3"/>
  <c r="G12" i="3"/>
  <c r="H12" i="3"/>
  <c r="I12" i="3"/>
  <c r="J12" i="3"/>
  <c r="K12" i="3"/>
  <c r="M12" i="3"/>
  <c r="N12" i="3"/>
  <c r="C13" i="3"/>
  <c r="D13" i="3"/>
  <c r="E13" i="3"/>
  <c r="F13" i="3"/>
  <c r="G13" i="3"/>
  <c r="H13" i="3"/>
  <c r="I13" i="3"/>
  <c r="J13" i="3"/>
  <c r="K13" i="3"/>
  <c r="M13" i="3"/>
  <c r="N13" i="3"/>
  <c r="C14" i="3"/>
  <c r="D14" i="3"/>
  <c r="E14" i="3"/>
  <c r="F14" i="3"/>
  <c r="G14" i="3"/>
  <c r="H14" i="3"/>
  <c r="I14" i="3"/>
  <c r="J14" i="3"/>
  <c r="K14" i="3"/>
  <c r="M14" i="3"/>
  <c r="N14" i="3"/>
  <c r="C15" i="3"/>
  <c r="D15" i="3"/>
  <c r="E15" i="3"/>
  <c r="F15" i="3"/>
  <c r="G15" i="3"/>
  <c r="H15" i="3"/>
  <c r="I15" i="3"/>
  <c r="J15" i="3"/>
  <c r="K15" i="3"/>
  <c r="M15" i="3"/>
  <c r="N15" i="3"/>
  <c r="C16" i="3"/>
  <c r="D16" i="3"/>
  <c r="E16" i="3"/>
  <c r="F16" i="3"/>
  <c r="G16" i="3"/>
  <c r="H16" i="3"/>
  <c r="I16" i="3"/>
  <c r="J16" i="3"/>
  <c r="K16" i="3"/>
  <c r="M16" i="3"/>
  <c r="N16" i="3"/>
  <c r="C17" i="3"/>
  <c r="D17" i="3"/>
  <c r="E17" i="3"/>
  <c r="F17" i="3"/>
  <c r="G17" i="3"/>
  <c r="H17" i="3"/>
  <c r="I17" i="3"/>
  <c r="J17" i="3"/>
  <c r="K17" i="3"/>
  <c r="M17" i="3"/>
  <c r="N17" i="3"/>
  <c r="C18" i="3"/>
  <c r="D18" i="3"/>
  <c r="E18" i="3"/>
  <c r="F18" i="3"/>
  <c r="G18" i="3"/>
  <c r="H18" i="3"/>
  <c r="I18" i="3"/>
  <c r="J18" i="3"/>
  <c r="K18" i="3"/>
  <c r="M18" i="3"/>
  <c r="N18" i="3"/>
  <c r="C19" i="3"/>
  <c r="D19" i="3"/>
  <c r="E19" i="3"/>
  <c r="F19" i="3"/>
  <c r="G19" i="3"/>
  <c r="H19" i="3"/>
  <c r="I19" i="3"/>
  <c r="J19" i="3"/>
  <c r="K19" i="3"/>
  <c r="M19" i="3"/>
  <c r="N19" i="3"/>
  <c r="C20" i="3"/>
  <c r="D20" i="3"/>
  <c r="E20" i="3"/>
  <c r="F20" i="3"/>
  <c r="G20" i="3"/>
  <c r="H20" i="3"/>
  <c r="I20" i="3"/>
  <c r="J20" i="3"/>
  <c r="K20" i="3"/>
  <c r="M20" i="3"/>
  <c r="N20" i="3"/>
  <c r="C21" i="3"/>
  <c r="D21" i="3"/>
  <c r="E21" i="3"/>
  <c r="F21" i="3"/>
  <c r="G21" i="3"/>
  <c r="H21" i="3"/>
  <c r="I21" i="3"/>
  <c r="J21" i="3"/>
  <c r="K21" i="3"/>
  <c r="M21" i="3"/>
  <c r="N21" i="3"/>
  <c r="C22" i="3"/>
  <c r="D22" i="3"/>
  <c r="E22" i="3"/>
  <c r="F22" i="3"/>
  <c r="G22" i="3"/>
  <c r="H22" i="3"/>
  <c r="I22" i="3"/>
  <c r="J22" i="3"/>
  <c r="K22" i="3"/>
  <c r="M22" i="3"/>
  <c r="N22" i="3"/>
  <c r="C23" i="3"/>
  <c r="D23" i="3"/>
  <c r="E23" i="3"/>
  <c r="F23" i="3"/>
  <c r="G23" i="3"/>
  <c r="H23" i="3"/>
  <c r="I23" i="3"/>
  <c r="J23" i="3"/>
  <c r="K23" i="3"/>
  <c r="M23" i="3"/>
  <c r="N23" i="3"/>
  <c r="C24" i="3"/>
  <c r="D24" i="3"/>
  <c r="E24" i="3"/>
  <c r="F24" i="3"/>
  <c r="G24" i="3"/>
  <c r="H24" i="3"/>
  <c r="I24" i="3"/>
  <c r="J24" i="3"/>
  <c r="K24" i="3"/>
  <c r="M24" i="3"/>
  <c r="N24" i="3"/>
  <c r="C25" i="3"/>
  <c r="D25" i="3"/>
  <c r="E25" i="3"/>
  <c r="F25" i="3"/>
  <c r="G25" i="3"/>
  <c r="H25" i="3"/>
  <c r="I25" i="3"/>
  <c r="J25" i="3"/>
  <c r="K25" i="3"/>
  <c r="M25" i="3"/>
  <c r="N25" i="3"/>
  <c r="C26" i="3"/>
  <c r="D26" i="3"/>
  <c r="E26" i="3"/>
  <c r="F26" i="3"/>
  <c r="G26" i="3"/>
  <c r="H26" i="3"/>
  <c r="I26" i="3"/>
  <c r="J26" i="3"/>
  <c r="K26" i="3"/>
  <c r="M26" i="3"/>
  <c r="N26" i="3"/>
  <c r="C27" i="3"/>
  <c r="D27" i="3"/>
  <c r="E27" i="3"/>
  <c r="F27" i="3"/>
  <c r="G27" i="3"/>
  <c r="H27" i="3"/>
  <c r="I27" i="3"/>
  <c r="J27" i="3"/>
  <c r="K27" i="3"/>
  <c r="M27" i="3"/>
  <c r="N27" i="3"/>
  <c r="C28" i="3"/>
  <c r="D28" i="3"/>
  <c r="E28" i="3"/>
  <c r="F28" i="3"/>
  <c r="G28" i="3"/>
  <c r="H28" i="3"/>
  <c r="I28" i="3"/>
  <c r="J28" i="3"/>
  <c r="K28" i="3"/>
  <c r="M28" i="3"/>
  <c r="N28" i="3"/>
  <c r="C29" i="3"/>
  <c r="D29" i="3"/>
  <c r="E29" i="3"/>
  <c r="F29" i="3"/>
  <c r="G29" i="3"/>
  <c r="H29" i="3"/>
  <c r="I29" i="3"/>
  <c r="J29" i="3"/>
  <c r="K29" i="3"/>
  <c r="M29" i="3"/>
  <c r="N29" i="3"/>
  <c r="C30" i="3"/>
  <c r="D30" i="3"/>
  <c r="E30" i="3"/>
  <c r="F30" i="3"/>
  <c r="G30" i="3"/>
  <c r="H30" i="3"/>
  <c r="I30" i="3"/>
  <c r="J30" i="3"/>
  <c r="K30" i="3"/>
  <c r="M30" i="3"/>
  <c r="N30" i="3"/>
  <c r="C31" i="3"/>
  <c r="D31" i="3"/>
  <c r="E31" i="3"/>
  <c r="F31" i="3"/>
  <c r="G31" i="3"/>
  <c r="H31" i="3"/>
  <c r="I31" i="3"/>
  <c r="J31" i="3"/>
  <c r="K31" i="3"/>
  <c r="M31" i="3"/>
  <c r="N31" i="3"/>
  <c r="C32" i="3"/>
  <c r="D32" i="3"/>
  <c r="E32" i="3"/>
  <c r="F32" i="3"/>
  <c r="G32" i="3"/>
  <c r="H32" i="3"/>
  <c r="I32" i="3"/>
  <c r="J32" i="3"/>
  <c r="K32" i="3"/>
  <c r="M32" i="3"/>
  <c r="N32" i="3"/>
  <c r="C33" i="3"/>
  <c r="D33" i="3"/>
  <c r="E33" i="3"/>
  <c r="F33" i="3"/>
  <c r="G33" i="3"/>
  <c r="H33" i="3"/>
  <c r="I33" i="3"/>
  <c r="J33" i="3"/>
  <c r="K33" i="3"/>
  <c r="M33" i="3"/>
  <c r="N33" i="3"/>
  <c r="C34" i="3"/>
  <c r="D34" i="3"/>
  <c r="E34" i="3"/>
  <c r="F34" i="3"/>
  <c r="G34" i="3"/>
  <c r="H34" i="3"/>
  <c r="I34" i="3"/>
  <c r="J34" i="3"/>
  <c r="K34" i="3"/>
  <c r="M34" i="3"/>
  <c r="N34" i="3"/>
  <c r="C35" i="3"/>
  <c r="D35" i="3"/>
  <c r="E35" i="3"/>
  <c r="F35" i="3"/>
  <c r="G35" i="3"/>
  <c r="H35" i="3"/>
  <c r="I35" i="3"/>
  <c r="J35" i="3"/>
  <c r="K35" i="3"/>
  <c r="M35" i="3"/>
  <c r="N35" i="3"/>
  <c r="C36" i="3"/>
  <c r="D36" i="3"/>
  <c r="E36" i="3"/>
  <c r="F36" i="3"/>
  <c r="G36" i="3"/>
  <c r="H36" i="3"/>
  <c r="I36" i="3"/>
  <c r="J36" i="3"/>
  <c r="K36" i="3"/>
  <c r="M36" i="3"/>
  <c r="N36" i="3"/>
  <c r="C37" i="3"/>
  <c r="D37" i="3"/>
  <c r="E37" i="3"/>
  <c r="F37" i="3"/>
  <c r="G37" i="3"/>
  <c r="H37" i="3"/>
  <c r="I37" i="3"/>
  <c r="J37" i="3"/>
  <c r="K37" i="3"/>
  <c r="M37" i="3"/>
  <c r="N37" i="3"/>
  <c r="C38" i="3"/>
  <c r="D38" i="3"/>
  <c r="E38" i="3"/>
  <c r="F38" i="3"/>
  <c r="G38" i="3"/>
  <c r="H38" i="3"/>
  <c r="I38" i="3"/>
  <c r="J38" i="3"/>
  <c r="K38" i="3"/>
  <c r="M38" i="3"/>
  <c r="N38" i="3"/>
  <c r="C39" i="3"/>
  <c r="D39" i="3"/>
  <c r="E39" i="3"/>
  <c r="F39" i="3"/>
  <c r="G39" i="3"/>
  <c r="H39" i="3"/>
  <c r="I39" i="3"/>
  <c r="J39" i="3"/>
  <c r="K39" i="3"/>
  <c r="M39" i="3"/>
  <c r="N39" i="3"/>
  <c r="C40" i="3"/>
  <c r="D40" i="3"/>
  <c r="E40" i="3"/>
  <c r="F40" i="3"/>
  <c r="G40" i="3"/>
  <c r="H40" i="3"/>
  <c r="I40" i="3"/>
  <c r="J40" i="3"/>
  <c r="K40" i="3"/>
  <c r="M40" i="3"/>
  <c r="N40" i="3"/>
  <c r="C41" i="3"/>
  <c r="D41" i="3"/>
  <c r="E41" i="3"/>
  <c r="F41" i="3"/>
  <c r="G41" i="3"/>
  <c r="H41" i="3"/>
  <c r="I41" i="3"/>
  <c r="J41" i="3"/>
  <c r="K41" i="3"/>
  <c r="M41" i="3"/>
  <c r="N41" i="3"/>
  <c r="C42" i="3"/>
  <c r="D42" i="3"/>
  <c r="E42" i="3"/>
  <c r="F42" i="3"/>
  <c r="G42" i="3"/>
  <c r="H42" i="3"/>
  <c r="I42" i="3"/>
  <c r="J42" i="3"/>
  <c r="K42" i="3"/>
  <c r="M42" i="3"/>
  <c r="N42" i="3"/>
  <c r="C43" i="3"/>
  <c r="D43" i="3"/>
  <c r="E43" i="3"/>
  <c r="F43" i="3"/>
  <c r="G43" i="3"/>
  <c r="H43" i="3"/>
  <c r="I43" i="3"/>
  <c r="J43" i="3"/>
  <c r="K43" i="3"/>
  <c r="M43" i="3"/>
  <c r="N43" i="3"/>
  <c r="C44" i="3"/>
  <c r="D44" i="3"/>
  <c r="E44" i="3"/>
  <c r="F44" i="3"/>
  <c r="G44" i="3"/>
  <c r="H44" i="3"/>
  <c r="I44" i="3"/>
  <c r="J44" i="3"/>
  <c r="K44" i="3"/>
  <c r="M44" i="3"/>
  <c r="N44" i="3"/>
  <c r="C45" i="3"/>
  <c r="D45" i="3"/>
  <c r="E45" i="3"/>
  <c r="F45" i="3"/>
  <c r="G45" i="3"/>
  <c r="H45" i="3"/>
  <c r="I45" i="3"/>
  <c r="J45" i="3"/>
  <c r="K45" i="3"/>
  <c r="M45" i="3"/>
  <c r="N45" i="3"/>
  <c r="C46" i="3"/>
  <c r="D46" i="3"/>
  <c r="E46" i="3"/>
  <c r="F46" i="3"/>
  <c r="G46" i="3"/>
  <c r="H46" i="3"/>
  <c r="I46" i="3"/>
  <c r="J46" i="3"/>
  <c r="K46" i="3"/>
  <c r="M46" i="3"/>
  <c r="N46" i="3"/>
  <c r="C47" i="3"/>
  <c r="D47" i="3"/>
  <c r="E47" i="3"/>
  <c r="F47" i="3"/>
  <c r="G47" i="3"/>
  <c r="H47" i="3"/>
  <c r="I47" i="3"/>
  <c r="J47" i="3"/>
  <c r="K47" i="3"/>
  <c r="M47" i="3"/>
  <c r="N47" i="3"/>
  <c r="C48" i="3"/>
  <c r="D48" i="3"/>
  <c r="E48" i="3"/>
  <c r="F48" i="3"/>
  <c r="G48" i="3"/>
  <c r="H48" i="3"/>
  <c r="I48" i="3"/>
  <c r="J48" i="3"/>
  <c r="K48" i="3"/>
  <c r="M48" i="3"/>
  <c r="N48" i="3"/>
  <c r="C49" i="3"/>
  <c r="D49" i="3"/>
  <c r="E49" i="3"/>
  <c r="F49" i="3"/>
  <c r="G49" i="3"/>
  <c r="H49" i="3"/>
  <c r="I49" i="3"/>
  <c r="J49" i="3"/>
  <c r="K49" i="3"/>
  <c r="M49" i="3"/>
  <c r="N49" i="3"/>
  <c r="C50" i="3"/>
  <c r="D50" i="3"/>
  <c r="E50" i="3"/>
  <c r="F50" i="3"/>
  <c r="G50" i="3"/>
  <c r="H50" i="3"/>
  <c r="I50" i="3"/>
  <c r="J50" i="3"/>
  <c r="K50" i="3"/>
  <c r="M50" i="3"/>
  <c r="N50" i="3"/>
  <c r="C51" i="3"/>
  <c r="D51" i="3"/>
  <c r="E51" i="3"/>
  <c r="F51" i="3"/>
  <c r="G51" i="3"/>
  <c r="H51" i="3"/>
  <c r="I51" i="3"/>
  <c r="J51" i="3"/>
  <c r="K51" i="3"/>
  <c r="M51" i="3"/>
  <c r="N51" i="3"/>
  <c r="C52" i="3"/>
  <c r="D52" i="3"/>
  <c r="E52" i="3"/>
  <c r="F52" i="3"/>
  <c r="G52" i="3"/>
  <c r="H52" i="3"/>
  <c r="I52" i="3"/>
  <c r="J52" i="3"/>
  <c r="K52" i="3"/>
  <c r="M52" i="3"/>
  <c r="N52" i="3"/>
  <c r="C53" i="3"/>
  <c r="D53" i="3"/>
  <c r="E53" i="3"/>
  <c r="F53" i="3"/>
  <c r="G53" i="3"/>
  <c r="H53" i="3"/>
  <c r="I53" i="3"/>
  <c r="J53" i="3"/>
  <c r="K53" i="3"/>
  <c r="M53" i="3"/>
  <c r="N53" i="3"/>
  <c r="C54" i="3"/>
  <c r="D54" i="3"/>
  <c r="E54" i="3"/>
  <c r="F54" i="3"/>
  <c r="G54" i="3"/>
  <c r="H54" i="3"/>
  <c r="I54" i="3"/>
  <c r="J54" i="3"/>
  <c r="K54" i="3"/>
  <c r="M54" i="3"/>
  <c r="N54" i="3"/>
  <c r="C55" i="3"/>
  <c r="D55" i="3"/>
  <c r="E55" i="3"/>
  <c r="F55" i="3"/>
  <c r="G55" i="3"/>
  <c r="H55" i="3"/>
  <c r="I55" i="3"/>
  <c r="J55" i="3"/>
  <c r="K55" i="3"/>
  <c r="M55" i="3"/>
  <c r="N55" i="3"/>
  <c r="C56" i="3"/>
  <c r="D56" i="3"/>
  <c r="E56" i="3"/>
  <c r="F56" i="3"/>
  <c r="G56" i="3"/>
  <c r="H56" i="3"/>
  <c r="I56" i="3"/>
  <c r="J56" i="3"/>
  <c r="K56" i="3"/>
  <c r="M56" i="3"/>
  <c r="N56" i="3"/>
  <c r="C57" i="3"/>
  <c r="D57" i="3"/>
  <c r="E57" i="3"/>
  <c r="F57" i="3"/>
  <c r="G57" i="3"/>
  <c r="H57" i="3"/>
  <c r="I57" i="3"/>
  <c r="J57" i="3"/>
  <c r="K57" i="3"/>
  <c r="M57" i="3"/>
  <c r="N57" i="3"/>
  <c r="C58" i="3"/>
  <c r="D58" i="3"/>
  <c r="E58" i="3"/>
  <c r="F58" i="3"/>
  <c r="G58" i="3"/>
  <c r="H58" i="3"/>
  <c r="I58" i="3"/>
  <c r="J58" i="3"/>
  <c r="K58" i="3"/>
  <c r="M58" i="3"/>
  <c r="N58" i="3"/>
  <c r="C59" i="3"/>
  <c r="D59" i="3"/>
  <c r="E59" i="3"/>
  <c r="F59" i="3"/>
  <c r="G59" i="3"/>
  <c r="H59" i="3"/>
  <c r="I59" i="3"/>
  <c r="J59" i="3"/>
  <c r="K59" i="3"/>
  <c r="M59" i="3"/>
  <c r="N59" i="3"/>
  <c r="C60" i="3"/>
  <c r="D60" i="3"/>
  <c r="E60" i="3"/>
  <c r="F60" i="3"/>
  <c r="G60" i="3"/>
  <c r="H60" i="3"/>
  <c r="I60" i="3"/>
  <c r="J60" i="3"/>
  <c r="K60" i="3"/>
  <c r="M60" i="3"/>
  <c r="N60" i="3"/>
  <c r="C61" i="3"/>
  <c r="D61" i="3"/>
  <c r="E61" i="3"/>
  <c r="F61" i="3"/>
  <c r="G61" i="3"/>
  <c r="H61" i="3"/>
  <c r="I61" i="3"/>
  <c r="J61" i="3"/>
  <c r="K61" i="3"/>
  <c r="M61" i="3"/>
  <c r="N61" i="3"/>
  <c r="C62" i="3"/>
  <c r="D62" i="3"/>
  <c r="E62" i="3"/>
  <c r="F62" i="3"/>
  <c r="G62" i="3"/>
  <c r="H62" i="3"/>
  <c r="I62" i="3"/>
  <c r="J62" i="3"/>
  <c r="K62" i="3"/>
  <c r="M62" i="3"/>
  <c r="N62" i="3"/>
  <c r="C63" i="3"/>
  <c r="D63" i="3"/>
  <c r="E63" i="3"/>
  <c r="F63" i="3"/>
  <c r="G63" i="3"/>
  <c r="H63" i="3"/>
  <c r="I63" i="3"/>
  <c r="J63" i="3"/>
  <c r="K63" i="3"/>
  <c r="M63" i="3"/>
  <c r="N63" i="3"/>
  <c r="C64" i="3"/>
  <c r="D64" i="3"/>
  <c r="E64" i="3"/>
  <c r="F64" i="3"/>
  <c r="G64" i="3"/>
  <c r="H64" i="3"/>
  <c r="I64" i="3"/>
  <c r="J64" i="3"/>
  <c r="K64" i="3"/>
  <c r="M64" i="3"/>
  <c r="N64" i="3"/>
  <c r="C65" i="3"/>
  <c r="D65" i="3"/>
  <c r="E65" i="3"/>
  <c r="F65" i="3"/>
  <c r="G65" i="3"/>
  <c r="H65" i="3"/>
  <c r="I65" i="3"/>
  <c r="J65" i="3"/>
  <c r="K65" i="3"/>
  <c r="M65" i="3"/>
  <c r="N65" i="3"/>
  <c r="C66" i="3"/>
  <c r="D66" i="3"/>
  <c r="E66" i="3"/>
  <c r="F66" i="3"/>
  <c r="G66" i="3"/>
  <c r="H66" i="3"/>
  <c r="I66" i="3"/>
  <c r="J66" i="3"/>
  <c r="K66" i="3"/>
  <c r="M66" i="3"/>
  <c r="N66" i="3"/>
  <c r="C67" i="3"/>
  <c r="D67" i="3"/>
  <c r="E67" i="3"/>
  <c r="F67" i="3"/>
  <c r="G67" i="3"/>
  <c r="H67" i="3"/>
  <c r="I67" i="3"/>
  <c r="J67" i="3"/>
  <c r="K67" i="3"/>
  <c r="M67" i="3"/>
  <c r="N67" i="3"/>
  <c r="C68" i="3"/>
  <c r="D68" i="3"/>
  <c r="E68" i="3"/>
  <c r="F68" i="3"/>
  <c r="G68" i="3"/>
  <c r="H68" i="3"/>
  <c r="I68" i="3"/>
  <c r="J68" i="3"/>
  <c r="K68" i="3"/>
  <c r="M68" i="3"/>
  <c r="N68" i="3"/>
  <c r="C69" i="3"/>
  <c r="D69" i="3"/>
  <c r="E69" i="3"/>
  <c r="F69" i="3"/>
  <c r="G69" i="3"/>
  <c r="H69" i="3"/>
  <c r="I69" i="3"/>
  <c r="J69" i="3"/>
  <c r="K69" i="3"/>
  <c r="M69" i="3"/>
  <c r="N69" i="3"/>
  <c r="C70" i="3"/>
  <c r="D70" i="3"/>
  <c r="E70" i="3"/>
  <c r="F70" i="3"/>
  <c r="G70" i="3"/>
  <c r="H70" i="3"/>
  <c r="I70" i="3"/>
  <c r="J70" i="3"/>
  <c r="K70" i="3"/>
  <c r="M70" i="3"/>
  <c r="N70" i="3"/>
  <c r="C71" i="3"/>
  <c r="D71" i="3"/>
  <c r="E71" i="3"/>
  <c r="F71" i="3"/>
  <c r="G71" i="3"/>
  <c r="H71" i="3"/>
  <c r="I71" i="3"/>
  <c r="J71" i="3"/>
  <c r="K71" i="3"/>
  <c r="M71" i="3"/>
  <c r="N71" i="3"/>
  <c r="C72" i="3"/>
  <c r="D72" i="3"/>
  <c r="E72" i="3"/>
  <c r="F72" i="3"/>
  <c r="G72" i="3"/>
  <c r="H72" i="3"/>
  <c r="I72" i="3"/>
  <c r="J72" i="3"/>
  <c r="K72" i="3"/>
  <c r="M72" i="3"/>
  <c r="N72" i="3"/>
  <c r="C73" i="3"/>
  <c r="D73" i="3"/>
  <c r="E73" i="3"/>
  <c r="F73" i="3"/>
  <c r="G73" i="3"/>
  <c r="H73" i="3"/>
  <c r="I73" i="3"/>
  <c r="J73" i="3"/>
  <c r="K73" i="3"/>
  <c r="M73" i="3"/>
  <c r="N73" i="3"/>
  <c r="C74" i="3"/>
  <c r="D74" i="3"/>
  <c r="E74" i="3"/>
  <c r="F74" i="3"/>
  <c r="G74" i="3"/>
  <c r="H74" i="3"/>
  <c r="I74" i="3"/>
  <c r="J74" i="3"/>
  <c r="K74" i="3"/>
  <c r="M74" i="3"/>
  <c r="N74" i="3"/>
  <c r="C75" i="3"/>
  <c r="D75" i="3"/>
  <c r="E75" i="3"/>
  <c r="F75" i="3"/>
  <c r="G75" i="3"/>
  <c r="H75" i="3"/>
  <c r="I75" i="3"/>
  <c r="J75" i="3"/>
  <c r="K75" i="3"/>
  <c r="M75" i="3"/>
  <c r="N75" i="3"/>
  <c r="C76" i="3"/>
  <c r="D76" i="3"/>
  <c r="E76" i="3"/>
  <c r="F76" i="3"/>
  <c r="G76" i="3"/>
  <c r="H76" i="3"/>
  <c r="I76" i="3"/>
  <c r="J76" i="3"/>
  <c r="K76" i="3"/>
  <c r="M76" i="3"/>
  <c r="N76" i="3"/>
  <c r="C77" i="3"/>
  <c r="D77" i="3"/>
  <c r="E77" i="3"/>
  <c r="F77" i="3"/>
  <c r="G77" i="3"/>
  <c r="H77" i="3"/>
  <c r="I77" i="3"/>
  <c r="J77" i="3"/>
  <c r="K77" i="3"/>
  <c r="M77" i="3"/>
  <c r="N77" i="3"/>
  <c r="C78" i="3"/>
  <c r="D78" i="3"/>
  <c r="E78" i="3"/>
  <c r="F78" i="3"/>
  <c r="G78" i="3"/>
  <c r="H78" i="3"/>
  <c r="I78" i="3"/>
  <c r="J78" i="3"/>
  <c r="K78" i="3"/>
  <c r="M78" i="3"/>
  <c r="N78" i="3"/>
  <c r="C79" i="3"/>
  <c r="D79" i="3"/>
  <c r="E79" i="3"/>
  <c r="F79" i="3"/>
  <c r="G79" i="3"/>
  <c r="H79" i="3"/>
  <c r="I79" i="3"/>
  <c r="J79" i="3"/>
  <c r="K79" i="3"/>
  <c r="M79" i="3"/>
  <c r="N79" i="3"/>
  <c r="C80" i="3"/>
  <c r="D80" i="3"/>
  <c r="E80" i="3"/>
  <c r="F80" i="3"/>
  <c r="G80" i="3"/>
  <c r="H80" i="3"/>
  <c r="I80" i="3"/>
  <c r="J80" i="3"/>
  <c r="K80" i="3"/>
  <c r="M80" i="3"/>
  <c r="N80" i="3"/>
  <c r="C81" i="3"/>
  <c r="D81" i="3"/>
  <c r="E81" i="3"/>
  <c r="F81" i="3"/>
  <c r="G81" i="3"/>
  <c r="H81" i="3"/>
  <c r="I81" i="3"/>
  <c r="J81" i="3"/>
  <c r="K81" i="3"/>
  <c r="M81" i="3"/>
  <c r="N81" i="3"/>
  <c r="C82" i="3"/>
  <c r="D82" i="3"/>
  <c r="E82" i="3"/>
  <c r="F82" i="3"/>
  <c r="G82" i="3"/>
  <c r="H82" i="3"/>
  <c r="I82" i="3"/>
  <c r="J82" i="3"/>
  <c r="K82" i="3"/>
  <c r="M82" i="3"/>
  <c r="N82" i="3"/>
  <c r="C83" i="3"/>
  <c r="D83" i="3"/>
  <c r="E83" i="3"/>
  <c r="F83" i="3"/>
  <c r="G83" i="3"/>
  <c r="H83" i="3"/>
  <c r="I83" i="3"/>
  <c r="J83" i="3"/>
  <c r="K83" i="3"/>
  <c r="M83" i="3"/>
  <c r="N83" i="3"/>
  <c r="C84" i="3"/>
  <c r="D84" i="3"/>
  <c r="E84" i="3"/>
  <c r="F84" i="3"/>
  <c r="G84" i="3"/>
  <c r="H84" i="3"/>
  <c r="I84" i="3"/>
  <c r="J84" i="3"/>
  <c r="K84" i="3"/>
  <c r="M84" i="3"/>
  <c r="N84" i="3"/>
  <c r="C85" i="3"/>
  <c r="D85" i="3"/>
  <c r="E85" i="3"/>
  <c r="F85" i="3"/>
  <c r="G85" i="3"/>
  <c r="H85" i="3"/>
  <c r="I85" i="3"/>
  <c r="J85" i="3"/>
  <c r="K85" i="3"/>
  <c r="M85" i="3"/>
  <c r="N85" i="3"/>
  <c r="C86" i="3"/>
  <c r="D86" i="3"/>
  <c r="E86" i="3"/>
  <c r="F86" i="3"/>
  <c r="G86" i="3"/>
  <c r="H86" i="3"/>
  <c r="I86" i="3"/>
  <c r="J86" i="3"/>
  <c r="K86" i="3"/>
  <c r="M86" i="3"/>
  <c r="N86" i="3"/>
  <c r="C87" i="3"/>
  <c r="D87" i="3"/>
  <c r="E87" i="3"/>
  <c r="F87" i="3"/>
  <c r="G87" i="3"/>
  <c r="H87" i="3"/>
  <c r="I87" i="3"/>
  <c r="J87" i="3"/>
  <c r="K87" i="3"/>
  <c r="M87" i="3"/>
  <c r="N87" i="3"/>
  <c r="C88" i="3"/>
  <c r="D88" i="3"/>
  <c r="E88" i="3"/>
  <c r="F88" i="3"/>
  <c r="G88" i="3"/>
  <c r="H88" i="3"/>
  <c r="I88" i="3"/>
  <c r="J88" i="3"/>
  <c r="K88" i="3"/>
  <c r="M88" i="3"/>
  <c r="N88" i="3"/>
  <c r="C89" i="3"/>
  <c r="D89" i="3"/>
  <c r="E89" i="3"/>
  <c r="F89" i="3"/>
  <c r="G89" i="3"/>
  <c r="H89" i="3"/>
  <c r="I89" i="3"/>
  <c r="J89" i="3"/>
  <c r="K89" i="3"/>
  <c r="M89" i="3"/>
  <c r="N89" i="3"/>
  <c r="C90" i="3"/>
  <c r="D90" i="3"/>
  <c r="E90" i="3"/>
  <c r="F90" i="3"/>
  <c r="G90" i="3"/>
  <c r="H90" i="3"/>
  <c r="I90" i="3"/>
  <c r="J90" i="3"/>
  <c r="K90" i="3"/>
  <c r="M90" i="3"/>
  <c r="N90" i="3"/>
  <c r="C91" i="3"/>
  <c r="D91" i="3"/>
  <c r="E91" i="3"/>
  <c r="F91" i="3"/>
  <c r="G91" i="3"/>
  <c r="H91" i="3"/>
  <c r="I91" i="3"/>
  <c r="J91" i="3"/>
  <c r="K91" i="3"/>
  <c r="M91" i="3"/>
  <c r="N91" i="3"/>
  <c r="C92" i="3"/>
  <c r="D92" i="3"/>
  <c r="E92" i="3"/>
  <c r="F92" i="3"/>
  <c r="G92" i="3"/>
  <c r="H92" i="3"/>
  <c r="I92" i="3"/>
  <c r="J92" i="3"/>
  <c r="K92" i="3"/>
  <c r="M92" i="3"/>
  <c r="N92" i="3"/>
  <c r="C93" i="3"/>
  <c r="D93" i="3"/>
  <c r="E93" i="3"/>
  <c r="F93" i="3"/>
  <c r="G93" i="3"/>
  <c r="H93" i="3"/>
  <c r="I93" i="3"/>
  <c r="J93" i="3"/>
  <c r="K93" i="3"/>
  <c r="M93" i="3"/>
  <c r="N93" i="3"/>
  <c r="C94" i="3"/>
  <c r="D94" i="3"/>
  <c r="E94" i="3"/>
  <c r="F94" i="3"/>
  <c r="G94" i="3"/>
  <c r="H94" i="3"/>
  <c r="I94" i="3"/>
  <c r="J94" i="3"/>
  <c r="K94" i="3"/>
  <c r="M94" i="3"/>
  <c r="N94" i="3"/>
  <c r="C95" i="3"/>
  <c r="D95" i="3"/>
  <c r="E95" i="3"/>
  <c r="F95" i="3"/>
  <c r="G95" i="3"/>
  <c r="H95" i="3"/>
  <c r="I95" i="3"/>
  <c r="J95" i="3"/>
  <c r="K95" i="3"/>
  <c r="M95" i="3"/>
  <c r="N95" i="3"/>
  <c r="C96" i="3"/>
  <c r="D96" i="3"/>
  <c r="E96" i="3"/>
  <c r="F96" i="3"/>
  <c r="G96" i="3"/>
  <c r="H96" i="3"/>
  <c r="I96" i="3"/>
  <c r="J96" i="3"/>
  <c r="K96" i="3"/>
  <c r="M96" i="3"/>
  <c r="N96" i="3"/>
  <c r="C97" i="3"/>
  <c r="D97" i="3"/>
  <c r="E97" i="3"/>
  <c r="F97" i="3"/>
  <c r="G97" i="3"/>
  <c r="H97" i="3"/>
  <c r="I97" i="3"/>
  <c r="J97" i="3"/>
  <c r="K97" i="3"/>
  <c r="M97" i="3"/>
  <c r="N97" i="3"/>
  <c r="C98" i="3"/>
  <c r="D98" i="3"/>
  <c r="E98" i="3"/>
  <c r="F98" i="3"/>
  <c r="G98" i="3"/>
  <c r="H98" i="3"/>
  <c r="I98" i="3"/>
  <c r="J98" i="3"/>
  <c r="K98" i="3"/>
  <c r="M98" i="3"/>
  <c r="N98" i="3"/>
  <c r="C99" i="3"/>
  <c r="D99" i="3"/>
  <c r="E99" i="3"/>
  <c r="F99" i="3"/>
  <c r="G99" i="3"/>
  <c r="H99" i="3"/>
  <c r="I99" i="3"/>
  <c r="J99" i="3"/>
  <c r="K99" i="3"/>
  <c r="M99" i="3"/>
  <c r="N99" i="3"/>
  <c r="C100" i="3"/>
  <c r="D100" i="3"/>
  <c r="E100" i="3"/>
  <c r="F100" i="3"/>
  <c r="G100" i="3"/>
  <c r="H100" i="3"/>
  <c r="I100" i="3"/>
  <c r="J100" i="3"/>
  <c r="K100" i="3"/>
  <c r="M100" i="3"/>
  <c r="N100" i="3"/>
  <c r="C101" i="3"/>
  <c r="D101" i="3"/>
  <c r="E101" i="3"/>
  <c r="F101" i="3"/>
  <c r="G101" i="3"/>
  <c r="H101" i="3"/>
  <c r="I101" i="3"/>
  <c r="J101" i="3"/>
  <c r="K101" i="3"/>
  <c r="M101" i="3"/>
  <c r="N101" i="3"/>
  <c r="C102" i="3"/>
  <c r="D102" i="3"/>
  <c r="E102" i="3"/>
  <c r="F102" i="3"/>
  <c r="G102" i="3"/>
  <c r="H102" i="3"/>
  <c r="I102" i="3"/>
  <c r="J102" i="3"/>
  <c r="K102" i="3"/>
  <c r="M102" i="3"/>
  <c r="N102" i="3"/>
  <c r="C103" i="3"/>
  <c r="D103" i="3"/>
  <c r="E103" i="3"/>
  <c r="F103" i="3"/>
  <c r="G103" i="3"/>
  <c r="H103" i="3"/>
  <c r="I103" i="3"/>
  <c r="J103" i="3"/>
  <c r="K103" i="3"/>
  <c r="M103" i="3"/>
  <c r="N103" i="3"/>
  <c r="C104" i="3"/>
  <c r="D104" i="3"/>
  <c r="E104" i="3"/>
  <c r="F104" i="3"/>
  <c r="G104" i="3"/>
  <c r="H104" i="3"/>
  <c r="I104" i="3"/>
  <c r="J104" i="3"/>
  <c r="K104" i="3"/>
  <c r="M104" i="3"/>
  <c r="N104" i="3"/>
  <c r="C105" i="3"/>
  <c r="D105" i="3"/>
  <c r="E105" i="3"/>
  <c r="F105" i="3"/>
  <c r="G105" i="3"/>
  <c r="H105" i="3"/>
  <c r="I105" i="3"/>
  <c r="J105" i="3"/>
  <c r="K105" i="3"/>
  <c r="M105" i="3"/>
  <c r="N105" i="3"/>
  <c r="C106" i="3"/>
  <c r="D106" i="3"/>
  <c r="E106" i="3"/>
  <c r="F106" i="3"/>
  <c r="G106" i="3"/>
  <c r="H106" i="3"/>
  <c r="I106" i="3"/>
  <c r="J106" i="3"/>
  <c r="K106" i="3"/>
  <c r="M106" i="3"/>
  <c r="N106" i="3"/>
  <c r="C107" i="3"/>
  <c r="D107" i="3"/>
  <c r="E107" i="3"/>
  <c r="F107" i="3"/>
  <c r="G107" i="3"/>
  <c r="H107" i="3"/>
  <c r="I107" i="3"/>
  <c r="J107" i="3"/>
  <c r="K107" i="3"/>
  <c r="M107" i="3"/>
  <c r="N107" i="3"/>
  <c r="C108" i="3"/>
  <c r="D108" i="3"/>
  <c r="E108" i="3"/>
  <c r="F108" i="3"/>
  <c r="G108" i="3"/>
  <c r="H108" i="3"/>
  <c r="I108" i="3"/>
  <c r="J108" i="3"/>
  <c r="K108" i="3"/>
  <c r="M108" i="3"/>
  <c r="N108" i="3"/>
  <c r="C109" i="3"/>
  <c r="D109" i="3"/>
  <c r="E109" i="3"/>
  <c r="F109" i="3"/>
  <c r="G109" i="3"/>
  <c r="H109" i="3"/>
  <c r="I109" i="3"/>
  <c r="J109" i="3"/>
  <c r="K109" i="3"/>
  <c r="M109" i="3"/>
  <c r="N109" i="3"/>
  <c r="C110" i="3"/>
  <c r="D110" i="3"/>
  <c r="E110" i="3"/>
  <c r="F110" i="3"/>
  <c r="G110" i="3"/>
  <c r="H110" i="3"/>
  <c r="I110" i="3"/>
  <c r="J110" i="3"/>
  <c r="K110" i="3"/>
  <c r="M110" i="3"/>
  <c r="N110" i="3"/>
  <c r="C111" i="3"/>
  <c r="D111" i="3"/>
  <c r="E111" i="3"/>
  <c r="F111" i="3"/>
  <c r="G111" i="3"/>
  <c r="H111" i="3"/>
  <c r="I111" i="3"/>
  <c r="J111" i="3"/>
  <c r="K111" i="3"/>
  <c r="M111" i="3"/>
  <c r="N111" i="3"/>
  <c r="C112" i="3"/>
  <c r="D112" i="3"/>
  <c r="E112" i="3"/>
  <c r="F112" i="3"/>
  <c r="G112" i="3"/>
  <c r="H112" i="3"/>
  <c r="I112" i="3"/>
  <c r="J112" i="3"/>
  <c r="K112" i="3"/>
  <c r="M112" i="3"/>
  <c r="N112" i="3"/>
  <c r="C113" i="3"/>
  <c r="D113" i="3"/>
  <c r="E113" i="3"/>
  <c r="F113" i="3"/>
  <c r="G113" i="3"/>
  <c r="H113" i="3"/>
  <c r="I113" i="3"/>
  <c r="J113" i="3"/>
  <c r="K113" i="3"/>
  <c r="M113" i="3"/>
  <c r="N113" i="3"/>
  <c r="C114" i="3"/>
  <c r="D114" i="3"/>
  <c r="E114" i="3"/>
  <c r="F114" i="3"/>
  <c r="G114" i="3"/>
  <c r="H114" i="3"/>
  <c r="I114" i="3"/>
  <c r="J114" i="3"/>
  <c r="K114" i="3"/>
  <c r="M114" i="3"/>
  <c r="N114" i="3"/>
  <c r="C115" i="3"/>
  <c r="D115" i="3"/>
  <c r="E115" i="3"/>
  <c r="F115" i="3"/>
  <c r="G115" i="3"/>
  <c r="H115" i="3"/>
  <c r="I115" i="3"/>
  <c r="J115" i="3"/>
  <c r="K115" i="3"/>
  <c r="M115" i="3"/>
  <c r="N115" i="3"/>
  <c r="C116" i="3"/>
  <c r="D116" i="3"/>
  <c r="E116" i="3"/>
  <c r="F116" i="3"/>
  <c r="G116" i="3"/>
  <c r="H116" i="3"/>
  <c r="I116" i="3"/>
  <c r="J116" i="3"/>
  <c r="K116" i="3"/>
  <c r="M116" i="3"/>
  <c r="N116" i="3"/>
  <c r="C117" i="3"/>
  <c r="D117" i="3"/>
  <c r="E117" i="3"/>
  <c r="F117" i="3"/>
  <c r="G117" i="3"/>
  <c r="H117" i="3"/>
  <c r="I117" i="3"/>
  <c r="J117" i="3"/>
  <c r="K117" i="3"/>
  <c r="M117" i="3"/>
  <c r="N117" i="3"/>
  <c r="C118" i="3"/>
  <c r="D118" i="3"/>
  <c r="E118" i="3"/>
  <c r="F118" i="3"/>
  <c r="G118" i="3"/>
  <c r="H118" i="3"/>
  <c r="I118" i="3"/>
  <c r="J118" i="3"/>
  <c r="K118" i="3"/>
  <c r="M118" i="3"/>
  <c r="N118" i="3"/>
  <c r="C119" i="3"/>
  <c r="D119" i="3"/>
  <c r="E119" i="3"/>
  <c r="F119" i="3"/>
  <c r="G119" i="3"/>
  <c r="H119" i="3"/>
  <c r="I119" i="3"/>
  <c r="J119" i="3"/>
  <c r="K119" i="3"/>
  <c r="M119" i="3"/>
  <c r="N119" i="3"/>
  <c r="C120" i="3"/>
  <c r="D120" i="3"/>
  <c r="E120" i="3"/>
  <c r="F120" i="3"/>
  <c r="G120" i="3"/>
  <c r="H120" i="3"/>
  <c r="I120" i="3"/>
  <c r="J120" i="3"/>
  <c r="K120" i="3"/>
  <c r="M120" i="3"/>
  <c r="N120" i="3"/>
  <c r="C121" i="3"/>
  <c r="D121" i="3"/>
  <c r="E121" i="3"/>
  <c r="F121" i="3"/>
  <c r="G121" i="3"/>
  <c r="H121" i="3"/>
  <c r="I121" i="3"/>
  <c r="J121" i="3"/>
  <c r="K121" i="3"/>
  <c r="M121" i="3"/>
  <c r="N121" i="3"/>
  <c r="C122" i="3"/>
  <c r="D122" i="3"/>
  <c r="E122" i="3"/>
  <c r="F122" i="3"/>
  <c r="G122" i="3"/>
  <c r="H122" i="3"/>
  <c r="I122" i="3"/>
  <c r="J122" i="3"/>
  <c r="K122" i="3"/>
  <c r="M122" i="3"/>
  <c r="N122" i="3"/>
  <c r="C123" i="3"/>
  <c r="D123" i="3"/>
  <c r="E123" i="3"/>
  <c r="F123" i="3"/>
  <c r="G123" i="3"/>
  <c r="H123" i="3"/>
  <c r="I123" i="3"/>
  <c r="J123" i="3"/>
  <c r="K123" i="3"/>
  <c r="M123" i="3"/>
  <c r="N123" i="3"/>
  <c r="C124" i="3"/>
  <c r="D124" i="3"/>
  <c r="E124" i="3"/>
  <c r="F124" i="3"/>
  <c r="G124" i="3"/>
  <c r="H124" i="3"/>
  <c r="I124" i="3"/>
  <c r="J124" i="3"/>
  <c r="K124" i="3"/>
  <c r="M124" i="3"/>
  <c r="N124" i="3"/>
  <c r="C125" i="3"/>
  <c r="D125" i="3"/>
  <c r="E125" i="3"/>
  <c r="F125" i="3"/>
  <c r="G125" i="3"/>
  <c r="H125" i="3"/>
  <c r="I125" i="3"/>
  <c r="J125" i="3"/>
  <c r="K125" i="3"/>
  <c r="M125" i="3"/>
  <c r="N125" i="3"/>
  <c r="C126" i="3"/>
  <c r="D126" i="3"/>
  <c r="E126" i="3"/>
  <c r="F126" i="3"/>
  <c r="G126" i="3"/>
  <c r="H126" i="3"/>
  <c r="I126" i="3"/>
  <c r="J126" i="3"/>
  <c r="K126" i="3"/>
  <c r="M126" i="3"/>
  <c r="N126" i="3"/>
  <c r="C127" i="3"/>
  <c r="D127" i="3"/>
  <c r="E127" i="3"/>
  <c r="F127" i="3"/>
  <c r="G127" i="3"/>
  <c r="H127" i="3"/>
  <c r="I127" i="3"/>
  <c r="J127" i="3"/>
  <c r="K127" i="3"/>
  <c r="M127" i="3"/>
  <c r="N127" i="3"/>
  <c r="C128" i="3"/>
  <c r="D128" i="3"/>
  <c r="E128" i="3"/>
  <c r="F128" i="3"/>
  <c r="G128" i="3"/>
  <c r="H128" i="3"/>
  <c r="I128" i="3"/>
  <c r="J128" i="3"/>
  <c r="K128" i="3"/>
  <c r="M128" i="3"/>
  <c r="N128" i="3"/>
  <c r="C129" i="3"/>
  <c r="D129" i="3"/>
  <c r="E129" i="3"/>
  <c r="F129" i="3"/>
  <c r="G129" i="3"/>
  <c r="H129" i="3"/>
  <c r="I129" i="3"/>
  <c r="J129" i="3"/>
  <c r="K129" i="3"/>
  <c r="M129" i="3"/>
  <c r="N129" i="3"/>
  <c r="C130" i="3"/>
  <c r="D130" i="3"/>
  <c r="E130" i="3"/>
  <c r="F130" i="3"/>
  <c r="G130" i="3"/>
  <c r="H130" i="3"/>
  <c r="I130" i="3"/>
  <c r="J130" i="3"/>
  <c r="K130" i="3"/>
  <c r="M130" i="3"/>
  <c r="N130" i="3"/>
  <c r="C131" i="3"/>
  <c r="D131" i="3"/>
  <c r="E131" i="3"/>
  <c r="F131" i="3"/>
  <c r="G131" i="3"/>
  <c r="H131" i="3"/>
  <c r="I131" i="3"/>
  <c r="J131" i="3"/>
  <c r="K131" i="3"/>
  <c r="M131" i="3"/>
  <c r="N131" i="3"/>
  <c r="C132" i="3"/>
  <c r="D132" i="3"/>
  <c r="E132" i="3"/>
  <c r="F132" i="3"/>
  <c r="G132" i="3"/>
  <c r="H132" i="3"/>
  <c r="I132" i="3"/>
  <c r="J132" i="3"/>
  <c r="K132" i="3"/>
  <c r="M132" i="3"/>
  <c r="N132" i="3"/>
  <c r="C133" i="3"/>
  <c r="D133" i="3"/>
  <c r="E133" i="3"/>
  <c r="F133" i="3"/>
  <c r="G133" i="3"/>
  <c r="H133" i="3"/>
  <c r="I133" i="3"/>
  <c r="J133" i="3"/>
  <c r="K133" i="3"/>
  <c r="M133" i="3"/>
  <c r="N133" i="3"/>
  <c r="C134" i="3"/>
  <c r="D134" i="3"/>
  <c r="E134" i="3"/>
  <c r="F134" i="3"/>
  <c r="G134" i="3"/>
  <c r="H134" i="3"/>
  <c r="I134" i="3"/>
  <c r="J134" i="3"/>
  <c r="K134" i="3"/>
  <c r="M134" i="3"/>
  <c r="N134" i="3"/>
  <c r="C135" i="3"/>
  <c r="D135" i="3"/>
  <c r="E135" i="3"/>
  <c r="F135" i="3"/>
  <c r="G135" i="3"/>
  <c r="H135" i="3"/>
  <c r="I135" i="3"/>
  <c r="J135" i="3"/>
  <c r="K135" i="3"/>
  <c r="M135" i="3"/>
  <c r="N135" i="3"/>
  <c r="C136" i="3"/>
  <c r="D136" i="3"/>
  <c r="E136" i="3"/>
  <c r="F136" i="3"/>
  <c r="G136" i="3"/>
  <c r="H136" i="3"/>
  <c r="I136" i="3"/>
  <c r="J136" i="3"/>
  <c r="K136" i="3"/>
  <c r="M136" i="3"/>
  <c r="N136" i="3"/>
  <c r="C137" i="3"/>
  <c r="D137" i="3"/>
  <c r="E137" i="3"/>
  <c r="F137" i="3"/>
  <c r="G137" i="3"/>
  <c r="H137" i="3"/>
  <c r="I137" i="3"/>
  <c r="J137" i="3"/>
  <c r="K137" i="3"/>
  <c r="M137" i="3"/>
  <c r="N137" i="3"/>
  <c r="C138" i="3"/>
  <c r="D138" i="3"/>
  <c r="E138" i="3"/>
  <c r="F138" i="3"/>
  <c r="G138" i="3"/>
  <c r="H138" i="3"/>
  <c r="I138" i="3"/>
  <c r="J138" i="3"/>
  <c r="K138" i="3"/>
  <c r="M138" i="3"/>
  <c r="N138" i="3"/>
  <c r="C139" i="3"/>
  <c r="D139" i="3"/>
  <c r="E139" i="3"/>
  <c r="F139" i="3"/>
  <c r="G139" i="3"/>
  <c r="H139" i="3"/>
  <c r="I139" i="3"/>
  <c r="J139" i="3"/>
  <c r="K139" i="3"/>
  <c r="M139" i="3"/>
  <c r="N139" i="3"/>
  <c r="C140" i="3"/>
  <c r="D140" i="3"/>
  <c r="E140" i="3"/>
  <c r="F140" i="3"/>
  <c r="G140" i="3"/>
  <c r="H140" i="3"/>
  <c r="I140" i="3"/>
  <c r="J140" i="3"/>
  <c r="K140" i="3"/>
  <c r="M140" i="3"/>
  <c r="N140" i="3"/>
  <c r="C141" i="3"/>
  <c r="D141" i="3"/>
  <c r="E141" i="3"/>
  <c r="F141" i="3"/>
  <c r="G141" i="3"/>
  <c r="H141" i="3"/>
  <c r="I141" i="3"/>
  <c r="J141" i="3"/>
  <c r="K141" i="3"/>
  <c r="M141" i="3"/>
  <c r="N141" i="3"/>
  <c r="C142" i="3"/>
  <c r="D142" i="3"/>
  <c r="E142" i="3"/>
  <c r="F142" i="3"/>
  <c r="G142" i="3"/>
  <c r="H142" i="3"/>
  <c r="I142" i="3"/>
  <c r="J142" i="3"/>
  <c r="K142" i="3"/>
  <c r="M142" i="3"/>
  <c r="N142" i="3"/>
  <c r="C143" i="3"/>
  <c r="D143" i="3"/>
  <c r="E143" i="3"/>
  <c r="F143" i="3"/>
  <c r="G143" i="3"/>
  <c r="H143" i="3"/>
  <c r="I143" i="3"/>
  <c r="J143" i="3"/>
  <c r="K143" i="3"/>
  <c r="M143" i="3"/>
  <c r="N143" i="3"/>
  <c r="C144" i="3"/>
  <c r="D144" i="3"/>
  <c r="E144" i="3"/>
  <c r="F144" i="3"/>
  <c r="G144" i="3"/>
  <c r="H144" i="3"/>
  <c r="I144" i="3"/>
  <c r="J144" i="3"/>
  <c r="K144" i="3"/>
  <c r="M144" i="3"/>
  <c r="N144" i="3"/>
  <c r="C145" i="3"/>
  <c r="D145" i="3"/>
  <c r="E145" i="3"/>
  <c r="F145" i="3"/>
  <c r="G145" i="3"/>
  <c r="H145" i="3"/>
  <c r="I145" i="3"/>
  <c r="J145" i="3"/>
  <c r="K145" i="3"/>
  <c r="M145" i="3"/>
  <c r="N145" i="3"/>
  <c r="C146" i="3"/>
  <c r="D146" i="3"/>
  <c r="E146" i="3"/>
  <c r="F146" i="3"/>
  <c r="G146" i="3"/>
  <c r="H146" i="3"/>
  <c r="I146" i="3"/>
  <c r="J146" i="3"/>
  <c r="K146" i="3"/>
  <c r="M146" i="3"/>
  <c r="N146" i="3"/>
  <c r="C147" i="3"/>
  <c r="D147" i="3"/>
  <c r="E147" i="3"/>
  <c r="F147" i="3"/>
  <c r="G147" i="3"/>
  <c r="H147" i="3"/>
  <c r="I147" i="3"/>
  <c r="J147" i="3"/>
  <c r="K147" i="3"/>
  <c r="M147" i="3"/>
  <c r="N147" i="3"/>
  <c r="C148" i="3"/>
  <c r="D148" i="3"/>
  <c r="E148" i="3"/>
  <c r="F148" i="3"/>
  <c r="G148" i="3"/>
  <c r="H148" i="3"/>
  <c r="I148" i="3"/>
  <c r="J148" i="3"/>
  <c r="K148" i="3"/>
  <c r="M148" i="3"/>
  <c r="N148" i="3"/>
  <c r="C149" i="3"/>
  <c r="D149" i="3"/>
  <c r="E149" i="3"/>
  <c r="F149" i="3"/>
  <c r="G149" i="3"/>
  <c r="H149" i="3"/>
  <c r="I149" i="3"/>
  <c r="J149" i="3"/>
  <c r="K149" i="3"/>
  <c r="M149" i="3"/>
  <c r="N149" i="3"/>
  <c r="C150" i="3"/>
  <c r="D150" i="3"/>
  <c r="E150" i="3"/>
  <c r="F150" i="3"/>
  <c r="G150" i="3"/>
  <c r="H150" i="3"/>
  <c r="I150" i="3"/>
  <c r="J150" i="3"/>
  <c r="K150" i="3"/>
  <c r="M150" i="3"/>
  <c r="N150" i="3"/>
  <c r="C151" i="3"/>
  <c r="D151" i="3"/>
  <c r="E151" i="3"/>
  <c r="F151" i="3"/>
  <c r="G151" i="3"/>
  <c r="H151" i="3"/>
  <c r="I151" i="3"/>
  <c r="J151" i="3"/>
  <c r="K151" i="3"/>
  <c r="M151" i="3"/>
  <c r="N151" i="3"/>
  <c r="C152" i="3"/>
  <c r="D152" i="3"/>
  <c r="E152" i="3"/>
  <c r="F152" i="3"/>
  <c r="G152" i="3"/>
  <c r="H152" i="3"/>
  <c r="I152" i="3"/>
  <c r="J152" i="3"/>
  <c r="K152" i="3"/>
  <c r="M152" i="3"/>
  <c r="N152" i="3"/>
  <c r="C153" i="3"/>
  <c r="D153" i="3"/>
  <c r="E153" i="3"/>
  <c r="F153" i="3"/>
  <c r="G153" i="3"/>
  <c r="H153" i="3"/>
  <c r="I153" i="3"/>
  <c r="J153" i="3"/>
  <c r="K153" i="3"/>
  <c r="M153" i="3"/>
  <c r="N153" i="3"/>
  <c r="C154" i="3"/>
  <c r="D154" i="3"/>
  <c r="E154" i="3"/>
  <c r="F154" i="3"/>
  <c r="G154" i="3"/>
  <c r="H154" i="3"/>
  <c r="I154" i="3"/>
  <c r="J154" i="3"/>
  <c r="K154" i="3"/>
  <c r="M154" i="3"/>
  <c r="N154" i="3"/>
  <c r="C155" i="3"/>
  <c r="D155" i="3"/>
  <c r="E155" i="3"/>
  <c r="F155" i="3"/>
  <c r="G155" i="3"/>
  <c r="H155" i="3"/>
  <c r="I155" i="3"/>
  <c r="J155" i="3"/>
  <c r="K155" i="3"/>
  <c r="M155" i="3"/>
  <c r="N155" i="3"/>
  <c r="C156" i="3"/>
  <c r="D156" i="3"/>
  <c r="E156" i="3"/>
  <c r="F156" i="3"/>
  <c r="G156" i="3"/>
  <c r="H156" i="3"/>
  <c r="I156" i="3"/>
  <c r="J156" i="3"/>
  <c r="K156" i="3"/>
  <c r="M156" i="3"/>
  <c r="N156" i="3"/>
  <c r="C157" i="3"/>
  <c r="D157" i="3"/>
  <c r="E157" i="3"/>
  <c r="F157" i="3"/>
  <c r="G157" i="3"/>
  <c r="H157" i="3"/>
  <c r="I157" i="3"/>
  <c r="J157" i="3"/>
  <c r="K157" i="3"/>
  <c r="M157" i="3"/>
  <c r="N157" i="3"/>
  <c r="C158" i="3"/>
  <c r="D158" i="3"/>
  <c r="E158" i="3"/>
  <c r="F158" i="3"/>
  <c r="G158" i="3"/>
  <c r="H158" i="3"/>
  <c r="I158" i="3"/>
  <c r="J158" i="3"/>
  <c r="K158" i="3"/>
  <c r="M158" i="3"/>
  <c r="N158" i="3"/>
  <c r="C159" i="3"/>
  <c r="D159" i="3"/>
  <c r="E159" i="3"/>
  <c r="F159" i="3"/>
  <c r="G159" i="3"/>
  <c r="H159" i="3"/>
  <c r="I159" i="3"/>
  <c r="J159" i="3"/>
  <c r="K159" i="3"/>
  <c r="M159" i="3"/>
  <c r="N159" i="3"/>
  <c r="C160" i="3"/>
  <c r="D160" i="3"/>
  <c r="E160" i="3"/>
  <c r="F160" i="3"/>
  <c r="G160" i="3"/>
  <c r="H160" i="3"/>
  <c r="I160" i="3"/>
  <c r="J160" i="3"/>
  <c r="K160" i="3"/>
  <c r="M160" i="3"/>
  <c r="N160" i="3"/>
  <c r="C161" i="3"/>
  <c r="D161" i="3"/>
  <c r="E161" i="3"/>
  <c r="F161" i="3"/>
  <c r="G161" i="3"/>
  <c r="H161" i="3"/>
  <c r="I161" i="3"/>
  <c r="J161" i="3"/>
  <c r="K161" i="3"/>
  <c r="M161" i="3"/>
  <c r="N161" i="3"/>
  <c r="C162" i="3"/>
  <c r="D162" i="3"/>
  <c r="E162" i="3"/>
  <c r="F162" i="3"/>
  <c r="G162" i="3"/>
  <c r="H162" i="3"/>
  <c r="I162" i="3"/>
  <c r="J162" i="3"/>
  <c r="K162" i="3"/>
  <c r="M162" i="3"/>
  <c r="N162" i="3"/>
  <c r="C163" i="3"/>
  <c r="D163" i="3"/>
  <c r="E163" i="3"/>
  <c r="F163" i="3"/>
  <c r="G163" i="3"/>
  <c r="H163" i="3"/>
  <c r="I163" i="3"/>
  <c r="J163" i="3"/>
  <c r="K163" i="3"/>
  <c r="M163" i="3"/>
  <c r="N163" i="3"/>
  <c r="C164" i="3"/>
  <c r="D164" i="3"/>
  <c r="E164" i="3"/>
  <c r="F164" i="3"/>
  <c r="G164" i="3"/>
  <c r="H164" i="3"/>
  <c r="I164" i="3"/>
  <c r="J164" i="3"/>
  <c r="K164" i="3"/>
  <c r="M164" i="3"/>
  <c r="N164" i="3"/>
  <c r="C165" i="3"/>
  <c r="D165" i="3"/>
  <c r="E165" i="3"/>
  <c r="F165" i="3"/>
  <c r="G165" i="3"/>
  <c r="H165" i="3"/>
  <c r="I165" i="3"/>
  <c r="J165" i="3"/>
  <c r="K165" i="3"/>
  <c r="M165" i="3"/>
  <c r="N165" i="3"/>
  <c r="C166" i="3"/>
  <c r="D166" i="3"/>
  <c r="E166" i="3"/>
  <c r="F166" i="3"/>
  <c r="G166" i="3"/>
  <c r="H166" i="3"/>
  <c r="I166" i="3"/>
  <c r="J166" i="3"/>
  <c r="K166" i="3"/>
  <c r="M166" i="3"/>
  <c r="N166" i="3"/>
  <c r="C167" i="3"/>
  <c r="D167" i="3"/>
  <c r="E167" i="3"/>
  <c r="F167" i="3"/>
  <c r="G167" i="3"/>
  <c r="H167" i="3"/>
  <c r="I167" i="3"/>
  <c r="J167" i="3"/>
  <c r="K167" i="3"/>
  <c r="M167" i="3"/>
  <c r="N167" i="3"/>
  <c r="C168" i="3"/>
  <c r="D168" i="3"/>
  <c r="E168" i="3"/>
  <c r="F168" i="3"/>
  <c r="G168" i="3"/>
  <c r="H168" i="3"/>
  <c r="I168" i="3"/>
  <c r="J168" i="3"/>
  <c r="K168" i="3"/>
  <c r="M168" i="3"/>
  <c r="N168" i="3"/>
  <c r="C169" i="3"/>
  <c r="D169" i="3"/>
  <c r="E169" i="3"/>
  <c r="F169" i="3"/>
  <c r="G169" i="3"/>
  <c r="H169" i="3"/>
  <c r="I169" i="3"/>
  <c r="J169" i="3"/>
  <c r="K169" i="3"/>
  <c r="M169" i="3"/>
  <c r="N169" i="3"/>
  <c r="C170" i="3"/>
  <c r="D170" i="3"/>
  <c r="E170" i="3"/>
  <c r="F170" i="3"/>
  <c r="G170" i="3"/>
  <c r="H170" i="3"/>
  <c r="I170" i="3"/>
  <c r="J170" i="3"/>
  <c r="K170" i="3"/>
  <c r="M170" i="3"/>
  <c r="N170" i="3"/>
  <c r="C171" i="3"/>
  <c r="D171" i="3"/>
  <c r="E171" i="3"/>
  <c r="F171" i="3"/>
  <c r="G171" i="3"/>
  <c r="H171" i="3"/>
  <c r="I171" i="3"/>
  <c r="J171" i="3"/>
  <c r="K171" i="3"/>
  <c r="M171" i="3"/>
  <c r="N171" i="3"/>
  <c r="C172" i="3"/>
  <c r="D172" i="3"/>
  <c r="E172" i="3"/>
  <c r="F172" i="3"/>
  <c r="G172" i="3"/>
  <c r="H172" i="3"/>
  <c r="I172" i="3"/>
  <c r="J172" i="3"/>
  <c r="K172" i="3"/>
  <c r="M172" i="3"/>
  <c r="N172" i="3"/>
  <c r="C173" i="3"/>
  <c r="D173" i="3"/>
  <c r="E173" i="3"/>
  <c r="F173" i="3"/>
  <c r="G173" i="3"/>
  <c r="H173" i="3"/>
  <c r="I173" i="3"/>
  <c r="J173" i="3"/>
  <c r="K173" i="3"/>
  <c r="M173" i="3"/>
  <c r="N173" i="3"/>
  <c r="C174" i="3"/>
  <c r="D174" i="3"/>
  <c r="E174" i="3"/>
  <c r="F174" i="3"/>
  <c r="G174" i="3"/>
  <c r="H174" i="3"/>
  <c r="I174" i="3"/>
  <c r="J174" i="3"/>
  <c r="K174" i="3"/>
  <c r="M174" i="3"/>
  <c r="N174" i="3"/>
  <c r="C175" i="3"/>
  <c r="D175" i="3"/>
  <c r="E175" i="3"/>
  <c r="F175" i="3"/>
  <c r="G175" i="3"/>
  <c r="H175" i="3"/>
  <c r="I175" i="3"/>
  <c r="J175" i="3"/>
  <c r="K175" i="3"/>
  <c r="M175" i="3"/>
  <c r="N175" i="3"/>
  <c r="C176" i="3"/>
  <c r="D176" i="3"/>
  <c r="E176" i="3"/>
  <c r="F176" i="3"/>
  <c r="G176" i="3"/>
  <c r="H176" i="3"/>
  <c r="I176" i="3"/>
  <c r="J176" i="3"/>
  <c r="K176" i="3"/>
  <c r="M176" i="3"/>
  <c r="N176" i="3"/>
  <c r="C177" i="3"/>
  <c r="D177" i="3"/>
  <c r="E177" i="3"/>
  <c r="F177" i="3"/>
  <c r="G177" i="3"/>
  <c r="H177" i="3"/>
  <c r="I177" i="3"/>
  <c r="J177" i="3"/>
  <c r="K177" i="3"/>
  <c r="M177" i="3"/>
  <c r="N177" i="3"/>
  <c r="C178" i="3"/>
  <c r="D178" i="3"/>
  <c r="E178" i="3"/>
  <c r="F178" i="3"/>
  <c r="G178" i="3"/>
  <c r="H178" i="3"/>
  <c r="I178" i="3"/>
  <c r="J178" i="3"/>
  <c r="K178" i="3"/>
  <c r="M178" i="3"/>
  <c r="N178" i="3"/>
  <c r="C179" i="3"/>
  <c r="D179" i="3"/>
  <c r="E179" i="3"/>
  <c r="F179" i="3"/>
  <c r="G179" i="3"/>
  <c r="H179" i="3"/>
  <c r="I179" i="3"/>
  <c r="J179" i="3"/>
  <c r="K179" i="3"/>
  <c r="M179" i="3"/>
  <c r="N179" i="3"/>
  <c r="C180" i="3"/>
  <c r="D180" i="3"/>
  <c r="E180" i="3"/>
  <c r="F180" i="3"/>
  <c r="G180" i="3"/>
  <c r="H180" i="3"/>
  <c r="I180" i="3"/>
  <c r="J180" i="3"/>
  <c r="K180" i="3"/>
  <c r="M180" i="3"/>
  <c r="N180" i="3"/>
  <c r="C181" i="3"/>
  <c r="D181" i="3"/>
  <c r="E181" i="3"/>
  <c r="F181" i="3"/>
  <c r="G181" i="3"/>
  <c r="H181" i="3"/>
  <c r="I181" i="3"/>
  <c r="J181" i="3"/>
  <c r="K181" i="3"/>
  <c r="M181" i="3"/>
  <c r="N181" i="3"/>
  <c r="C182" i="3"/>
  <c r="D182" i="3"/>
  <c r="E182" i="3"/>
  <c r="F182" i="3"/>
  <c r="G182" i="3"/>
  <c r="H182" i="3"/>
  <c r="I182" i="3"/>
  <c r="J182" i="3"/>
  <c r="K182" i="3"/>
  <c r="M182" i="3"/>
  <c r="N182" i="3"/>
  <c r="C183" i="3"/>
  <c r="D183" i="3"/>
  <c r="E183" i="3"/>
  <c r="F183" i="3"/>
  <c r="G183" i="3"/>
  <c r="H183" i="3"/>
  <c r="I183" i="3"/>
  <c r="J183" i="3"/>
  <c r="K183" i="3"/>
  <c r="M183" i="3"/>
  <c r="N183" i="3"/>
  <c r="C3" i="4"/>
  <c r="D3" i="4"/>
  <c r="E3" i="4"/>
  <c r="F3" i="4"/>
  <c r="G3" i="4"/>
  <c r="H3" i="4"/>
  <c r="I3" i="4"/>
  <c r="J3" i="4"/>
  <c r="K3" i="4"/>
  <c r="M3" i="4"/>
  <c r="N3" i="4"/>
  <c r="Q3" i="4"/>
  <c r="C4" i="4"/>
  <c r="D4" i="4"/>
  <c r="E4" i="4"/>
  <c r="F4" i="4"/>
  <c r="G4" i="4"/>
  <c r="H4" i="4"/>
  <c r="I4" i="4"/>
  <c r="J4" i="4"/>
  <c r="K4" i="4"/>
  <c r="M4" i="4"/>
  <c r="N4" i="4"/>
  <c r="C5" i="4"/>
  <c r="D5" i="4"/>
  <c r="E5" i="4"/>
  <c r="F5" i="4"/>
  <c r="G5" i="4"/>
  <c r="H5" i="4"/>
  <c r="I5" i="4"/>
  <c r="J5" i="4"/>
  <c r="K5" i="4"/>
  <c r="M5" i="4"/>
  <c r="N5" i="4"/>
  <c r="C6" i="4"/>
  <c r="D6" i="4"/>
  <c r="E6" i="4"/>
  <c r="F6" i="4"/>
  <c r="G6" i="4"/>
  <c r="H6" i="4"/>
  <c r="I6" i="4"/>
  <c r="J6" i="4"/>
  <c r="K6" i="4"/>
  <c r="M6" i="4"/>
  <c r="N6" i="4"/>
  <c r="C7" i="4"/>
  <c r="D7" i="4"/>
  <c r="E7" i="4"/>
  <c r="F7" i="4"/>
  <c r="G7" i="4"/>
  <c r="H7" i="4"/>
  <c r="I7" i="4"/>
  <c r="J7" i="4"/>
  <c r="K7" i="4"/>
  <c r="M7" i="4"/>
  <c r="N7" i="4"/>
  <c r="C8" i="4"/>
  <c r="D8" i="4"/>
  <c r="E8" i="4"/>
  <c r="F8" i="4"/>
  <c r="G8" i="4"/>
  <c r="H8" i="4"/>
  <c r="I8" i="4"/>
  <c r="J8" i="4"/>
  <c r="K8" i="4"/>
  <c r="M8" i="4"/>
  <c r="N8" i="4"/>
  <c r="C9" i="4"/>
  <c r="D9" i="4"/>
  <c r="E9" i="4"/>
  <c r="F9" i="4"/>
  <c r="G9" i="4"/>
  <c r="H9" i="4"/>
  <c r="I9" i="4"/>
  <c r="J9" i="4"/>
  <c r="K9" i="4"/>
  <c r="M9" i="4"/>
  <c r="N9" i="4"/>
  <c r="C10" i="4"/>
  <c r="D10" i="4"/>
  <c r="E10" i="4"/>
  <c r="F10" i="4"/>
  <c r="G10" i="4"/>
  <c r="H10" i="4"/>
  <c r="I10" i="4"/>
  <c r="J10" i="4"/>
  <c r="K10" i="4"/>
  <c r="M10" i="4"/>
  <c r="N10" i="4"/>
  <c r="C11" i="4"/>
  <c r="D11" i="4"/>
  <c r="E11" i="4"/>
  <c r="F11" i="4"/>
  <c r="G11" i="4"/>
  <c r="H11" i="4"/>
  <c r="I11" i="4"/>
  <c r="J11" i="4"/>
  <c r="K11" i="4"/>
  <c r="M11" i="4"/>
  <c r="N11" i="4"/>
  <c r="C12" i="4"/>
  <c r="D12" i="4"/>
  <c r="E12" i="4"/>
  <c r="F12" i="4"/>
  <c r="G12" i="4"/>
  <c r="H12" i="4"/>
  <c r="I12" i="4"/>
  <c r="J12" i="4"/>
  <c r="K12" i="4"/>
  <c r="M12" i="4"/>
  <c r="N12" i="4"/>
  <c r="C13" i="4"/>
  <c r="D13" i="4"/>
  <c r="E13" i="4"/>
  <c r="F13" i="4"/>
  <c r="G13" i="4"/>
  <c r="H13" i="4"/>
  <c r="I13" i="4"/>
  <c r="J13" i="4"/>
  <c r="K13" i="4"/>
  <c r="M13" i="4"/>
  <c r="N13" i="4"/>
  <c r="C14" i="4"/>
  <c r="D14" i="4"/>
  <c r="E14" i="4"/>
  <c r="F14" i="4"/>
  <c r="G14" i="4"/>
  <c r="H14" i="4"/>
  <c r="I14" i="4"/>
  <c r="J14" i="4"/>
  <c r="K14" i="4"/>
  <c r="M14" i="4"/>
  <c r="N14" i="4"/>
  <c r="C15" i="4"/>
  <c r="D15" i="4"/>
  <c r="E15" i="4"/>
  <c r="F15" i="4"/>
  <c r="G15" i="4"/>
  <c r="H15" i="4"/>
  <c r="I15" i="4"/>
  <c r="J15" i="4"/>
  <c r="K15" i="4"/>
  <c r="M15" i="4"/>
  <c r="N15" i="4"/>
  <c r="C16" i="4"/>
  <c r="D16" i="4"/>
  <c r="E16" i="4"/>
  <c r="F16" i="4"/>
  <c r="G16" i="4"/>
  <c r="H16" i="4"/>
  <c r="I16" i="4"/>
  <c r="J16" i="4"/>
  <c r="K16" i="4"/>
  <c r="M16" i="4"/>
  <c r="N16" i="4"/>
  <c r="C17" i="4"/>
  <c r="D17" i="4"/>
  <c r="E17" i="4"/>
  <c r="F17" i="4"/>
  <c r="G17" i="4"/>
  <c r="H17" i="4"/>
  <c r="I17" i="4"/>
  <c r="J17" i="4"/>
  <c r="K17" i="4"/>
  <c r="M17" i="4"/>
  <c r="N17" i="4"/>
  <c r="C18" i="4"/>
  <c r="D18" i="4"/>
  <c r="E18" i="4"/>
  <c r="F18" i="4"/>
  <c r="G18" i="4"/>
  <c r="H18" i="4"/>
  <c r="I18" i="4"/>
  <c r="J18" i="4"/>
  <c r="K18" i="4"/>
  <c r="M18" i="4"/>
  <c r="N18" i="4"/>
  <c r="C19" i="4"/>
  <c r="D19" i="4"/>
  <c r="E19" i="4"/>
  <c r="F19" i="4"/>
  <c r="G19" i="4"/>
  <c r="H19" i="4"/>
  <c r="I19" i="4"/>
  <c r="J19" i="4"/>
  <c r="K19" i="4"/>
  <c r="M19" i="4"/>
  <c r="N19" i="4"/>
  <c r="C20" i="4"/>
  <c r="D20" i="4"/>
  <c r="E20" i="4"/>
  <c r="F20" i="4"/>
  <c r="G20" i="4"/>
  <c r="H20" i="4"/>
  <c r="I20" i="4"/>
  <c r="J20" i="4"/>
  <c r="K20" i="4"/>
  <c r="M20" i="4"/>
  <c r="N20" i="4"/>
  <c r="C21" i="4"/>
  <c r="D21" i="4"/>
  <c r="E21" i="4"/>
  <c r="F21" i="4"/>
  <c r="G21" i="4"/>
  <c r="H21" i="4"/>
  <c r="I21" i="4"/>
  <c r="J21" i="4"/>
  <c r="K21" i="4"/>
  <c r="M21" i="4"/>
  <c r="N21" i="4"/>
  <c r="C22" i="4"/>
  <c r="D22" i="4"/>
  <c r="E22" i="4"/>
  <c r="F22" i="4"/>
  <c r="G22" i="4"/>
  <c r="H22" i="4"/>
  <c r="I22" i="4"/>
  <c r="J22" i="4"/>
  <c r="K22" i="4"/>
  <c r="M22" i="4"/>
  <c r="N22" i="4"/>
  <c r="C23" i="4"/>
  <c r="D23" i="4"/>
  <c r="E23" i="4"/>
  <c r="F23" i="4"/>
  <c r="G23" i="4"/>
  <c r="H23" i="4"/>
  <c r="I23" i="4"/>
  <c r="J23" i="4"/>
  <c r="K23" i="4"/>
  <c r="M23" i="4"/>
  <c r="N23" i="4"/>
  <c r="C24" i="4"/>
  <c r="D24" i="4"/>
  <c r="E24" i="4"/>
  <c r="F24" i="4"/>
  <c r="G24" i="4"/>
  <c r="H24" i="4"/>
  <c r="I24" i="4"/>
  <c r="J24" i="4"/>
  <c r="K24" i="4"/>
  <c r="M24" i="4"/>
  <c r="N24" i="4"/>
  <c r="C25" i="4"/>
  <c r="D25" i="4"/>
  <c r="E25" i="4"/>
  <c r="F25" i="4"/>
  <c r="G25" i="4"/>
  <c r="H25" i="4"/>
  <c r="I25" i="4"/>
  <c r="J25" i="4"/>
  <c r="K25" i="4"/>
  <c r="M25" i="4"/>
  <c r="N25" i="4"/>
  <c r="C26" i="4"/>
  <c r="D26" i="4"/>
  <c r="E26" i="4"/>
  <c r="F26" i="4"/>
  <c r="G26" i="4"/>
  <c r="H26" i="4"/>
  <c r="I26" i="4"/>
  <c r="J26" i="4"/>
  <c r="K26" i="4"/>
  <c r="M26" i="4"/>
  <c r="N26" i="4"/>
  <c r="C27" i="4"/>
  <c r="D27" i="4"/>
  <c r="E27" i="4"/>
  <c r="F27" i="4"/>
  <c r="G27" i="4"/>
  <c r="H27" i="4"/>
  <c r="I27" i="4"/>
  <c r="J27" i="4"/>
  <c r="K27" i="4"/>
  <c r="M27" i="4"/>
  <c r="N27" i="4"/>
  <c r="C28" i="4"/>
  <c r="D28" i="4"/>
  <c r="E28" i="4"/>
  <c r="F28" i="4"/>
  <c r="G28" i="4"/>
  <c r="H28" i="4"/>
  <c r="I28" i="4"/>
  <c r="J28" i="4"/>
  <c r="K28" i="4"/>
  <c r="M28" i="4"/>
  <c r="N28" i="4"/>
  <c r="C29" i="4"/>
  <c r="D29" i="4"/>
  <c r="E29" i="4"/>
  <c r="F29" i="4"/>
  <c r="G29" i="4"/>
  <c r="H29" i="4"/>
  <c r="I29" i="4"/>
  <c r="J29" i="4"/>
  <c r="K29" i="4"/>
  <c r="M29" i="4"/>
  <c r="N29" i="4"/>
  <c r="C30" i="4"/>
  <c r="D30" i="4"/>
  <c r="E30" i="4"/>
  <c r="F30" i="4"/>
  <c r="G30" i="4"/>
  <c r="H30" i="4"/>
  <c r="I30" i="4"/>
  <c r="J30" i="4"/>
  <c r="K30" i="4"/>
  <c r="M30" i="4"/>
  <c r="N30" i="4"/>
  <c r="C31" i="4"/>
  <c r="D31" i="4"/>
  <c r="E31" i="4"/>
  <c r="F31" i="4"/>
  <c r="G31" i="4"/>
  <c r="H31" i="4"/>
  <c r="I31" i="4"/>
  <c r="J31" i="4"/>
  <c r="K31" i="4"/>
  <c r="M31" i="4"/>
  <c r="N31" i="4"/>
  <c r="C32" i="4"/>
  <c r="D32" i="4"/>
  <c r="E32" i="4"/>
  <c r="F32" i="4"/>
  <c r="G32" i="4"/>
  <c r="H32" i="4"/>
  <c r="I32" i="4"/>
  <c r="J32" i="4"/>
  <c r="K32" i="4"/>
  <c r="M32" i="4"/>
  <c r="N32" i="4"/>
  <c r="C33" i="4"/>
  <c r="D33" i="4"/>
  <c r="E33" i="4"/>
  <c r="F33" i="4"/>
  <c r="G33" i="4"/>
  <c r="H33" i="4"/>
  <c r="I33" i="4"/>
  <c r="J33" i="4"/>
  <c r="K33" i="4"/>
  <c r="M33" i="4"/>
  <c r="N33" i="4"/>
  <c r="C34" i="4"/>
  <c r="D34" i="4"/>
  <c r="E34" i="4"/>
  <c r="F34" i="4"/>
  <c r="G34" i="4"/>
  <c r="H34" i="4"/>
  <c r="I34" i="4"/>
  <c r="J34" i="4"/>
  <c r="K34" i="4"/>
  <c r="M34" i="4"/>
  <c r="N34" i="4"/>
  <c r="C35" i="4"/>
  <c r="D35" i="4"/>
  <c r="E35" i="4"/>
  <c r="F35" i="4"/>
  <c r="G35" i="4"/>
  <c r="H35" i="4"/>
  <c r="I35" i="4"/>
  <c r="J35" i="4"/>
  <c r="K35" i="4"/>
  <c r="M35" i="4"/>
  <c r="N35" i="4"/>
  <c r="C36" i="4"/>
  <c r="D36" i="4"/>
  <c r="E36" i="4"/>
  <c r="F36" i="4"/>
  <c r="G36" i="4"/>
  <c r="H36" i="4"/>
  <c r="I36" i="4"/>
  <c r="J36" i="4"/>
  <c r="K36" i="4"/>
  <c r="M36" i="4"/>
  <c r="N36" i="4"/>
  <c r="C37" i="4"/>
  <c r="D37" i="4"/>
  <c r="E37" i="4"/>
  <c r="F37" i="4"/>
  <c r="G37" i="4"/>
  <c r="H37" i="4"/>
  <c r="I37" i="4"/>
  <c r="J37" i="4"/>
  <c r="K37" i="4"/>
  <c r="M37" i="4"/>
  <c r="N37" i="4"/>
  <c r="C38" i="4"/>
  <c r="D38" i="4"/>
  <c r="E38" i="4"/>
  <c r="F38" i="4"/>
  <c r="G38" i="4"/>
  <c r="H38" i="4"/>
  <c r="I38" i="4"/>
  <c r="J38" i="4"/>
  <c r="K38" i="4"/>
  <c r="M38" i="4"/>
  <c r="N38" i="4"/>
  <c r="C39" i="4"/>
  <c r="D39" i="4"/>
  <c r="E39" i="4"/>
  <c r="F39" i="4"/>
  <c r="G39" i="4"/>
  <c r="H39" i="4"/>
  <c r="I39" i="4"/>
  <c r="J39" i="4"/>
  <c r="K39" i="4"/>
  <c r="M39" i="4"/>
  <c r="N39" i="4"/>
  <c r="C40" i="4"/>
  <c r="D40" i="4"/>
  <c r="E40" i="4"/>
  <c r="F40" i="4"/>
  <c r="G40" i="4"/>
  <c r="H40" i="4"/>
  <c r="I40" i="4"/>
  <c r="J40" i="4"/>
  <c r="K40" i="4"/>
  <c r="M40" i="4"/>
  <c r="N40" i="4"/>
  <c r="C41" i="4"/>
  <c r="D41" i="4"/>
  <c r="E41" i="4"/>
  <c r="F41" i="4"/>
  <c r="G41" i="4"/>
  <c r="H41" i="4"/>
  <c r="I41" i="4"/>
  <c r="J41" i="4"/>
  <c r="K41" i="4"/>
  <c r="M41" i="4"/>
  <c r="N41" i="4"/>
  <c r="C42" i="4"/>
  <c r="D42" i="4"/>
  <c r="E42" i="4"/>
  <c r="F42" i="4"/>
  <c r="G42" i="4"/>
  <c r="H42" i="4"/>
  <c r="I42" i="4"/>
  <c r="J42" i="4"/>
  <c r="K42" i="4"/>
  <c r="M42" i="4"/>
  <c r="N42" i="4"/>
  <c r="C43" i="4"/>
  <c r="D43" i="4"/>
  <c r="E43" i="4"/>
  <c r="F43" i="4"/>
  <c r="G43" i="4"/>
  <c r="H43" i="4"/>
  <c r="I43" i="4"/>
  <c r="J43" i="4"/>
  <c r="K43" i="4"/>
  <c r="M43" i="4"/>
  <c r="N43" i="4"/>
  <c r="C44" i="4"/>
  <c r="D44" i="4"/>
  <c r="E44" i="4"/>
  <c r="F44" i="4"/>
  <c r="G44" i="4"/>
  <c r="H44" i="4"/>
  <c r="I44" i="4"/>
  <c r="J44" i="4"/>
  <c r="K44" i="4"/>
  <c r="M44" i="4"/>
  <c r="N44" i="4"/>
  <c r="C45" i="4"/>
  <c r="D45" i="4"/>
  <c r="E45" i="4"/>
  <c r="F45" i="4"/>
  <c r="G45" i="4"/>
  <c r="H45" i="4"/>
  <c r="I45" i="4"/>
  <c r="J45" i="4"/>
  <c r="K45" i="4"/>
  <c r="M45" i="4"/>
  <c r="N45" i="4"/>
  <c r="C46" i="4"/>
  <c r="D46" i="4"/>
  <c r="E46" i="4"/>
  <c r="F46" i="4"/>
  <c r="G46" i="4"/>
  <c r="H46" i="4"/>
  <c r="I46" i="4"/>
  <c r="J46" i="4"/>
  <c r="K46" i="4"/>
  <c r="M46" i="4"/>
  <c r="N46" i="4"/>
  <c r="C47" i="4"/>
  <c r="D47" i="4"/>
  <c r="E47" i="4"/>
  <c r="F47" i="4"/>
  <c r="G47" i="4"/>
  <c r="H47" i="4"/>
  <c r="I47" i="4"/>
  <c r="J47" i="4"/>
  <c r="K47" i="4"/>
  <c r="M47" i="4"/>
  <c r="N47" i="4"/>
  <c r="C48" i="4"/>
  <c r="D48" i="4"/>
  <c r="E48" i="4"/>
  <c r="F48" i="4"/>
  <c r="G48" i="4"/>
  <c r="H48" i="4"/>
  <c r="I48" i="4"/>
  <c r="J48" i="4"/>
  <c r="K48" i="4"/>
  <c r="M48" i="4"/>
  <c r="N48" i="4"/>
  <c r="C49" i="4"/>
  <c r="D49" i="4"/>
  <c r="E49" i="4"/>
  <c r="F49" i="4"/>
  <c r="G49" i="4"/>
  <c r="H49" i="4"/>
  <c r="I49" i="4"/>
  <c r="J49" i="4"/>
  <c r="K49" i="4"/>
  <c r="M49" i="4"/>
  <c r="N49" i="4"/>
  <c r="C50" i="4"/>
  <c r="D50" i="4"/>
  <c r="E50" i="4"/>
  <c r="F50" i="4"/>
  <c r="G50" i="4"/>
  <c r="H50" i="4"/>
  <c r="I50" i="4"/>
  <c r="J50" i="4"/>
  <c r="K50" i="4"/>
  <c r="M50" i="4"/>
  <c r="N50" i="4"/>
  <c r="C51" i="4"/>
  <c r="D51" i="4"/>
  <c r="E51" i="4"/>
  <c r="F51" i="4"/>
  <c r="G51" i="4"/>
  <c r="H51" i="4"/>
  <c r="I51" i="4"/>
  <c r="J51" i="4"/>
  <c r="K51" i="4"/>
  <c r="M51" i="4"/>
  <c r="N51" i="4"/>
  <c r="C52" i="4"/>
  <c r="D52" i="4"/>
  <c r="E52" i="4"/>
  <c r="F52" i="4"/>
  <c r="G52" i="4"/>
  <c r="H52" i="4"/>
  <c r="I52" i="4"/>
  <c r="J52" i="4"/>
  <c r="K52" i="4"/>
  <c r="M52" i="4"/>
  <c r="N52" i="4"/>
  <c r="C53" i="4"/>
  <c r="D53" i="4"/>
  <c r="E53" i="4"/>
  <c r="F53" i="4"/>
  <c r="G53" i="4"/>
  <c r="H53" i="4"/>
  <c r="I53" i="4"/>
  <c r="J53" i="4"/>
  <c r="K53" i="4"/>
  <c r="M53" i="4"/>
  <c r="N53" i="4"/>
  <c r="C54" i="4"/>
  <c r="D54" i="4"/>
  <c r="E54" i="4"/>
  <c r="F54" i="4"/>
  <c r="G54" i="4"/>
  <c r="H54" i="4"/>
  <c r="I54" i="4"/>
  <c r="J54" i="4"/>
  <c r="K54" i="4"/>
  <c r="M54" i="4"/>
  <c r="N54" i="4"/>
  <c r="C55" i="4"/>
  <c r="D55" i="4"/>
  <c r="E55" i="4"/>
  <c r="F55" i="4"/>
  <c r="G55" i="4"/>
  <c r="H55" i="4"/>
  <c r="I55" i="4"/>
  <c r="J55" i="4"/>
  <c r="K55" i="4"/>
  <c r="M55" i="4"/>
  <c r="N55" i="4"/>
  <c r="C56" i="4"/>
  <c r="D56" i="4"/>
  <c r="E56" i="4"/>
  <c r="F56" i="4"/>
  <c r="G56" i="4"/>
  <c r="H56" i="4"/>
  <c r="I56" i="4"/>
  <c r="J56" i="4"/>
  <c r="K56" i="4"/>
  <c r="M56" i="4"/>
  <c r="N56" i="4"/>
  <c r="C57" i="4"/>
  <c r="D57" i="4"/>
  <c r="E57" i="4"/>
  <c r="F57" i="4"/>
  <c r="G57" i="4"/>
  <c r="H57" i="4"/>
  <c r="I57" i="4"/>
  <c r="J57" i="4"/>
  <c r="K57" i="4"/>
  <c r="M57" i="4"/>
  <c r="N57" i="4"/>
  <c r="C58" i="4"/>
  <c r="D58" i="4"/>
  <c r="E58" i="4"/>
  <c r="F58" i="4"/>
  <c r="G58" i="4"/>
  <c r="H58" i="4"/>
  <c r="I58" i="4"/>
  <c r="J58" i="4"/>
  <c r="K58" i="4"/>
  <c r="M58" i="4"/>
  <c r="N58" i="4"/>
  <c r="C59" i="4"/>
  <c r="D59" i="4"/>
  <c r="E59" i="4"/>
  <c r="F59" i="4"/>
  <c r="G59" i="4"/>
  <c r="H59" i="4"/>
  <c r="I59" i="4"/>
  <c r="J59" i="4"/>
  <c r="K59" i="4"/>
  <c r="M59" i="4"/>
  <c r="N59" i="4"/>
  <c r="C60" i="4"/>
  <c r="D60" i="4"/>
  <c r="E60" i="4"/>
  <c r="F60" i="4"/>
  <c r="G60" i="4"/>
  <c r="H60" i="4"/>
  <c r="I60" i="4"/>
  <c r="J60" i="4"/>
  <c r="K60" i="4"/>
  <c r="M60" i="4"/>
  <c r="N60" i="4"/>
  <c r="C61" i="4"/>
  <c r="D61" i="4"/>
  <c r="E61" i="4"/>
  <c r="F61" i="4"/>
  <c r="G61" i="4"/>
  <c r="H61" i="4"/>
  <c r="I61" i="4"/>
  <c r="J61" i="4"/>
  <c r="K61" i="4"/>
  <c r="M61" i="4"/>
  <c r="N61" i="4"/>
  <c r="C62" i="4"/>
  <c r="D62" i="4"/>
  <c r="E62" i="4"/>
  <c r="F62" i="4"/>
  <c r="G62" i="4"/>
  <c r="H62" i="4"/>
  <c r="I62" i="4"/>
  <c r="J62" i="4"/>
  <c r="K62" i="4"/>
  <c r="M62" i="4"/>
  <c r="N62" i="4"/>
  <c r="C63" i="4"/>
  <c r="D63" i="4"/>
  <c r="E63" i="4"/>
  <c r="F63" i="4"/>
  <c r="G63" i="4"/>
  <c r="H63" i="4"/>
  <c r="I63" i="4"/>
  <c r="J63" i="4"/>
  <c r="K63" i="4"/>
  <c r="M63" i="4"/>
  <c r="N63" i="4"/>
  <c r="C64" i="4"/>
  <c r="D64" i="4"/>
  <c r="E64" i="4"/>
  <c r="F64" i="4"/>
  <c r="G64" i="4"/>
  <c r="H64" i="4"/>
  <c r="I64" i="4"/>
  <c r="J64" i="4"/>
  <c r="K64" i="4"/>
  <c r="M64" i="4"/>
  <c r="N64" i="4"/>
  <c r="C65" i="4"/>
  <c r="D65" i="4"/>
  <c r="E65" i="4"/>
  <c r="F65" i="4"/>
  <c r="G65" i="4"/>
  <c r="H65" i="4"/>
  <c r="I65" i="4"/>
  <c r="J65" i="4"/>
  <c r="K65" i="4"/>
  <c r="M65" i="4"/>
  <c r="N65" i="4"/>
  <c r="C66" i="4"/>
  <c r="D66" i="4"/>
  <c r="E66" i="4"/>
  <c r="F66" i="4"/>
  <c r="G66" i="4"/>
  <c r="H66" i="4"/>
  <c r="I66" i="4"/>
  <c r="J66" i="4"/>
  <c r="K66" i="4"/>
  <c r="M66" i="4"/>
  <c r="N66" i="4"/>
  <c r="C67" i="4"/>
  <c r="D67" i="4"/>
  <c r="E67" i="4"/>
  <c r="F67" i="4"/>
  <c r="G67" i="4"/>
  <c r="H67" i="4"/>
  <c r="I67" i="4"/>
  <c r="J67" i="4"/>
  <c r="K67" i="4"/>
  <c r="M67" i="4"/>
  <c r="N67" i="4"/>
  <c r="C68" i="4"/>
  <c r="D68" i="4"/>
  <c r="E68" i="4"/>
  <c r="F68" i="4"/>
  <c r="G68" i="4"/>
  <c r="H68" i="4"/>
  <c r="I68" i="4"/>
  <c r="J68" i="4"/>
  <c r="K68" i="4"/>
  <c r="M68" i="4"/>
  <c r="N68" i="4"/>
  <c r="C69" i="4"/>
  <c r="D69" i="4"/>
  <c r="E69" i="4"/>
  <c r="F69" i="4"/>
  <c r="G69" i="4"/>
  <c r="H69" i="4"/>
  <c r="I69" i="4"/>
  <c r="J69" i="4"/>
  <c r="K69" i="4"/>
  <c r="M69" i="4"/>
  <c r="N69" i="4"/>
  <c r="C70" i="4"/>
  <c r="D70" i="4"/>
  <c r="E70" i="4"/>
  <c r="F70" i="4"/>
  <c r="G70" i="4"/>
  <c r="H70" i="4"/>
  <c r="I70" i="4"/>
  <c r="J70" i="4"/>
  <c r="K70" i="4"/>
  <c r="M70" i="4"/>
  <c r="N70" i="4"/>
  <c r="C71" i="4"/>
  <c r="D71" i="4"/>
  <c r="E71" i="4"/>
  <c r="F71" i="4"/>
  <c r="G71" i="4"/>
  <c r="H71" i="4"/>
  <c r="I71" i="4"/>
  <c r="J71" i="4"/>
  <c r="K71" i="4"/>
  <c r="M71" i="4"/>
  <c r="N71" i="4"/>
  <c r="C72" i="4"/>
  <c r="D72" i="4"/>
  <c r="E72" i="4"/>
  <c r="F72" i="4"/>
  <c r="G72" i="4"/>
  <c r="H72" i="4"/>
  <c r="I72" i="4"/>
  <c r="J72" i="4"/>
  <c r="K72" i="4"/>
  <c r="M72" i="4"/>
  <c r="N72" i="4"/>
  <c r="C73" i="4"/>
  <c r="D73" i="4"/>
  <c r="E73" i="4"/>
  <c r="F73" i="4"/>
  <c r="G73" i="4"/>
  <c r="H73" i="4"/>
  <c r="I73" i="4"/>
  <c r="J73" i="4"/>
  <c r="K73" i="4"/>
  <c r="M73" i="4"/>
  <c r="N73" i="4"/>
  <c r="C74" i="4"/>
  <c r="D74" i="4"/>
  <c r="E74" i="4"/>
  <c r="F74" i="4"/>
  <c r="G74" i="4"/>
  <c r="H74" i="4"/>
  <c r="I74" i="4"/>
  <c r="J74" i="4"/>
  <c r="K74" i="4"/>
  <c r="M74" i="4"/>
  <c r="N74" i="4"/>
  <c r="C75" i="4"/>
  <c r="D75" i="4"/>
  <c r="E75" i="4"/>
  <c r="F75" i="4"/>
  <c r="G75" i="4"/>
  <c r="H75" i="4"/>
  <c r="I75" i="4"/>
  <c r="J75" i="4"/>
  <c r="K75" i="4"/>
  <c r="M75" i="4"/>
  <c r="N75" i="4"/>
  <c r="C76" i="4"/>
  <c r="D76" i="4"/>
  <c r="E76" i="4"/>
  <c r="F76" i="4"/>
  <c r="G76" i="4"/>
  <c r="H76" i="4"/>
  <c r="I76" i="4"/>
  <c r="J76" i="4"/>
  <c r="K76" i="4"/>
  <c r="M76" i="4"/>
  <c r="N76" i="4"/>
  <c r="C77" i="4"/>
  <c r="D77" i="4"/>
  <c r="E77" i="4"/>
  <c r="F77" i="4"/>
  <c r="G77" i="4"/>
  <c r="H77" i="4"/>
  <c r="I77" i="4"/>
  <c r="J77" i="4"/>
  <c r="K77" i="4"/>
  <c r="M77" i="4"/>
  <c r="N77" i="4"/>
  <c r="C78" i="4"/>
  <c r="D78" i="4"/>
  <c r="E78" i="4"/>
  <c r="F78" i="4"/>
  <c r="G78" i="4"/>
  <c r="H78" i="4"/>
  <c r="I78" i="4"/>
  <c r="J78" i="4"/>
  <c r="K78" i="4"/>
  <c r="M78" i="4"/>
  <c r="N78" i="4"/>
  <c r="C79" i="4"/>
  <c r="D79" i="4"/>
  <c r="E79" i="4"/>
  <c r="F79" i="4"/>
  <c r="G79" i="4"/>
  <c r="H79" i="4"/>
  <c r="I79" i="4"/>
  <c r="J79" i="4"/>
  <c r="K79" i="4"/>
  <c r="M79" i="4"/>
  <c r="N79" i="4"/>
  <c r="C80" i="4"/>
  <c r="D80" i="4"/>
  <c r="E80" i="4"/>
  <c r="F80" i="4"/>
  <c r="G80" i="4"/>
  <c r="H80" i="4"/>
  <c r="I80" i="4"/>
  <c r="J80" i="4"/>
  <c r="K80" i="4"/>
  <c r="M80" i="4"/>
  <c r="N80" i="4"/>
  <c r="C81" i="4"/>
  <c r="D81" i="4"/>
  <c r="E81" i="4"/>
  <c r="F81" i="4"/>
  <c r="G81" i="4"/>
  <c r="H81" i="4"/>
  <c r="I81" i="4"/>
  <c r="J81" i="4"/>
  <c r="K81" i="4"/>
  <c r="M81" i="4"/>
  <c r="N81" i="4"/>
  <c r="C82" i="4"/>
  <c r="D82" i="4"/>
  <c r="E82" i="4"/>
  <c r="F82" i="4"/>
  <c r="G82" i="4"/>
  <c r="H82" i="4"/>
  <c r="I82" i="4"/>
  <c r="J82" i="4"/>
  <c r="K82" i="4"/>
  <c r="M82" i="4"/>
  <c r="N82" i="4"/>
  <c r="C83" i="4"/>
  <c r="D83" i="4"/>
  <c r="E83" i="4"/>
  <c r="F83" i="4"/>
  <c r="G83" i="4"/>
  <c r="H83" i="4"/>
  <c r="I83" i="4"/>
  <c r="J83" i="4"/>
  <c r="K83" i="4"/>
  <c r="M83" i="4"/>
  <c r="N83" i="4"/>
  <c r="C84" i="4"/>
  <c r="D84" i="4"/>
  <c r="E84" i="4"/>
  <c r="F84" i="4"/>
  <c r="G84" i="4"/>
  <c r="H84" i="4"/>
  <c r="I84" i="4"/>
  <c r="J84" i="4"/>
  <c r="K84" i="4"/>
  <c r="M84" i="4"/>
  <c r="N84" i="4"/>
  <c r="C85" i="4"/>
  <c r="D85" i="4"/>
  <c r="E85" i="4"/>
  <c r="F85" i="4"/>
  <c r="G85" i="4"/>
  <c r="H85" i="4"/>
  <c r="I85" i="4"/>
  <c r="J85" i="4"/>
  <c r="K85" i="4"/>
  <c r="M85" i="4"/>
  <c r="N85" i="4"/>
  <c r="C86" i="4"/>
  <c r="D86" i="4"/>
  <c r="E86" i="4"/>
  <c r="F86" i="4"/>
  <c r="G86" i="4"/>
  <c r="H86" i="4"/>
  <c r="I86" i="4"/>
  <c r="J86" i="4"/>
  <c r="K86" i="4"/>
  <c r="M86" i="4"/>
  <c r="N86" i="4"/>
  <c r="C87" i="4"/>
  <c r="D87" i="4"/>
  <c r="E87" i="4"/>
  <c r="F87" i="4"/>
  <c r="G87" i="4"/>
  <c r="H87" i="4"/>
  <c r="I87" i="4"/>
  <c r="J87" i="4"/>
  <c r="K87" i="4"/>
  <c r="M87" i="4"/>
  <c r="N87" i="4"/>
  <c r="C88" i="4"/>
  <c r="D88" i="4"/>
  <c r="E88" i="4"/>
  <c r="F88" i="4"/>
  <c r="G88" i="4"/>
  <c r="H88" i="4"/>
  <c r="I88" i="4"/>
  <c r="J88" i="4"/>
  <c r="K88" i="4"/>
  <c r="M88" i="4"/>
  <c r="N88" i="4"/>
  <c r="C89" i="4"/>
  <c r="D89" i="4"/>
  <c r="E89" i="4"/>
  <c r="F89" i="4"/>
  <c r="G89" i="4"/>
  <c r="H89" i="4"/>
  <c r="I89" i="4"/>
  <c r="J89" i="4"/>
  <c r="K89" i="4"/>
  <c r="M89" i="4"/>
  <c r="N89" i="4"/>
  <c r="C90" i="4"/>
  <c r="D90" i="4"/>
  <c r="E90" i="4"/>
  <c r="F90" i="4"/>
  <c r="G90" i="4"/>
  <c r="H90" i="4"/>
  <c r="I90" i="4"/>
  <c r="J90" i="4"/>
  <c r="K90" i="4"/>
  <c r="M90" i="4"/>
  <c r="N90" i="4"/>
  <c r="C91" i="4"/>
  <c r="D91" i="4"/>
  <c r="E91" i="4"/>
  <c r="F91" i="4"/>
  <c r="G91" i="4"/>
  <c r="H91" i="4"/>
  <c r="I91" i="4"/>
  <c r="J91" i="4"/>
  <c r="K91" i="4"/>
  <c r="M91" i="4"/>
  <c r="N91" i="4"/>
  <c r="C92" i="4"/>
  <c r="D92" i="4"/>
  <c r="E92" i="4"/>
  <c r="F92" i="4"/>
  <c r="G92" i="4"/>
  <c r="H92" i="4"/>
  <c r="I92" i="4"/>
  <c r="J92" i="4"/>
  <c r="K92" i="4"/>
  <c r="M92" i="4"/>
  <c r="N92" i="4"/>
  <c r="C93" i="4"/>
  <c r="D93" i="4"/>
  <c r="E93" i="4"/>
  <c r="F93" i="4"/>
  <c r="G93" i="4"/>
  <c r="H93" i="4"/>
  <c r="I93" i="4"/>
  <c r="J93" i="4"/>
  <c r="K93" i="4"/>
  <c r="M93" i="4"/>
  <c r="N93" i="4"/>
  <c r="C94" i="4"/>
  <c r="D94" i="4"/>
  <c r="E94" i="4"/>
  <c r="F94" i="4"/>
  <c r="G94" i="4"/>
  <c r="H94" i="4"/>
  <c r="I94" i="4"/>
  <c r="J94" i="4"/>
  <c r="K94" i="4"/>
  <c r="M94" i="4"/>
  <c r="N94" i="4"/>
  <c r="C95" i="4"/>
  <c r="D95" i="4"/>
  <c r="E95" i="4"/>
  <c r="F95" i="4"/>
  <c r="G95" i="4"/>
  <c r="H95" i="4"/>
  <c r="I95" i="4"/>
  <c r="J95" i="4"/>
  <c r="K95" i="4"/>
  <c r="M95" i="4"/>
  <c r="N95" i="4"/>
  <c r="C96" i="4"/>
  <c r="D96" i="4"/>
  <c r="E96" i="4"/>
  <c r="F96" i="4"/>
  <c r="G96" i="4"/>
  <c r="H96" i="4"/>
  <c r="I96" i="4"/>
  <c r="J96" i="4"/>
  <c r="K96" i="4"/>
  <c r="M96" i="4"/>
  <c r="N96" i="4"/>
  <c r="C97" i="4"/>
  <c r="D97" i="4"/>
  <c r="E97" i="4"/>
  <c r="F97" i="4"/>
  <c r="G97" i="4"/>
  <c r="H97" i="4"/>
  <c r="I97" i="4"/>
  <c r="J97" i="4"/>
  <c r="K97" i="4"/>
  <c r="M97" i="4"/>
  <c r="N97" i="4"/>
  <c r="C98" i="4"/>
  <c r="D98" i="4"/>
  <c r="E98" i="4"/>
  <c r="F98" i="4"/>
  <c r="G98" i="4"/>
  <c r="H98" i="4"/>
  <c r="I98" i="4"/>
  <c r="J98" i="4"/>
  <c r="K98" i="4"/>
  <c r="M98" i="4"/>
  <c r="N98" i="4"/>
  <c r="C99" i="4"/>
  <c r="D99" i="4"/>
  <c r="E99" i="4"/>
  <c r="F99" i="4"/>
  <c r="G99" i="4"/>
  <c r="H99" i="4"/>
  <c r="I99" i="4"/>
  <c r="J99" i="4"/>
  <c r="K99" i="4"/>
  <c r="M99" i="4"/>
  <c r="N99" i="4"/>
  <c r="C100" i="4"/>
  <c r="D100" i="4"/>
  <c r="E100" i="4"/>
  <c r="F100" i="4"/>
  <c r="G100" i="4"/>
  <c r="H100" i="4"/>
  <c r="I100" i="4"/>
  <c r="J100" i="4"/>
  <c r="K100" i="4"/>
  <c r="M100" i="4"/>
  <c r="N100" i="4"/>
  <c r="C101" i="4"/>
  <c r="D101" i="4"/>
  <c r="E101" i="4"/>
  <c r="F101" i="4"/>
  <c r="G101" i="4"/>
  <c r="H101" i="4"/>
  <c r="I101" i="4"/>
  <c r="J101" i="4"/>
  <c r="K101" i="4"/>
  <c r="M101" i="4"/>
  <c r="N101" i="4"/>
  <c r="C102" i="4"/>
  <c r="D102" i="4"/>
  <c r="E102" i="4"/>
  <c r="F102" i="4"/>
  <c r="G102" i="4"/>
  <c r="H102" i="4"/>
  <c r="I102" i="4"/>
  <c r="J102" i="4"/>
  <c r="K102" i="4"/>
  <c r="M102" i="4"/>
  <c r="N102" i="4"/>
  <c r="C103" i="4"/>
  <c r="D103" i="4"/>
  <c r="E103" i="4"/>
  <c r="F103" i="4"/>
  <c r="G103" i="4"/>
  <c r="H103" i="4"/>
  <c r="I103" i="4"/>
  <c r="J103" i="4"/>
  <c r="K103" i="4"/>
  <c r="M103" i="4"/>
  <c r="N103" i="4"/>
  <c r="C104" i="4"/>
  <c r="D104" i="4"/>
  <c r="E104" i="4"/>
  <c r="F104" i="4"/>
  <c r="G104" i="4"/>
  <c r="H104" i="4"/>
  <c r="I104" i="4"/>
  <c r="J104" i="4"/>
  <c r="K104" i="4"/>
  <c r="M104" i="4"/>
  <c r="N104" i="4"/>
  <c r="C105" i="4"/>
  <c r="D105" i="4"/>
  <c r="E105" i="4"/>
  <c r="F105" i="4"/>
  <c r="G105" i="4"/>
  <c r="H105" i="4"/>
  <c r="I105" i="4"/>
  <c r="J105" i="4"/>
  <c r="K105" i="4"/>
  <c r="M105" i="4"/>
  <c r="N105" i="4"/>
  <c r="C106" i="4"/>
  <c r="D106" i="4"/>
  <c r="E106" i="4"/>
  <c r="F106" i="4"/>
  <c r="G106" i="4"/>
  <c r="H106" i="4"/>
  <c r="I106" i="4"/>
  <c r="J106" i="4"/>
  <c r="K106" i="4"/>
  <c r="M106" i="4"/>
  <c r="N106" i="4"/>
  <c r="C107" i="4"/>
  <c r="D107" i="4"/>
  <c r="E107" i="4"/>
  <c r="F107" i="4"/>
  <c r="G107" i="4"/>
  <c r="H107" i="4"/>
  <c r="I107" i="4"/>
  <c r="J107" i="4"/>
  <c r="K107" i="4"/>
  <c r="M107" i="4"/>
  <c r="N107" i="4"/>
  <c r="C108" i="4"/>
  <c r="D108" i="4"/>
  <c r="E108" i="4"/>
  <c r="F108" i="4"/>
  <c r="G108" i="4"/>
  <c r="H108" i="4"/>
  <c r="I108" i="4"/>
  <c r="J108" i="4"/>
  <c r="K108" i="4"/>
  <c r="M108" i="4"/>
  <c r="N108" i="4"/>
  <c r="C109" i="4"/>
  <c r="D109" i="4"/>
  <c r="E109" i="4"/>
  <c r="F109" i="4"/>
  <c r="G109" i="4"/>
  <c r="H109" i="4"/>
  <c r="I109" i="4"/>
  <c r="J109" i="4"/>
  <c r="K109" i="4"/>
  <c r="M109" i="4"/>
  <c r="N109" i="4"/>
  <c r="C110" i="4"/>
  <c r="D110" i="4"/>
  <c r="E110" i="4"/>
  <c r="F110" i="4"/>
  <c r="G110" i="4"/>
  <c r="H110" i="4"/>
  <c r="I110" i="4"/>
  <c r="J110" i="4"/>
  <c r="K110" i="4"/>
  <c r="M110" i="4"/>
  <c r="N110" i="4"/>
  <c r="C111" i="4"/>
  <c r="D111" i="4"/>
  <c r="E111" i="4"/>
  <c r="F111" i="4"/>
  <c r="G111" i="4"/>
  <c r="H111" i="4"/>
  <c r="I111" i="4"/>
  <c r="J111" i="4"/>
  <c r="K111" i="4"/>
  <c r="M111" i="4"/>
  <c r="N111" i="4"/>
  <c r="C112" i="4"/>
  <c r="D112" i="4"/>
  <c r="E112" i="4"/>
  <c r="F112" i="4"/>
  <c r="G112" i="4"/>
  <c r="H112" i="4"/>
  <c r="I112" i="4"/>
  <c r="J112" i="4"/>
  <c r="K112" i="4"/>
  <c r="M112" i="4"/>
  <c r="N112" i="4"/>
  <c r="C113" i="4"/>
  <c r="D113" i="4"/>
  <c r="E113" i="4"/>
  <c r="F113" i="4"/>
  <c r="G113" i="4"/>
  <c r="H113" i="4"/>
  <c r="I113" i="4"/>
  <c r="J113" i="4"/>
  <c r="K113" i="4"/>
  <c r="M113" i="4"/>
  <c r="N113" i="4"/>
  <c r="C114" i="4"/>
  <c r="D114" i="4"/>
  <c r="E114" i="4"/>
  <c r="F114" i="4"/>
  <c r="G114" i="4"/>
  <c r="H114" i="4"/>
  <c r="I114" i="4"/>
  <c r="J114" i="4"/>
  <c r="K114" i="4"/>
  <c r="M114" i="4"/>
  <c r="N114" i="4"/>
  <c r="C115" i="4"/>
  <c r="D115" i="4"/>
  <c r="E115" i="4"/>
  <c r="F115" i="4"/>
  <c r="G115" i="4"/>
  <c r="H115" i="4"/>
  <c r="I115" i="4"/>
  <c r="J115" i="4"/>
  <c r="K115" i="4"/>
  <c r="M115" i="4"/>
  <c r="N115" i="4"/>
  <c r="C116" i="4"/>
  <c r="D116" i="4"/>
  <c r="E116" i="4"/>
  <c r="F116" i="4"/>
  <c r="G116" i="4"/>
  <c r="H116" i="4"/>
  <c r="I116" i="4"/>
  <c r="J116" i="4"/>
  <c r="K116" i="4"/>
  <c r="M116" i="4"/>
  <c r="N116" i="4"/>
  <c r="C117" i="4"/>
  <c r="D117" i="4"/>
  <c r="E117" i="4"/>
  <c r="F117" i="4"/>
  <c r="G117" i="4"/>
  <c r="H117" i="4"/>
  <c r="I117" i="4"/>
  <c r="J117" i="4"/>
  <c r="K117" i="4"/>
  <c r="M117" i="4"/>
  <c r="N117" i="4"/>
  <c r="C118" i="4"/>
  <c r="D118" i="4"/>
  <c r="E118" i="4"/>
  <c r="F118" i="4"/>
  <c r="G118" i="4"/>
  <c r="H118" i="4"/>
  <c r="I118" i="4"/>
  <c r="J118" i="4"/>
  <c r="K118" i="4"/>
  <c r="M118" i="4"/>
  <c r="N118" i="4"/>
  <c r="C119" i="4"/>
  <c r="D119" i="4"/>
  <c r="E119" i="4"/>
  <c r="F119" i="4"/>
  <c r="G119" i="4"/>
  <c r="H119" i="4"/>
  <c r="I119" i="4"/>
  <c r="J119" i="4"/>
  <c r="K119" i="4"/>
  <c r="M119" i="4"/>
  <c r="N119" i="4"/>
  <c r="C120" i="4"/>
  <c r="D120" i="4"/>
  <c r="E120" i="4"/>
  <c r="F120" i="4"/>
  <c r="G120" i="4"/>
  <c r="H120" i="4"/>
  <c r="I120" i="4"/>
  <c r="J120" i="4"/>
  <c r="K120" i="4"/>
  <c r="M120" i="4"/>
  <c r="N120" i="4"/>
  <c r="C121" i="4"/>
  <c r="D121" i="4"/>
  <c r="E121" i="4"/>
  <c r="F121" i="4"/>
  <c r="G121" i="4"/>
  <c r="H121" i="4"/>
  <c r="I121" i="4"/>
  <c r="J121" i="4"/>
  <c r="K121" i="4"/>
  <c r="M121" i="4"/>
  <c r="N121" i="4"/>
  <c r="C122" i="4"/>
  <c r="D122" i="4"/>
  <c r="E122" i="4"/>
  <c r="F122" i="4"/>
  <c r="G122" i="4"/>
  <c r="H122" i="4"/>
  <c r="I122" i="4"/>
  <c r="J122" i="4"/>
  <c r="K122" i="4"/>
  <c r="M122" i="4"/>
  <c r="N122" i="4"/>
  <c r="C123" i="4"/>
  <c r="D123" i="4"/>
  <c r="E123" i="4"/>
  <c r="F123" i="4"/>
  <c r="G123" i="4"/>
  <c r="H123" i="4"/>
  <c r="I123" i="4"/>
  <c r="J123" i="4"/>
  <c r="K123" i="4"/>
  <c r="M123" i="4"/>
  <c r="N123" i="4"/>
  <c r="C124" i="4"/>
  <c r="D124" i="4"/>
  <c r="E124" i="4"/>
  <c r="F124" i="4"/>
  <c r="G124" i="4"/>
  <c r="H124" i="4"/>
  <c r="I124" i="4"/>
  <c r="J124" i="4"/>
  <c r="K124" i="4"/>
  <c r="M124" i="4"/>
  <c r="N124" i="4"/>
  <c r="C125" i="4"/>
  <c r="D125" i="4"/>
  <c r="E125" i="4"/>
  <c r="F125" i="4"/>
  <c r="G125" i="4"/>
  <c r="H125" i="4"/>
  <c r="I125" i="4"/>
  <c r="J125" i="4"/>
  <c r="K125" i="4"/>
  <c r="M125" i="4"/>
  <c r="N125" i="4"/>
  <c r="C126" i="4"/>
  <c r="D126" i="4"/>
  <c r="E126" i="4"/>
  <c r="F126" i="4"/>
  <c r="G126" i="4"/>
  <c r="H126" i="4"/>
  <c r="I126" i="4"/>
  <c r="J126" i="4"/>
  <c r="K126" i="4"/>
  <c r="M126" i="4"/>
  <c r="N126" i="4"/>
  <c r="C127" i="4"/>
  <c r="D127" i="4"/>
  <c r="E127" i="4"/>
  <c r="F127" i="4"/>
  <c r="G127" i="4"/>
  <c r="H127" i="4"/>
  <c r="I127" i="4"/>
  <c r="J127" i="4"/>
  <c r="K127" i="4"/>
  <c r="M127" i="4"/>
  <c r="N127" i="4"/>
  <c r="C128" i="4"/>
  <c r="D128" i="4"/>
  <c r="E128" i="4"/>
  <c r="F128" i="4"/>
  <c r="G128" i="4"/>
  <c r="H128" i="4"/>
  <c r="I128" i="4"/>
  <c r="J128" i="4"/>
  <c r="K128" i="4"/>
  <c r="M128" i="4"/>
  <c r="N128" i="4"/>
  <c r="C129" i="4"/>
  <c r="D129" i="4"/>
  <c r="E129" i="4"/>
  <c r="F129" i="4"/>
  <c r="G129" i="4"/>
  <c r="H129" i="4"/>
  <c r="I129" i="4"/>
  <c r="J129" i="4"/>
  <c r="K129" i="4"/>
  <c r="M129" i="4"/>
  <c r="N129" i="4"/>
  <c r="C130" i="4"/>
  <c r="D130" i="4"/>
  <c r="E130" i="4"/>
  <c r="F130" i="4"/>
  <c r="G130" i="4"/>
  <c r="H130" i="4"/>
  <c r="I130" i="4"/>
  <c r="J130" i="4"/>
  <c r="K130" i="4"/>
  <c r="M130" i="4"/>
  <c r="N130" i="4"/>
  <c r="C131" i="4"/>
  <c r="D131" i="4"/>
  <c r="E131" i="4"/>
  <c r="F131" i="4"/>
  <c r="G131" i="4"/>
  <c r="H131" i="4"/>
  <c r="I131" i="4"/>
  <c r="J131" i="4"/>
  <c r="K131" i="4"/>
  <c r="M131" i="4"/>
  <c r="N131" i="4"/>
  <c r="C132" i="4"/>
  <c r="D132" i="4"/>
  <c r="E132" i="4"/>
  <c r="F132" i="4"/>
  <c r="G132" i="4"/>
  <c r="H132" i="4"/>
  <c r="I132" i="4"/>
  <c r="J132" i="4"/>
  <c r="K132" i="4"/>
  <c r="M132" i="4"/>
  <c r="N132" i="4"/>
  <c r="C133" i="4"/>
  <c r="D133" i="4"/>
  <c r="E133" i="4"/>
  <c r="F133" i="4"/>
  <c r="G133" i="4"/>
  <c r="H133" i="4"/>
  <c r="I133" i="4"/>
  <c r="J133" i="4"/>
  <c r="K133" i="4"/>
  <c r="M133" i="4"/>
  <c r="N133" i="4"/>
  <c r="C134" i="4"/>
  <c r="D134" i="4"/>
  <c r="E134" i="4"/>
  <c r="F134" i="4"/>
  <c r="G134" i="4"/>
  <c r="H134" i="4"/>
  <c r="I134" i="4"/>
  <c r="J134" i="4"/>
  <c r="K134" i="4"/>
  <c r="M134" i="4"/>
  <c r="N134" i="4"/>
  <c r="C135" i="4"/>
  <c r="D135" i="4"/>
  <c r="E135" i="4"/>
  <c r="F135" i="4"/>
  <c r="G135" i="4"/>
  <c r="H135" i="4"/>
  <c r="I135" i="4"/>
  <c r="J135" i="4"/>
  <c r="K135" i="4"/>
  <c r="M135" i="4"/>
  <c r="N135" i="4"/>
  <c r="C136" i="4"/>
  <c r="D136" i="4"/>
  <c r="E136" i="4"/>
  <c r="F136" i="4"/>
  <c r="G136" i="4"/>
  <c r="H136" i="4"/>
  <c r="I136" i="4"/>
  <c r="J136" i="4"/>
  <c r="K136" i="4"/>
  <c r="M136" i="4"/>
  <c r="N136" i="4"/>
  <c r="C137" i="4"/>
  <c r="D137" i="4"/>
  <c r="E137" i="4"/>
  <c r="F137" i="4"/>
  <c r="G137" i="4"/>
  <c r="H137" i="4"/>
  <c r="I137" i="4"/>
  <c r="J137" i="4"/>
  <c r="K137" i="4"/>
  <c r="M137" i="4"/>
  <c r="N137" i="4"/>
  <c r="C138" i="4"/>
  <c r="D138" i="4"/>
  <c r="E138" i="4"/>
  <c r="F138" i="4"/>
  <c r="G138" i="4"/>
  <c r="H138" i="4"/>
  <c r="I138" i="4"/>
  <c r="J138" i="4"/>
  <c r="K138" i="4"/>
  <c r="M138" i="4"/>
  <c r="N138" i="4"/>
  <c r="C139" i="4"/>
  <c r="D139" i="4"/>
  <c r="E139" i="4"/>
  <c r="F139" i="4"/>
  <c r="G139" i="4"/>
  <c r="H139" i="4"/>
  <c r="I139" i="4"/>
  <c r="J139" i="4"/>
  <c r="K139" i="4"/>
  <c r="M139" i="4"/>
  <c r="N139" i="4"/>
  <c r="C140" i="4"/>
  <c r="D140" i="4"/>
  <c r="E140" i="4"/>
  <c r="F140" i="4"/>
  <c r="G140" i="4"/>
  <c r="H140" i="4"/>
  <c r="I140" i="4"/>
  <c r="J140" i="4"/>
  <c r="K140" i="4"/>
  <c r="M140" i="4"/>
  <c r="N140" i="4"/>
  <c r="C141" i="4"/>
  <c r="D141" i="4"/>
  <c r="E141" i="4"/>
  <c r="F141" i="4"/>
  <c r="G141" i="4"/>
  <c r="H141" i="4"/>
  <c r="I141" i="4"/>
  <c r="J141" i="4"/>
  <c r="K141" i="4"/>
  <c r="M141" i="4"/>
  <c r="N141" i="4"/>
  <c r="C142" i="4"/>
  <c r="D142" i="4"/>
  <c r="E142" i="4"/>
  <c r="F142" i="4"/>
  <c r="G142" i="4"/>
  <c r="H142" i="4"/>
  <c r="I142" i="4"/>
  <c r="J142" i="4"/>
  <c r="K142" i="4"/>
  <c r="M142" i="4"/>
  <c r="N142" i="4"/>
  <c r="C143" i="4"/>
  <c r="D143" i="4"/>
  <c r="E143" i="4"/>
  <c r="F143" i="4"/>
  <c r="G143" i="4"/>
  <c r="H143" i="4"/>
  <c r="I143" i="4"/>
  <c r="J143" i="4"/>
  <c r="K143" i="4"/>
  <c r="M143" i="4"/>
  <c r="N143" i="4"/>
  <c r="C144" i="4"/>
  <c r="D144" i="4"/>
  <c r="E144" i="4"/>
  <c r="F144" i="4"/>
  <c r="G144" i="4"/>
  <c r="H144" i="4"/>
  <c r="I144" i="4"/>
  <c r="J144" i="4"/>
  <c r="K144" i="4"/>
  <c r="M144" i="4"/>
  <c r="N144" i="4"/>
  <c r="C145" i="4"/>
  <c r="D145" i="4"/>
  <c r="E145" i="4"/>
  <c r="F145" i="4"/>
  <c r="G145" i="4"/>
  <c r="H145" i="4"/>
  <c r="I145" i="4"/>
  <c r="J145" i="4"/>
  <c r="K145" i="4"/>
  <c r="M145" i="4"/>
  <c r="N145" i="4"/>
  <c r="C146" i="4"/>
  <c r="D146" i="4"/>
  <c r="E146" i="4"/>
  <c r="F146" i="4"/>
  <c r="G146" i="4"/>
  <c r="H146" i="4"/>
  <c r="I146" i="4"/>
  <c r="J146" i="4"/>
  <c r="K146" i="4"/>
  <c r="M146" i="4"/>
  <c r="N146" i="4"/>
  <c r="C147" i="4"/>
  <c r="D147" i="4"/>
  <c r="E147" i="4"/>
  <c r="F147" i="4"/>
  <c r="G147" i="4"/>
  <c r="H147" i="4"/>
  <c r="I147" i="4"/>
  <c r="J147" i="4"/>
  <c r="K147" i="4"/>
  <c r="M147" i="4"/>
  <c r="N147" i="4"/>
  <c r="C148" i="4"/>
  <c r="D148" i="4"/>
  <c r="E148" i="4"/>
  <c r="F148" i="4"/>
  <c r="G148" i="4"/>
  <c r="H148" i="4"/>
  <c r="I148" i="4"/>
  <c r="J148" i="4"/>
  <c r="K148" i="4"/>
  <c r="M148" i="4"/>
  <c r="N148" i="4"/>
  <c r="C149" i="4"/>
  <c r="D149" i="4"/>
  <c r="E149" i="4"/>
  <c r="F149" i="4"/>
  <c r="G149" i="4"/>
  <c r="H149" i="4"/>
  <c r="I149" i="4"/>
  <c r="J149" i="4"/>
  <c r="K149" i="4"/>
  <c r="M149" i="4"/>
  <c r="N149" i="4"/>
  <c r="C150" i="4"/>
  <c r="D150" i="4"/>
  <c r="E150" i="4"/>
  <c r="F150" i="4"/>
  <c r="G150" i="4"/>
  <c r="H150" i="4"/>
  <c r="I150" i="4"/>
  <c r="J150" i="4"/>
  <c r="K150" i="4"/>
  <c r="M150" i="4"/>
  <c r="N150" i="4"/>
  <c r="C151" i="4"/>
  <c r="D151" i="4"/>
  <c r="E151" i="4"/>
  <c r="F151" i="4"/>
  <c r="G151" i="4"/>
  <c r="H151" i="4"/>
  <c r="I151" i="4"/>
  <c r="J151" i="4"/>
  <c r="K151" i="4"/>
  <c r="M151" i="4"/>
  <c r="N151" i="4"/>
  <c r="C152" i="4"/>
  <c r="D152" i="4"/>
  <c r="E152" i="4"/>
  <c r="F152" i="4"/>
  <c r="G152" i="4"/>
  <c r="H152" i="4"/>
  <c r="I152" i="4"/>
  <c r="J152" i="4"/>
  <c r="K152" i="4"/>
  <c r="M152" i="4"/>
  <c r="N152" i="4"/>
  <c r="C153" i="4"/>
  <c r="D153" i="4"/>
  <c r="E153" i="4"/>
  <c r="F153" i="4"/>
  <c r="G153" i="4"/>
  <c r="H153" i="4"/>
  <c r="I153" i="4"/>
  <c r="J153" i="4"/>
  <c r="K153" i="4"/>
  <c r="M153" i="4"/>
  <c r="N153" i="4"/>
  <c r="C154" i="4"/>
  <c r="D154" i="4"/>
  <c r="E154" i="4"/>
  <c r="F154" i="4"/>
  <c r="G154" i="4"/>
  <c r="H154" i="4"/>
  <c r="I154" i="4"/>
  <c r="J154" i="4"/>
  <c r="K154" i="4"/>
  <c r="M154" i="4"/>
  <c r="N154" i="4"/>
  <c r="C155" i="4"/>
  <c r="D155" i="4"/>
  <c r="E155" i="4"/>
  <c r="F155" i="4"/>
  <c r="G155" i="4"/>
  <c r="H155" i="4"/>
  <c r="I155" i="4"/>
  <c r="J155" i="4"/>
  <c r="K155" i="4"/>
  <c r="M155" i="4"/>
  <c r="N155" i="4"/>
  <c r="C156" i="4"/>
  <c r="D156" i="4"/>
  <c r="E156" i="4"/>
  <c r="F156" i="4"/>
  <c r="G156" i="4"/>
  <c r="H156" i="4"/>
  <c r="I156" i="4"/>
  <c r="J156" i="4"/>
  <c r="K156" i="4"/>
  <c r="M156" i="4"/>
  <c r="N156" i="4"/>
  <c r="C157" i="4"/>
  <c r="D157" i="4"/>
  <c r="E157" i="4"/>
  <c r="F157" i="4"/>
  <c r="G157" i="4"/>
  <c r="H157" i="4"/>
  <c r="I157" i="4"/>
  <c r="J157" i="4"/>
  <c r="K157" i="4"/>
  <c r="M157" i="4"/>
  <c r="N157" i="4"/>
  <c r="C158" i="4"/>
  <c r="D158" i="4"/>
  <c r="E158" i="4"/>
  <c r="F158" i="4"/>
  <c r="G158" i="4"/>
  <c r="H158" i="4"/>
  <c r="I158" i="4"/>
  <c r="J158" i="4"/>
  <c r="K158" i="4"/>
  <c r="M158" i="4"/>
  <c r="N158" i="4"/>
  <c r="C159" i="4"/>
  <c r="D159" i="4"/>
  <c r="E159" i="4"/>
  <c r="F159" i="4"/>
  <c r="G159" i="4"/>
  <c r="H159" i="4"/>
  <c r="I159" i="4"/>
  <c r="J159" i="4"/>
  <c r="K159" i="4"/>
  <c r="M159" i="4"/>
  <c r="N159" i="4"/>
  <c r="C160" i="4"/>
  <c r="D160" i="4"/>
  <c r="E160" i="4"/>
  <c r="F160" i="4"/>
  <c r="G160" i="4"/>
  <c r="H160" i="4"/>
  <c r="I160" i="4"/>
  <c r="J160" i="4"/>
  <c r="K160" i="4"/>
  <c r="M160" i="4"/>
  <c r="N160" i="4"/>
  <c r="C161" i="4"/>
  <c r="D161" i="4"/>
  <c r="E161" i="4"/>
  <c r="F161" i="4"/>
  <c r="G161" i="4"/>
  <c r="H161" i="4"/>
  <c r="I161" i="4"/>
  <c r="J161" i="4"/>
  <c r="K161" i="4"/>
  <c r="M161" i="4"/>
  <c r="N161" i="4"/>
  <c r="C162" i="4"/>
  <c r="D162" i="4"/>
  <c r="E162" i="4"/>
  <c r="F162" i="4"/>
  <c r="G162" i="4"/>
  <c r="H162" i="4"/>
  <c r="I162" i="4"/>
  <c r="J162" i="4"/>
  <c r="K162" i="4"/>
  <c r="M162" i="4"/>
  <c r="N162" i="4"/>
  <c r="C163" i="4"/>
  <c r="D163" i="4"/>
  <c r="E163" i="4"/>
  <c r="F163" i="4"/>
  <c r="G163" i="4"/>
  <c r="H163" i="4"/>
  <c r="I163" i="4"/>
  <c r="J163" i="4"/>
  <c r="K163" i="4"/>
  <c r="M163" i="4"/>
  <c r="N163" i="4"/>
  <c r="C164" i="4"/>
  <c r="D164" i="4"/>
  <c r="E164" i="4"/>
  <c r="F164" i="4"/>
  <c r="G164" i="4"/>
  <c r="H164" i="4"/>
  <c r="I164" i="4"/>
  <c r="J164" i="4"/>
  <c r="K164" i="4"/>
  <c r="M164" i="4"/>
  <c r="N164" i="4"/>
  <c r="C165" i="4"/>
  <c r="D165" i="4"/>
  <c r="E165" i="4"/>
  <c r="F165" i="4"/>
  <c r="G165" i="4"/>
  <c r="H165" i="4"/>
  <c r="I165" i="4"/>
  <c r="J165" i="4"/>
  <c r="K165" i="4"/>
  <c r="M165" i="4"/>
  <c r="N165" i="4"/>
  <c r="C166" i="4"/>
  <c r="D166" i="4"/>
  <c r="E166" i="4"/>
  <c r="F166" i="4"/>
  <c r="G166" i="4"/>
  <c r="H166" i="4"/>
  <c r="I166" i="4"/>
  <c r="J166" i="4"/>
  <c r="K166" i="4"/>
  <c r="M166" i="4"/>
  <c r="N166" i="4"/>
  <c r="C167" i="4"/>
  <c r="D167" i="4"/>
  <c r="E167" i="4"/>
  <c r="F167" i="4"/>
  <c r="G167" i="4"/>
  <c r="H167" i="4"/>
  <c r="I167" i="4"/>
  <c r="J167" i="4"/>
  <c r="K167" i="4"/>
  <c r="M167" i="4"/>
  <c r="N167" i="4"/>
  <c r="C168" i="4"/>
  <c r="D168" i="4"/>
  <c r="E168" i="4"/>
  <c r="F168" i="4"/>
  <c r="G168" i="4"/>
  <c r="H168" i="4"/>
  <c r="I168" i="4"/>
  <c r="J168" i="4"/>
  <c r="K168" i="4"/>
  <c r="M168" i="4"/>
  <c r="N168" i="4"/>
  <c r="C169" i="4"/>
  <c r="D169" i="4"/>
  <c r="E169" i="4"/>
  <c r="F169" i="4"/>
  <c r="G169" i="4"/>
  <c r="H169" i="4"/>
  <c r="I169" i="4"/>
  <c r="J169" i="4"/>
  <c r="K169" i="4"/>
  <c r="M169" i="4"/>
  <c r="N169" i="4"/>
  <c r="C170" i="4"/>
  <c r="D170" i="4"/>
  <c r="E170" i="4"/>
  <c r="F170" i="4"/>
  <c r="G170" i="4"/>
  <c r="H170" i="4"/>
  <c r="I170" i="4"/>
  <c r="J170" i="4"/>
  <c r="K170" i="4"/>
  <c r="M170" i="4"/>
  <c r="N170" i="4"/>
  <c r="C171" i="4"/>
  <c r="D171" i="4"/>
  <c r="E171" i="4"/>
  <c r="F171" i="4"/>
  <c r="G171" i="4"/>
  <c r="H171" i="4"/>
  <c r="I171" i="4"/>
  <c r="J171" i="4"/>
  <c r="K171" i="4"/>
  <c r="M171" i="4"/>
  <c r="N171" i="4"/>
  <c r="C172" i="4"/>
  <c r="D172" i="4"/>
  <c r="E172" i="4"/>
  <c r="F172" i="4"/>
  <c r="G172" i="4"/>
  <c r="H172" i="4"/>
  <c r="I172" i="4"/>
  <c r="J172" i="4"/>
  <c r="K172" i="4"/>
  <c r="M172" i="4"/>
  <c r="N172" i="4"/>
  <c r="C173" i="4"/>
  <c r="D173" i="4"/>
  <c r="E173" i="4"/>
  <c r="F173" i="4"/>
  <c r="G173" i="4"/>
  <c r="H173" i="4"/>
  <c r="I173" i="4"/>
  <c r="J173" i="4"/>
  <c r="K173" i="4"/>
  <c r="M173" i="4"/>
  <c r="N173" i="4"/>
  <c r="C174" i="4"/>
  <c r="D174" i="4"/>
  <c r="E174" i="4"/>
  <c r="F174" i="4"/>
  <c r="G174" i="4"/>
  <c r="H174" i="4"/>
  <c r="I174" i="4"/>
  <c r="J174" i="4"/>
  <c r="K174" i="4"/>
  <c r="M174" i="4"/>
  <c r="N174" i="4"/>
  <c r="C175" i="4"/>
  <c r="D175" i="4"/>
  <c r="E175" i="4"/>
  <c r="F175" i="4"/>
  <c r="G175" i="4"/>
  <c r="H175" i="4"/>
  <c r="I175" i="4"/>
  <c r="J175" i="4"/>
  <c r="K175" i="4"/>
  <c r="M175" i="4"/>
  <c r="N175" i="4"/>
  <c r="C176" i="4"/>
  <c r="D176" i="4"/>
  <c r="E176" i="4"/>
  <c r="F176" i="4"/>
  <c r="G176" i="4"/>
  <c r="H176" i="4"/>
  <c r="I176" i="4"/>
  <c r="J176" i="4"/>
  <c r="K176" i="4"/>
  <c r="M176" i="4"/>
  <c r="N176" i="4"/>
  <c r="C177" i="4"/>
  <c r="D177" i="4"/>
  <c r="E177" i="4"/>
  <c r="F177" i="4"/>
  <c r="G177" i="4"/>
  <c r="H177" i="4"/>
  <c r="I177" i="4"/>
  <c r="J177" i="4"/>
  <c r="K177" i="4"/>
  <c r="M177" i="4"/>
  <c r="N177" i="4"/>
  <c r="C178" i="4"/>
  <c r="D178" i="4"/>
  <c r="E178" i="4"/>
  <c r="F178" i="4"/>
  <c r="G178" i="4"/>
  <c r="H178" i="4"/>
  <c r="I178" i="4"/>
  <c r="J178" i="4"/>
  <c r="K178" i="4"/>
  <c r="M178" i="4"/>
  <c r="N178" i="4"/>
  <c r="C179" i="4"/>
  <c r="D179" i="4"/>
  <c r="E179" i="4"/>
  <c r="F179" i="4"/>
  <c r="G179" i="4"/>
  <c r="H179" i="4"/>
  <c r="I179" i="4"/>
  <c r="J179" i="4"/>
  <c r="K179" i="4"/>
  <c r="M179" i="4"/>
  <c r="N179" i="4"/>
  <c r="C180" i="4"/>
  <c r="D180" i="4"/>
  <c r="E180" i="4"/>
  <c r="F180" i="4"/>
  <c r="G180" i="4"/>
  <c r="H180" i="4"/>
  <c r="I180" i="4"/>
  <c r="J180" i="4"/>
  <c r="K180" i="4"/>
  <c r="M180" i="4"/>
  <c r="N180" i="4"/>
  <c r="C181" i="4"/>
  <c r="D181" i="4"/>
  <c r="E181" i="4"/>
  <c r="F181" i="4"/>
  <c r="G181" i="4"/>
  <c r="H181" i="4"/>
  <c r="I181" i="4"/>
  <c r="J181" i="4"/>
  <c r="K181" i="4"/>
  <c r="M181" i="4"/>
  <c r="N181" i="4"/>
  <c r="C182" i="4"/>
  <c r="D182" i="4"/>
  <c r="E182" i="4"/>
  <c r="F182" i="4"/>
  <c r="G182" i="4"/>
  <c r="H182" i="4"/>
  <c r="I182" i="4"/>
  <c r="J182" i="4"/>
  <c r="K182" i="4"/>
  <c r="M182" i="4"/>
  <c r="N182" i="4"/>
  <c r="C183" i="4"/>
  <c r="D183" i="4"/>
  <c r="E183" i="4"/>
  <c r="F183" i="4"/>
  <c r="G183" i="4"/>
  <c r="H183" i="4"/>
  <c r="I183" i="4"/>
  <c r="J183" i="4"/>
  <c r="K183" i="4"/>
  <c r="M183" i="4"/>
  <c r="N183" i="4"/>
  <c r="C3" i="5"/>
  <c r="D3" i="5"/>
  <c r="E3" i="5"/>
  <c r="F3" i="5"/>
  <c r="G3" i="5"/>
  <c r="H3" i="5"/>
  <c r="I3" i="5"/>
  <c r="J3" i="5"/>
  <c r="K3" i="5"/>
  <c r="M3" i="5"/>
  <c r="N3" i="5"/>
  <c r="C4" i="5"/>
  <c r="D4" i="5"/>
  <c r="E4" i="5"/>
  <c r="F4" i="5"/>
  <c r="G4" i="5"/>
  <c r="H4" i="5"/>
  <c r="I4" i="5"/>
  <c r="J4" i="5"/>
  <c r="K4" i="5"/>
  <c r="M4" i="5"/>
  <c r="N4" i="5"/>
  <c r="C5" i="5"/>
  <c r="D5" i="5"/>
  <c r="E5" i="5"/>
  <c r="F5" i="5"/>
  <c r="G5" i="5"/>
  <c r="H5" i="5"/>
  <c r="I5" i="5"/>
  <c r="J5" i="5"/>
  <c r="K5" i="5"/>
  <c r="M5" i="5"/>
  <c r="N5" i="5"/>
  <c r="C6" i="5"/>
  <c r="D6" i="5"/>
  <c r="E6" i="5"/>
  <c r="F6" i="5"/>
  <c r="G6" i="5"/>
  <c r="H6" i="5"/>
  <c r="I6" i="5"/>
  <c r="J6" i="5"/>
  <c r="K6" i="5"/>
  <c r="M6" i="5"/>
  <c r="N6" i="5"/>
  <c r="C7" i="5"/>
  <c r="D7" i="5"/>
  <c r="E7" i="5"/>
  <c r="F7" i="5"/>
  <c r="G7" i="5"/>
  <c r="H7" i="5"/>
  <c r="I7" i="5"/>
  <c r="J7" i="5"/>
  <c r="K7" i="5"/>
  <c r="M7" i="5"/>
  <c r="N7" i="5"/>
  <c r="C8" i="5"/>
  <c r="D8" i="5"/>
  <c r="E8" i="5"/>
  <c r="F8" i="5"/>
  <c r="G8" i="5"/>
  <c r="H8" i="5"/>
  <c r="I8" i="5"/>
  <c r="J8" i="5"/>
  <c r="K8" i="5"/>
  <c r="M8" i="5"/>
  <c r="N8" i="5"/>
  <c r="C9" i="5"/>
  <c r="D9" i="5"/>
  <c r="E9" i="5"/>
  <c r="F9" i="5"/>
  <c r="G9" i="5"/>
  <c r="H9" i="5"/>
  <c r="I9" i="5"/>
  <c r="J9" i="5"/>
  <c r="K9" i="5"/>
  <c r="M9" i="5"/>
  <c r="N9" i="5"/>
  <c r="C10" i="5"/>
  <c r="D10" i="5"/>
  <c r="E10" i="5"/>
  <c r="F10" i="5"/>
  <c r="G10" i="5"/>
  <c r="H10" i="5"/>
  <c r="I10" i="5"/>
  <c r="J10" i="5"/>
  <c r="K10" i="5"/>
  <c r="M10" i="5"/>
  <c r="N10" i="5"/>
  <c r="C11" i="5"/>
  <c r="D11" i="5"/>
  <c r="E11" i="5"/>
  <c r="F11" i="5"/>
  <c r="G11" i="5"/>
  <c r="H11" i="5"/>
  <c r="I11" i="5"/>
  <c r="J11" i="5"/>
  <c r="K11" i="5"/>
  <c r="M11" i="5"/>
  <c r="N11" i="5"/>
  <c r="C12" i="5"/>
  <c r="D12" i="5"/>
  <c r="E12" i="5"/>
  <c r="F12" i="5"/>
  <c r="G12" i="5"/>
  <c r="H12" i="5"/>
  <c r="I12" i="5"/>
  <c r="J12" i="5"/>
  <c r="K12" i="5"/>
  <c r="M12" i="5"/>
  <c r="N12" i="5"/>
  <c r="C13" i="5"/>
  <c r="D13" i="5"/>
  <c r="E13" i="5"/>
  <c r="F13" i="5"/>
  <c r="G13" i="5"/>
  <c r="H13" i="5"/>
  <c r="I13" i="5"/>
  <c r="J13" i="5"/>
  <c r="K13" i="5"/>
  <c r="M13" i="5"/>
  <c r="N13" i="5"/>
  <c r="C14" i="5"/>
  <c r="D14" i="5"/>
  <c r="E14" i="5"/>
  <c r="F14" i="5"/>
  <c r="G14" i="5"/>
  <c r="H14" i="5"/>
  <c r="I14" i="5"/>
  <c r="J14" i="5"/>
  <c r="K14" i="5"/>
  <c r="M14" i="5"/>
  <c r="N14" i="5"/>
  <c r="C15" i="5"/>
  <c r="D15" i="5"/>
  <c r="E15" i="5"/>
  <c r="F15" i="5"/>
  <c r="G15" i="5"/>
  <c r="H15" i="5"/>
  <c r="I15" i="5"/>
  <c r="J15" i="5"/>
  <c r="K15" i="5"/>
  <c r="M15" i="5"/>
  <c r="N15" i="5"/>
  <c r="C16" i="5"/>
  <c r="D16" i="5"/>
  <c r="E16" i="5"/>
  <c r="F16" i="5"/>
  <c r="G16" i="5"/>
  <c r="H16" i="5"/>
  <c r="I16" i="5"/>
  <c r="J16" i="5"/>
  <c r="K16" i="5"/>
  <c r="M16" i="5"/>
  <c r="N16" i="5"/>
  <c r="C17" i="5"/>
  <c r="D17" i="5"/>
  <c r="E17" i="5"/>
  <c r="F17" i="5"/>
  <c r="G17" i="5"/>
  <c r="H17" i="5"/>
  <c r="I17" i="5"/>
  <c r="J17" i="5"/>
  <c r="K17" i="5"/>
  <c r="M17" i="5"/>
  <c r="N17" i="5"/>
  <c r="C18" i="5"/>
  <c r="D18" i="5"/>
  <c r="E18" i="5"/>
  <c r="F18" i="5"/>
  <c r="G18" i="5"/>
  <c r="H18" i="5"/>
  <c r="I18" i="5"/>
  <c r="J18" i="5"/>
  <c r="K18" i="5"/>
  <c r="M18" i="5"/>
  <c r="N18" i="5"/>
  <c r="C19" i="5"/>
  <c r="D19" i="5"/>
  <c r="E19" i="5"/>
  <c r="F19" i="5"/>
  <c r="G19" i="5"/>
  <c r="H19" i="5"/>
  <c r="I19" i="5"/>
  <c r="J19" i="5"/>
  <c r="K19" i="5"/>
  <c r="M19" i="5"/>
  <c r="N19" i="5"/>
  <c r="C20" i="5"/>
  <c r="D20" i="5"/>
  <c r="E20" i="5"/>
  <c r="F20" i="5"/>
  <c r="G20" i="5"/>
  <c r="H20" i="5"/>
  <c r="I20" i="5"/>
  <c r="J20" i="5"/>
  <c r="K20" i="5"/>
  <c r="M20" i="5"/>
  <c r="N20" i="5"/>
  <c r="C21" i="5"/>
  <c r="D21" i="5"/>
  <c r="E21" i="5"/>
  <c r="F21" i="5"/>
  <c r="G21" i="5"/>
  <c r="H21" i="5"/>
  <c r="I21" i="5"/>
  <c r="J21" i="5"/>
  <c r="K21" i="5"/>
  <c r="M21" i="5"/>
  <c r="N21" i="5"/>
  <c r="C22" i="5"/>
  <c r="D22" i="5"/>
  <c r="E22" i="5"/>
  <c r="F22" i="5"/>
  <c r="G22" i="5"/>
  <c r="H22" i="5"/>
  <c r="I22" i="5"/>
  <c r="J22" i="5"/>
  <c r="K22" i="5"/>
  <c r="M22" i="5"/>
  <c r="N22" i="5"/>
  <c r="C23" i="5"/>
  <c r="D23" i="5"/>
  <c r="E23" i="5"/>
  <c r="F23" i="5"/>
  <c r="G23" i="5"/>
  <c r="H23" i="5"/>
  <c r="I23" i="5"/>
  <c r="J23" i="5"/>
  <c r="K23" i="5"/>
  <c r="M23" i="5"/>
  <c r="N23" i="5"/>
  <c r="C24" i="5"/>
  <c r="D24" i="5"/>
  <c r="E24" i="5"/>
  <c r="F24" i="5"/>
  <c r="G24" i="5"/>
  <c r="H24" i="5"/>
  <c r="I24" i="5"/>
  <c r="J24" i="5"/>
  <c r="K24" i="5"/>
  <c r="M24" i="5"/>
  <c r="N24" i="5"/>
  <c r="C25" i="5"/>
  <c r="D25" i="5"/>
  <c r="E25" i="5"/>
  <c r="F25" i="5"/>
  <c r="G25" i="5"/>
  <c r="H25" i="5"/>
  <c r="I25" i="5"/>
  <c r="J25" i="5"/>
  <c r="K25" i="5"/>
  <c r="M25" i="5"/>
  <c r="N25" i="5"/>
  <c r="C26" i="5"/>
  <c r="D26" i="5"/>
  <c r="E26" i="5"/>
  <c r="F26" i="5"/>
  <c r="G26" i="5"/>
  <c r="H26" i="5"/>
  <c r="I26" i="5"/>
  <c r="J26" i="5"/>
  <c r="K26" i="5"/>
  <c r="M26" i="5"/>
  <c r="N26" i="5"/>
  <c r="C27" i="5"/>
  <c r="D27" i="5"/>
  <c r="E27" i="5"/>
  <c r="F27" i="5"/>
  <c r="G27" i="5"/>
  <c r="H27" i="5"/>
  <c r="I27" i="5"/>
  <c r="J27" i="5"/>
  <c r="K27" i="5"/>
  <c r="M27" i="5"/>
  <c r="N27" i="5"/>
  <c r="C28" i="5"/>
  <c r="D28" i="5"/>
  <c r="E28" i="5"/>
  <c r="F28" i="5"/>
  <c r="G28" i="5"/>
  <c r="H28" i="5"/>
  <c r="I28" i="5"/>
  <c r="J28" i="5"/>
  <c r="K28" i="5"/>
  <c r="M28" i="5"/>
  <c r="N28" i="5"/>
  <c r="C29" i="5"/>
  <c r="D29" i="5"/>
  <c r="E29" i="5"/>
  <c r="F29" i="5"/>
  <c r="G29" i="5"/>
  <c r="H29" i="5"/>
  <c r="I29" i="5"/>
  <c r="J29" i="5"/>
  <c r="K29" i="5"/>
  <c r="M29" i="5"/>
  <c r="N29" i="5"/>
  <c r="C30" i="5"/>
  <c r="D30" i="5"/>
  <c r="E30" i="5"/>
  <c r="F30" i="5"/>
  <c r="G30" i="5"/>
  <c r="H30" i="5"/>
  <c r="I30" i="5"/>
  <c r="J30" i="5"/>
  <c r="K30" i="5"/>
  <c r="M30" i="5"/>
  <c r="N30" i="5"/>
  <c r="C31" i="5"/>
  <c r="D31" i="5"/>
  <c r="E31" i="5"/>
  <c r="F31" i="5"/>
  <c r="G31" i="5"/>
  <c r="H31" i="5"/>
  <c r="I31" i="5"/>
  <c r="J31" i="5"/>
  <c r="K31" i="5"/>
  <c r="M31" i="5"/>
  <c r="N31" i="5"/>
  <c r="C32" i="5"/>
  <c r="D32" i="5"/>
  <c r="E32" i="5"/>
  <c r="F32" i="5"/>
  <c r="G32" i="5"/>
  <c r="H32" i="5"/>
  <c r="I32" i="5"/>
  <c r="J32" i="5"/>
  <c r="K32" i="5"/>
  <c r="M32" i="5"/>
  <c r="N32" i="5"/>
  <c r="C33" i="5"/>
  <c r="D33" i="5"/>
  <c r="E33" i="5"/>
  <c r="F33" i="5"/>
  <c r="G33" i="5"/>
  <c r="H33" i="5"/>
  <c r="I33" i="5"/>
  <c r="J33" i="5"/>
  <c r="K33" i="5"/>
  <c r="M33" i="5"/>
  <c r="N33" i="5"/>
  <c r="C34" i="5"/>
  <c r="D34" i="5"/>
  <c r="E34" i="5"/>
  <c r="F34" i="5"/>
  <c r="G34" i="5"/>
  <c r="H34" i="5"/>
  <c r="I34" i="5"/>
  <c r="J34" i="5"/>
  <c r="K34" i="5"/>
  <c r="M34" i="5"/>
  <c r="N34" i="5"/>
  <c r="C35" i="5"/>
  <c r="D35" i="5"/>
  <c r="E35" i="5"/>
  <c r="F35" i="5"/>
  <c r="G35" i="5"/>
  <c r="H35" i="5"/>
  <c r="I35" i="5"/>
  <c r="J35" i="5"/>
  <c r="K35" i="5"/>
  <c r="M35" i="5"/>
  <c r="N35" i="5"/>
  <c r="C36" i="5"/>
  <c r="D36" i="5"/>
  <c r="E36" i="5"/>
  <c r="F36" i="5"/>
  <c r="G36" i="5"/>
  <c r="H36" i="5"/>
  <c r="I36" i="5"/>
  <c r="J36" i="5"/>
  <c r="K36" i="5"/>
  <c r="M36" i="5"/>
  <c r="N36" i="5"/>
  <c r="C37" i="5"/>
  <c r="D37" i="5"/>
  <c r="E37" i="5"/>
  <c r="F37" i="5"/>
  <c r="G37" i="5"/>
  <c r="H37" i="5"/>
  <c r="I37" i="5"/>
  <c r="J37" i="5"/>
  <c r="K37" i="5"/>
  <c r="M37" i="5"/>
  <c r="N37" i="5"/>
  <c r="C38" i="5"/>
  <c r="D38" i="5"/>
  <c r="E38" i="5"/>
  <c r="F38" i="5"/>
  <c r="G38" i="5"/>
  <c r="H38" i="5"/>
  <c r="I38" i="5"/>
  <c r="J38" i="5"/>
  <c r="K38" i="5"/>
  <c r="M38" i="5"/>
  <c r="N38" i="5"/>
  <c r="C39" i="5"/>
  <c r="D39" i="5"/>
  <c r="E39" i="5"/>
  <c r="F39" i="5"/>
  <c r="G39" i="5"/>
  <c r="H39" i="5"/>
  <c r="I39" i="5"/>
  <c r="J39" i="5"/>
  <c r="K39" i="5"/>
  <c r="M39" i="5"/>
  <c r="N39" i="5"/>
  <c r="C40" i="5"/>
  <c r="D40" i="5"/>
  <c r="E40" i="5"/>
  <c r="F40" i="5"/>
  <c r="G40" i="5"/>
  <c r="H40" i="5"/>
  <c r="I40" i="5"/>
  <c r="J40" i="5"/>
  <c r="K40" i="5"/>
  <c r="M40" i="5"/>
  <c r="N40" i="5"/>
  <c r="C41" i="5"/>
  <c r="D41" i="5"/>
  <c r="E41" i="5"/>
  <c r="F41" i="5"/>
  <c r="G41" i="5"/>
  <c r="H41" i="5"/>
  <c r="I41" i="5"/>
  <c r="J41" i="5"/>
  <c r="K41" i="5"/>
  <c r="M41" i="5"/>
  <c r="N41" i="5"/>
  <c r="C42" i="5"/>
  <c r="D42" i="5"/>
  <c r="E42" i="5"/>
  <c r="F42" i="5"/>
  <c r="G42" i="5"/>
  <c r="H42" i="5"/>
  <c r="I42" i="5"/>
  <c r="J42" i="5"/>
  <c r="K42" i="5"/>
  <c r="M42" i="5"/>
  <c r="N42" i="5"/>
  <c r="C43" i="5"/>
  <c r="D43" i="5"/>
  <c r="E43" i="5"/>
  <c r="F43" i="5"/>
  <c r="G43" i="5"/>
  <c r="H43" i="5"/>
  <c r="I43" i="5"/>
  <c r="J43" i="5"/>
  <c r="K43" i="5"/>
  <c r="M43" i="5"/>
  <c r="N43" i="5"/>
  <c r="C44" i="5"/>
  <c r="D44" i="5"/>
  <c r="E44" i="5"/>
  <c r="F44" i="5"/>
  <c r="G44" i="5"/>
  <c r="H44" i="5"/>
  <c r="I44" i="5"/>
  <c r="J44" i="5"/>
  <c r="K44" i="5"/>
  <c r="M44" i="5"/>
  <c r="N44" i="5"/>
  <c r="C45" i="5"/>
  <c r="D45" i="5"/>
  <c r="E45" i="5"/>
  <c r="F45" i="5"/>
  <c r="G45" i="5"/>
  <c r="H45" i="5"/>
  <c r="I45" i="5"/>
  <c r="J45" i="5"/>
  <c r="K45" i="5"/>
  <c r="M45" i="5"/>
  <c r="N45" i="5"/>
  <c r="C46" i="5"/>
  <c r="D46" i="5"/>
  <c r="E46" i="5"/>
  <c r="F46" i="5"/>
  <c r="G46" i="5"/>
  <c r="H46" i="5"/>
  <c r="I46" i="5"/>
  <c r="J46" i="5"/>
  <c r="K46" i="5"/>
  <c r="M46" i="5"/>
  <c r="N46" i="5"/>
  <c r="C47" i="5"/>
  <c r="D47" i="5"/>
  <c r="E47" i="5"/>
  <c r="F47" i="5"/>
  <c r="G47" i="5"/>
  <c r="H47" i="5"/>
  <c r="I47" i="5"/>
  <c r="J47" i="5"/>
  <c r="K47" i="5"/>
  <c r="M47" i="5"/>
  <c r="N47" i="5"/>
  <c r="C48" i="5"/>
  <c r="D48" i="5"/>
  <c r="E48" i="5"/>
  <c r="F48" i="5"/>
  <c r="G48" i="5"/>
  <c r="H48" i="5"/>
  <c r="I48" i="5"/>
  <c r="J48" i="5"/>
  <c r="K48" i="5"/>
  <c r="M48" i="5"/>
  <c r="N48" i="5"/>
  <c r="C49" i="5"/>
  <c r="D49" i="5"/>
  <c r="E49" i="5"/>
  <c r="F49" i="5"/>
  <c r="G49" i="5"/>
  <c r="H49" i="5"/>
  <c r="I49" i="5"/>
  <c r="J49" i="5"/>
  <c r="K49" i="5"/>
  <c r="M49" i="5"/>
  <c r="N49" i="5"/>
  <c r="C50" i="5"/>
  <c r="D50" i="5"/>
  <c r="E50" i="5"/>
  <c r="F50" i="5"/>
  <c r="G50" i="5"/>
  <c r="H50" i="5"/>
  <c r="I50" i="5"/>
  <c r="J50" i="5"/>
  <c r="K50" i="5"/>
  <c r="M50" i="5"/>
  <c r="N50" i="5"/>
  <c r="C51" i="5"/>
  <c r="D51" i="5"/>
  <c r="E51" i="5"/>
  <c r="F51" i="5"/>
  <c r="G51" i="5"/>
  <c r="H51" i="5"/>
  <c r="I51" i="5"/>
  <c r="J51" i="5"/>
  <c r="K51" i="5"/>
  <c r="M51" i="5"/>
  <c r="N51" i="5"/>
  <c r="C52" i="5"/>
  <c r="D52" i="5"/>
  <c r="E52" i="5"/>
  <c r="F52" i="5"/>
  <c r="G52" i="5"/>
  <c r="H52" i="5"/>
  <c r="I52" i="5"/>
  <c r="J52" i="5"/>
  <c r="K52" i="5"/>
  <c r="M52" i="5"/>
  <c r="N52" i="5"/>
  <c r="C53" i="5"/>
  <c r="D53" i="5"/>
  <c r="E53" i="5"/>
  <c r="F53" i="5"/>
  <c r="G53" i="5"/>
  <c r="H53" i="5"/>
  <c r="I53" i="5"/>
  <c r="J53" i="5"/>
  <c r="K53" i="5"/>
  <c r="M53" i="5"/>
  <c r="N53" i="5"/>
  <c r="C54" i="5"/>
  <c r="D54" i="5"/>
  <c r="E54" i="5"/>
  <c r="F54" i="5"/>
  <c r="G54" i="5"/>
  <c r="H54" i="5"/>
  <c r="I54" i="5"/>
  <c r="J54" i="5"/>
  <c r="K54" i="5"/>
  <c r="M54" i="5"/>
  <c r="N54" i="5"/>
  <c r="C55" i="5"/>
  <c r="D55" i="5"/>
  <c r="E55" i="5"/>
  <c r="F55" i="5"/>
  <c r="G55" i="5"/>
  <c r="H55" i="5"/>
  <c r="I55" i="5"/>
  <c r="J55" i="5"/>
  <c r="K55" i="5"/>
  <c r="M55" i="5"/>
  <c r="N55" i="5"/>
  <c r="C56" i="5"/>
  <c r="D56" i="5"/>
  <c r="E56" i="5"/>
  <c r="F56" i="5"/>
  <c r="G56" i="5"/>
  <c r="H56" i="5"/>
  <c r="I56" i="5"/>
  <c r="J56" i="5"/>
  <c r="K56" i="5"/>
  <c r="M56" i="5"/>
  <c r="N56" i="5"/>
  <c r="C57" i="5"/>
  <c r="D57" i="5"/>
  <c r="E57" i="5"/>
  <c r="F57" i="5"/>
  <c r="G57" i="5"/>
  <c r="H57" i="5"/>
  <c r="I57" i="5"/>
  <c r="J57" i="5"/>
  <c r="K57" i="5"/>
  <c r="M57" i="5"/>
  <c r="N57" i="5"/>
  <c r="C58" i="5"/>
  <c r="D58" i="5"/>
  <c r="E58" i="5"/>
  <c r="F58" i="5"/>
  <c r="G58" i="5"/>
  <c r="H58" i="5"/>
  <c r="I58" i="5"/>
  <c r="J58" i="5"/>
  <c r="K58" i="5"/>
  <c r="M58" i="5"/>
  <c r="N58" i="5"/>
  <c r="C59" i="5"/>
  <c r="D59" i="5"/>
  <c r="E59" i="5"/>
  <c r="F59" i="5"/>
  <c r="G59" i="5"/>
  <c r="H59" i="5"/>
  <c r="I59" i="5"/>
  <c r="J59" i="5"/>
  <c r="K59" i="5"/>
  <c r="M59" i="5"/>
  <c r="N59" i="5"/>
  <c r="C60" i="5"/>
  <c r="D60" i="5"/>
  <c r="E60" i="5"/>
  <c r="F60" i="5"/>
  <c r="G60" i="5"/>
  <c r="H60" i="5"/>
  <c r="I60" i="5"/>
  <c r="J60" i="5"/>
  <c r="K60" i="5"/>
  <c r="M60" i="5"/>
  <c r="N60" i="5"/>
  <c r="C61" i="5"/>
  <c r="D61" i="5"/>
  <c r="E61" i="5"/>
  <c r="F61" i="5"/>
  <c r="G61" i="5"/>
  <c r="H61" i="5"/>
  <c r="I61" i="5"/>
  <c r="J61" i="5"/>
  <c r="K61" i="5"/>
  <c r="M61" i="5"/>
  <c r="N61" i="5"/>
  <c r="C62" i="5"/>
  <c r="D62" i="5"/>
  <c r="E62" i="5"/>
  <c r="F62" i="5"/>
  <c r="G62" i="5"/>
  <c r="H62" i="5"/>
  <c r="I62" i="5"/>
  <c r="J62" i="5"/>
  <c r="K62" i="5"/>
  <c r="M62" i="5"/>
  <c r="N62" i="5"/>
  <c r="C63" i="5"/>
  <c r="D63" i="5"/>
  <c r="E63" i="5"/>
  <c r="F63" i="5"/>
  <c r="G63" i="5"/>
  <c r="H63" i="5"/>
  <c r="I63" i="5"/>
  <c r="J63" i="5"/>
  <c r="K63" i="5"/>
  <c r="M63" i="5"/>
  <c r="N63" i="5"/>
  <c r="C64" i="5"/>
  <c r="D64" i="5"/>
  <c r="E64" i="5"/>
  <c r="F64" i="5"/>
  <c r="G64" i="5"/>
  <c r="H64" i="5"/>
  <c r="I64" i="5"/>
  <c r="J64" i="5"/>
  <c r="K64" i="5"/>
  <c r="M64" i="5"/>
  <c r="N64" i="5"/>
  <c r="C65" i="5"/>
  <c r="D65" i="5"/>
  <c r="E65" i="5"/>
  <c r="F65" i="5"/>
  <c r="G65" i="5"/>
  <c r="H65" i="5"/>
  <c r="I65" i="5"/>
  <c r="J65" i="5"/>
  <c r="K65" i="5"/>
  <c r="M65" i="5"/>
  <c r="N65" i="5"/>
  <c r="C66" i="5"/>
  <c r="D66" i="5"/>
  <c r="E66" i="5"/>
  <c r="F66" i="5"/>
  <c r="G66" i="5"/>
  <c r="H66" i="5"/>
  <c r="I66" i="5"/>
  <c r="J66" i="5"/>
  <c r="K66" i="5"/>
  <c r="M66" i="5"/>
  <c r="N66" i="5"/>
  <c r="C67" i="5"/>
  <c r="D67" i="5"/>
  <c r="E67" i="5"/>
  <c r="F67" i="5"/>
  <c r="G67" i="5"/>
  <c r="H67" i="5"/>
  <c r="I67" i="5"/>
  <c r="J67" i="5"/>
  <c r="K67" i="5"/>
  <c r="M67" i="5"/>
  <c r="N67" i="5"/>
  <c r="C68" i="5"/>
  <c r="D68" i="5"/>
  <c r="E68" i="5"/>
  <c r="F68" i="5"/>
  <c r="G68" i="5"/>
  <c r="H68" i="5"/>
  <c r="I68" i="5"/>
  <c r="J68" i="5"/>
  <c r="K68" i="5"/>
  <c r="M68" i="5"/>
  <c r="N68" i="5"/>
  <c r="C69" i="5"/>
  <c r="D69" i="5"/>
  <c r="E69" i="5"/>
  <c r="F69" i="5"/>
  <c r="G69" i="5"/>
  <c r="H69" i="5"/>
  <c r="I69" i="5"/>
  <c r="J69" i="5"/>
  <c r="K69" i="5"/>
  <c r="M69" i="5"/>
  <c r="N69" i="5"/>
  <c r="C70" i="5"/>
  <c r="D70" i="5"/>
  <c r="E70" i="5"/>
  <c r="F70" i="5"/>
  <c r="G70" i="5"/>
  <c r="H70" i="5"/>
  <c r="I70" i="5"/>
  <c r="J70" i="5"/>
  <c r="K70" i="5"/>
  <c r="M70" i="5"/>
  <c r="N70" i="5"/>
  <c r="C71" i="5"/>
  <c r="D71" i="5"/>
  <c r="E71" i="5"/>
  <c r="F71" i="5"/>
  <c r="G71" i="5"/>
  <c r="H71" i="5"/>
  <c r="I71" i="5"/>
  <c r="J71" i="5"/>
  <c r="K71" i="5"/>
  <c r="M71" i="5"/>
  <c r="N71" i="5"/>
  <c r="C72" i="5"/>
  <c r="D72" i="5"/>
  <c r="E72" i="5"/>
  <c r="F72" i="5"/>
  <c r="G72" i="5"/>
  <c r="H72" i="5"/>
  <c r="I72" i="5"/>
  <c r="J72" i="5"/>
  <c r="K72" i="5"/>
  <c r="M72" i="5"/>
  <c r="N72" i="5"/>
  <c r="C73" i="5"/>
  <c r="D73" i="5"/>
  <c r="E73" i="5"/>
  <c r="F73" i="5"/>
  <c r="G73" i="5"/>
  <c r="H73" i="5"/>
  <c r="I73" i="5"/>
  <c r="J73" i="5"/>
  <c r="K73" i="5"/>
  <c r="M73" i="5"/>
  <c r="N73" i="5"/>
  <c r="C74" i="5"/>
  <c r="D74" i="5"/>
  <c r="E74" i="5"/>
  <c r="F74" i="5"/>
  <c r="G74" i="5"/>
  <c r="H74" i="5"/>
  <c r="I74" i="5"/>
  <c r="J74" i="5"/>
  <c r="K74" i="5"/>
  <c r="M74" i="5"/>
  <c r="N74" i="5"/>
  <c r="C75" i="5"/>
  <c r="D75" i="5"/>
  <c r="E75" i="5"/>
  <c r="F75" i="5"/>
  <c r="G75" i="5"/>
  <c r="H75" i="5"/>
  <c r="I75" i="5"/>
  <c r="J75" i="5"/>
  <c r="K75" i="5"/>
  <c r="M75" i="5"/>
  <c r="N75" i="5"/>
  <c r="C76" i="5"/>
  <c r="D76" i="5"/>
  <c r="E76" i="5"/>
  <c r="F76" i="5"/>
  <c r="G76" i="5"/>
  <c r="H76" i="5"/>
  <c r="I76" i="5"/>
  <c r="J76" i="5"/>
  <c r="K76" i="5"/>
  <c r="M76" i="5"/>
  <c r="N76" i="5"/>
  <c r="C77" i="5"/>
  <c r="D77" i="5"/>
  <c r="E77" i="5"/>
  <c r="F77" i="5"/>
  <c r="G77" i="5"/>
  <c r="H77" i="5"/>
  <c r="I77" i="5"/>
  <c r="J77" i="5"/>
  <c r="K77" i="5"/>
  <c r="M77" i="5"/>
  <c r="N77" i="5"/>
  <c r="C78" i="5"/>
  <c r="D78" i="5"/>
  <c r="E78" i="5"/>
  <c r="F78" i="5"/>
  <c r="G78" i="5"/>
  <c r="H78" i="5"/>
  <c r="I78" i="5"/>
  <c r="J78" i="5"/>
  <c r="K78" i="5"/>
  <c r="M78" i="5"/>
  <c r="N78" i="5"/>
  <c r="C79" i="5"/>
  <c r="D79" i="5"/>
  <c r="E79" i="5"/>
  <c r="F79" i="5"/>
  <c r="G79" i="5"/>
  <c r="H79" i="5"/>
  <c r="I79" i="5"/>
  <c r="J79" i="5"/>
  <c r="K79" i="5"/>
  <c r="M79" i="5"/>
  <c r="N79" i="5"/>
  <c r="C80" i="5"/>
  <c r="D80" i="5"/>
  <c r="E80" i="5"/>
  <c r="F80" i="5"/>
  <c r="G80" i="5"/>
  <c r="H80" i="5"/>
  <c r="I80" i="5"/>
  <c r="J80" i="5"/>
  <c r="K80" i="5"/>
  <c r="M80" i="5"/>
  <c r="N80" i="5"/>
  <c r="C81" i="5"/>
  <c r="D81" i="5"/>
  <c r="E81" i="5"/>
  <c r="F81" i="5"/>
  <c r="G81" i="5"/>
  <c r="H81" i="5"/>
  <c r="I81" i="5"/>
  <c r="J81" i="5"/>
  <c r="K81" i="5"/>
  <c r="M81" i="5"/>
  <c r="N81" i="5"/>
  <c r="C82" i="5"/>
  <c r="D82" i="5"/>
  <c r="E82" i="5"/>
  <c r="F82" i="5"/>
  <c r="G82" i="5"/>
  <c r="H82" i="5"/>
  <c r="I82" i="5"/>
  <c r="J82" i="5"/>
  <c r="K82" i="5"/>
  <c r="M82" i="5"/>
  <c r="N82" i="5"/>
  <c r="C83" i="5"/>
  <c r="D83" i="5"/>
  <c r="E83" i="5"/>
  <c r="F83" i="5"/>
  <c r="G83" i="5"/>
  <c r="H83" i="5"/>
  <c r="I83" i="5"/>
  <c r="J83" i="5"/>
  <c r="K83" i="5"/>
  <c r="M83" i="5"/>
  <c r="N83" i="5"/>
  <c r="C84" i="5"/>
  <c r="D84" i="5"/>
  <c r="E84" i="5"/>
  <c r="F84" i="5"/>
  <c r="G84" i="5"/>
  <c r="H84" i="5"/>
  <c r="I84" i="5"/>
  <c r="J84" i="5"/>
  <c r="K84" i="5"/>
  <c r="M84" i="5"/>
  <c r="N84" i="5"/>
  <c r="C85" i="5"/>
  <c r="D85" i="5"/>
  <c r="E85" i="5"/>
  <c r="F85" i="5"/>
  <c r="G85" i="5"/>
  <c r="H85" i="5"/>
  <c r="I85" i="5"/>
  <c r="J85" i="5"/>
  <c r="K85" i="5"/>
  <c r="M85" i="5"/>
  <c r="N85" i="5"/>
  <c r="C86" i="5"/>
  <c r="D86" i="5"/>
  <c r="E86" i="5"/>
  <c r="F86" i="5"/>
  <c r="G86" i="5"/>
  <c r="H86" i="5"/>
  <c r="I86" i="5"/>
  <c r="J86" i="5"/>
  <c r="K86" i="5"/>
  <c r="M86" i="5"/>
  <c r="N86" i="5"/>
  <c r="C87" i="5"/>
  <c r="D87" i="5"/>
  <c r="E87" i="5"/>
  <c r="F87" i="5"/>
  <c r="G87" i="5"/>
  <c r="H87" i="5"/>
  <c r="I87" i="5"/>
  <c r="J87" i="5"/>
  <c r="K87" i="5"/>
  <c r="M87" i="5"/>
  <c r="N87" i="5"/>
  <c r="C88" i="5"/>
  <c r="D88" i="5"/>
  <c r="E88" i="5"/>
  <c r="F88" i="5"/>
  <c r="G88" i="5"/>
  <c r="H88" i="5"/>
  <c r="I88" i="5"/>
  <c r="J88" i="5"/>
  <c r="K88" i="5"/>
  <c r="M88" i="5"/>
  <c r="N88" i="5"/>
  <c r="C89" i="5"/>
  <c r="D89" i="5"/>
  <c r="E89" i="5"/>
  <c r="F89" i="5"/>
  <c r="G89" i="5"/>
  <c r="H89" i="5"/>
  <c r="I89" i="5"/>
  <c r="J89" i="5"/>
  <c r="K89" i="5"/>
  <c r="M89" i="5"/>
  <c r="N89" i="5"/>
  <c r="C90" i="5"/>
  <c r="D90" i="5"/>
  <c r="E90" i="5"/>
  <c r="F90" i="5"/>
  <c r="G90" i="5"/>
  <c r="H90" i="5"/>
  <c r="I90" i="5"/>
  <c r="J90" i="5"/>
  <c r="K90" i="5"/>
  <c r="M90" i="5"/>
  <c r="N90" i="5"/>
  <c r="C91" i="5"/>
  <c r="D91" i="5"/>
  <c r="E91" i="5"/>
  <c r="F91" i="5"/>
  <c r="G91" i="5"/>
  <c r="H91" i="5"/>
  <c r="I91" i="5"/>
  <c r="J91" i="5"/>
  <c r="K91" i="5"/>
  <c r="M91" i="5"/>
  <c r="N91" i="5"/>
  <c r="C92" i="5"/>
  <c r="D92" i="5"/>
  <c r="E92" i="5"/>
  <c r="F92" i="5"/>
  <c r="G92" i="5"/>
  <c r="H92" i="5"/>
  <c r="I92" i="5"/>
  <c r="J92" i="5"/>
  <c r="K92" i="5"/>
  <c r="M92" i="5"/>
  <c r="N92" i="5"/>
  <c r="C93" i="5"/>
  <c r="D93" i="5"/>
  <c r="E93" i="5"/>
  <c r="F93" i="5"/>
  <c r="G93" i="5"/>
  <c r="H93" i="5"/>
  <c r="I93" i="5"/>
  <c r="J93" i="5"/>
  <c r="K93" i="5"/>
  <c r="M93" i="5"/>
  <c r="N93" i="5"/>
  <c r="C94" i="5"/>
  <c r="D94" i="5"/>
  <c r="E94" i="5"/>
  <c r="F94" i="5"/>
  <c r="G94" i="5"/>
  <c r="H94" i="5"/>
  <c r="I94" i="5"/>
  <c r="J94" i="5"/>
  <c r="K94" i="5"/>
  <c r="M94" i="5"/>
  <c r="N94" i="5"/>
  <c r="C95" i="5"/>
  <c r="D95" i="5"/>
  <c r="E95" i="5"/>
  <c r="F95" i="5"/>
  <c r="G95" i="5"/>
  <c r="H95" i="5"/>
  <c r="I95" i="5"/>
  <c r="J95" i="5"/>
  <c r="K95" i="5"/>
  <c r="M95" i="5"/>
  <c r="N95" i="5"/>
  <c r="C96" i="5"/>
  <c r="D96" i="5"/>
  <c r="E96" i="5"/>
  <c r="F96" i="5"/>
  <c r="G96" i="5"/>
  <c r="H96" i="5"/>
  <c r="I96" i="5"/>
  <c r="J96" i="5"/>
  <c r="K96" i="5"/>
  <c r="M96" i="5"/>
  <c r="N96" i="5"/>
  <c r="C97" i="5"/>
  <c r="D97" i="5"/>
  <c r="E97" i="5"/>
  <c r="F97" i="5"/>
  <c r="G97" i="5"/>
  <c r="H97" i="5"/>
  <c r="I97" i="5"/>
  <c r="J97" i="5"/>
  <c r="K97" i="5"/>
  <c r="M97" i="5"/>
  <c r="N97" i="5"/>
  <c r="C98" i="5"/>
  <c r="D98" i="5"/>
  <c r="E98" i="5"/>
  <c r="F98" i="5"/>
  <c r="G98" i="5"/>
  <c r="H98" i="5"/>
  <c r="I98" i="5"/>
  <c r="J98" i="5"/>
  <c r="K98" i="5"/>
  <c r="M98" i="5"/>
  <c r="N98" i="5"/>
  <c r="C99" i="5"/>
  <c r="D99" i="5"/>
  <c r="E99" i="5"/>
  <c r="F99" i="5"/>
  <c r="G99" i="5"/>
  <c r="H99" i="5"/>
  <c r="I99" i="5"/>
  <c r="J99" i="5"/>
  <c r="K99" i="5"/>
  <c r="M99" i="5"/>
  <c r="N99" i="5"/>
  <c r="C100" i="5"/>
  <c r="D100" i="5"/>
  <c r="E100" i="5"/>
  <c r="F100" i="5"/>
  <c r="G100" i="5"/>
  <c r="H100" i="5"/>
  <c r="I100" i="5"/>
  <c r="J100" i="5"/>
  <c r="K100" i="5"/>
  <c r="M100" i="5"/>
  <c r="N100" i="5"/>
  <c r="C101" i="5"/>
  <c r="D101" i="5"/>
  <c r="E101" i="5"/>
  <c r="F101" i="5"/>
  <c r="G101" i="5"/>
  <c r="H101" i="5"/>
  <c r="I101" i="5"/>
  <c r="J101" i="5"/>
  <c r="K101" i="5"/>
  <c r="M101" i="5"/>
  <c r="N101" i="5"/>
  <c r="C102" i="5"/>
  <c r="D102" i="5"/>
  <c r="E102" i="5"/>
  <c r="F102" i="5"/>
  <c r="G102" i="5"/>
  <c r="H102" i="5"/>
  <c r="I102" i="5"/>
  <c r="J102" i="5"/>
  <c r="K102" i="5"/>
  <c r="M102" i="5"/>
  <c r="N102" i="5"/>
  <c r="C103" i="5"/>
  <c r="D103" i="5"/>
  <c r="E103" i="5"/>
  <c r="F103" i="5"/>
  <c r="G103" i="5"/>
  <c r="H103" i="5"/>
  <c r="I103" i="5"/>
  <c r="J103" i="5"/>
  <c r="K103" i="5"/>
  <c r="M103" i="5"/>
  <c r="N103" i="5"/>
  <c r="C104" i="5"/>
  <c r="D104" i="5"/>
  <c r="E104" i="5"/>
  <c r="F104" i="5"/>
  <c r="G104" i="5"/>
  <c r="H104" i="5"/>
  <c r="I104" i="5"/>
  <c r="J104" i="5"/>
  <c r="K104" i="5"/>
  <c r="M104" i="5"/>
  <c r="N104" i="5"/>
  <c r="C105" i="5"/>
  <c r="D105" i="5"/>
  <c r="E105" i="5"/>
  <c r="F105" i="5"/>
  <c r="G105" i="5"/>
  <c r="H105" i="5"/>
  <c r="I105" i="5"/>
  <c r="J105" i="5"/>
  <c r="K105" i="5"/>
  <c r="M105" i="5"/>
  <c r="N105" i="5"/>
  <c r="C106" i="5"/>
  <c r="D106" i="5"/>
  <c r="E106" i="5"/>
  <c r="F106" i="5"/>
  <c r="G106" i="5"/>
  <c r="H106" i="5"/>
  <c r="I106" i="5"/>
  <c r="J106" i="5"/>
  <c r="K106" i="5"/>
  <c r="M106" i="5"/>
  <c r="N106" i="5"/>
  <c r="C107" i="5"/>
  <c r="D107" i="5"/>
  <c r="E107" i="5"/>
  <c r="F107" i="5"/>
  <c r="G107" i="5"/>
  <c r="H107" i="5"/>
  <c r="I107" i="5"/>
  <c r="J107" i="5"/>
  <c r="K107" i="5"/>
  <c r="M107" i="5"/>
  <c r="N107" i="5"/>
  <c r="C108" i="5"/>
  <c r="D108" i="5"/>
  <c r="E108" i="5"/>
  <c r="F108" i="5"/>
  <c r="G108" i="5"/>
  <c r="H108" i="5"/>
  <c r="I108" i="5"/>
  <c r="J108" i="5"/>
  <c r="K108" i="5"/>
  <c r="M108" i="5"/>
  <c r="N108" i="5"/>
  <c r="C109" i="5"/>
  <c r="D109" i="5"/>
  <c r="E109" i="5"/>
  <c r="F109" i="5"/>
  <c r="G109" i="5"/>
  <c r="H109" i="5"/>
  <c r="I109" i="5"/>
  <c r="J109" i="5"/>
  <c r="K109" i="5"/>
  <c r="M109" i="5"/>
  <c r="N109" i="5"/>
  <c r="C110" i="5"/>
  <c r="D110" i="5"/>
  <c r="E110" i="5"/>
  <c r="F110" i="5"/>
  <c r="G110" i="5"/>
  <c r="H110" i="5"/>
  <c r="I110" i="5"/>
  <c r="J110" i="5"/>
  <c r="K110" i="5"/>
  <c r="M110" i="5"/>
  <c r="N110" i="5"/>
  <c r="C111" i="5"/>
  <c r="D111" i="5"/>
  <c r="E111" i="5"/>
  <c r="F111" i="5"/>
  <c r="G111" i="5"/>
  <c r="H111" i="5"/>
  <c r="I111" i="5"/>
  <c r="J111" i="5"/>
  <c r="K111" i="5"/>
  <c r="M111" i="5"/>
  <c r="N111" i="5"/>
  <c r="C112" i="5"/>
  <c r="D112" i="5"/>
  <c r="E112" i="5"/>
  <c r="F112" i="5"/>
  <c r="G112" i="5"/>
  <c r="H112" i="5"/>
  <c r="I112" i="5"/>
  <c r="J112" i="5"/>
  <c r="K112" i="5"/>
  <c r="M112" i="5"/>
  <c r="N112" i="5"/>
  <c r="C113" i="5"/>
  <c r="D113" i="5"/>
  <c r="E113" i="5"/>
  <c r="F113" i="5"/>
  <c r="G113" i="5"/>
  <c r="H113" i="5"/>
  <c r="I113" i="5"/>
  <c r="J113" i="5"/>
  <c r="K113" i="5"/>
  <c r="M113" i="5"/>
  <c r="N113" i="5"/>
  <c r="C114" i="5"/>
  <c r="D114" i="5"/>
  <c r="E114" i="5"/>
  <c r="F114" i="5"/>
  <c r="G114" i="5"/>
  <c r="H114" i="5"/>
  <c r="I114" i="5"/>
  <c r="J114" i="5"/>
  <c r="K114" i="5"/>
  <c r="M114" i="5"/>
  <c r="N114" i="5"/>
  <c r="C115" i="5"/>
  <c r="D115" i="5"/>
  <c r="E115" i="5"/>
  <c r="F115" i="5"/>
  <c r="G115" i="5"/>
  <c r="H115" i="5"/>
  <c r="I115" i="5"/>
  <c r="J115" i="5"/>
  <c r="K115" i="5"/>
  <c r="M115" i="5"/>
  <c r="N115" i="5"/>
  <c r="C116" i="5"/>
  <c r="D116" i="5"/>
  <c r="E116" i="5"/>
  <c r="F116" i="5"/>
  <c r="G116" i="5"/>
  <c r="H116" i="5"/>
  <c r="I116" i="5"/>
  <c r="J116" i="5"/>
  <c r="K116" i="5"/>
  <c r="M116" i="5"/>
  <c r="N116" i="5"/>
  <c r="C117" i="5"/>
  <c r="D117" i="5"/>
  <c r="E117" i="5"/>
  <c r="F117" i="5"/>
  <c r="G117" i="5"/>
  <c r="H117" i="5"/>
  <c r="I117" i="5"/>
  <c r="J117" i="5"/>
  <c r="K117" i="5"/>
  <c r="M117" i="5"/>
  <c r="N117" i="5"/>
  <c r="C118" i="5"/>
  <c r="D118" i="5"/>
  <c r="E118" i="5"/>
  <c r="F118" i="5"/>
  <c r="G118" i="5"/>
  <c r="H118" i="5"/>
  <c r="I118" i="5"/>
  <c r="J118" i="5"/>
  <c r="K118" i="5"/>
  <c r="M118" i="5"/>
  <c r="N118" i="5"/>
  <c r="C119" i="5"/>
  <c r="D119" i="5"/>
  <c r="E119" i="5"/>
  <c r="F119" i="5"/>
  <c r="G119" i="5"/>
  <c r="H119" i="5"/>
  <c r="I119" i="5"/>
  <c r="J119" i="5"/>
  <c r="K119" i="5"/>
  <c r="M119" i="5"/>
  <c r="N119" i="5"/>
  <c r="C120" i="5"/>
  <c r="D120" i="5"/>
  <c r="E120" i="5"/>
  <c r="F120" i="5"/>
  <c r="G120" i="5"/>
  <c r="H120" i="5"/>
  <c r="I120" i="5"/>
  <c r="J120" i="5"/>
  <c r="K120" i="5"/>
  <c r="M120" i="5"/>
  <c r="N120" i="5"/>
  <c r="C121" i="5"/>
  <c r="D121" i="5"/>
  <c r="E121" i="5"/>
  <c r="F121" i="5"/>
  <c r="G121" i="5"/>
  <c r="H121" i="5"/>
  <c r="I121" i="5"/>
  <c r="J121" i="5"/>
  <c r="K121" i="5"/>
  <c r="M121" i="5"/>
  <c r="N121" i="5"/>
  <c r="C122" i="5"/>
  <c r="D122" i="5"/>
  <c r="E122" i="5"/>
  <c r="F122" i="5"/>
  <c r="G122" i="5"/>
  <c r="H122" i="5"/>
  <c r="I122" i="5"/>
  <c r="J122" i="5"/>
  <c r="K122" i="5"/>
  <c r="M122" i="5"/>
  <c r="N122" i="5"/>
  <c r="C123" i="5"/>
  <c r="D123" i="5"/>
  <c r="E123" i="5"/>
  <c r="F123" i="5"/>
  <c r="G123" i="5"/>
  <c r="H123" i="5"/>
  <c r="I123" i="5"/>
  <c r="J123" i="5"/>
  <c r="K123" i="5"/>
  <c r="M123" i="5"/>
  <c r="N123" i="5"/>
  <c r="C124" i="5"/>
  <c r="D124" i="5"/>
  <c r="E124" i="5"/>
  <c r="F124" i="5"/>
  <c r="G124" i="5"/>
  <c r="H124" i="5"/>
  <c r="I124" i="5"/>
  <c r="J124" i="5"/>
  <c r="K124" i="5"/>
  <c r="M124" i="5"/>
  <c r="N124" i="5"/>
  <c r="C125" i="5"/>
  <c r="D125" i="5"/>
  <c r="E125" i="5"/>
  <c r="F125" i="5"/>
  <c r="G125" i="5"/>
  <c r="H125" i="5"/>
  <c r="I125" i="5"/>
  <c r="J125" i="5"/>
  <c r="K125" i="5"/>
  <c r="M125" i="5"/>
  <c r="N125" i="5"/>
  <c r="C126" i="5"/>
  <c r="D126" i="5"/>
  <c r="E126" i="5"/>
  <c r="F126" i="5"/>
  <c r="G126" i="5"/>
  <c r="H126" i="5"/>
  <c r="I126" i="5"/>
  <c r="J126" i="5"/>
  <c r="K126" i="5"/>
  <c r="M126" i="5"/>
  <c r="N126" i="5"/>
  <c r="C127" i="5"/>
  <c r="D127" i="5"/>
  <c r="E127" i="5"/>
  <c r="F127" i="5"/>
  <c r="G127" i="5"/>
  <c r="H127" i="5"/>
  <c r="I127" i="5"/>
  <c r="J127" i="5"/>
  <c r="K127" i="5"/>
  <c r="M127" i="5"/>
  <c r="N127" i="5"/>
  <c r="C128" i="5"/>
  <c r="D128" i="5"/>
  <c r="E128" i="5"/>
  <c r="F128" i="5"/>
  <c r="G128" i="5"/>
  <c r="H128" i="5"/>
  <c r="I128" i="5"/>
  <c r="J128" i="5"/>
  <c r="K128" i="5"/>
  <c r="M128" i="5"/>
  <c r="N128" i="5"/>
  <c r="C129" i="5"/>
  <c r="D129" i="5"/>
  <c r="E129" i="5"/>
  <c r="F129" i="5"/>
  <c r="G129" i="5"/>
  <c r="H129" i="5"/>
  <c r="I129" i="5"/>
  <c r="J129" i="5"/>
  <c r="K129" i="5"/>
  <c r="M129" i="5"/>
  <c r="N129" i="5"/>
  <c r="C130" i="5"/>
  <c r="D130" i="5"/>
  <c r="E130" i="5"/>
  <c r="F130" i="5"/>
  <c r="G130" i="5"/>
  <c r="H130" i="5"/>
  <c r="I130" i="5"/>
  <c r="J130" i="5"/>
  <c r="K130" i="5"/>
  <c r="M130" i="5"/>
  <c r="N130" i="5"/>
  <c r="C131" i="5"/>
  <c r="D131" i="5"/>
  <c r="E131" i="5"/>
  <c r="F131" i="5"/>
  <c r="G131" i="5"/>
  <c r="H131" i="5"/>
  <c r="I131" i="5"/>
  <c r="J131" i="5"/>
  <c r="K131" i="5"/>
  <c r="M131" i="5"/>
  <c r="N131" i="5"/>
  <c r="C132" i="5"/>
  <c r="D132" i="5"/>
  <c r="E132" i="5"/>
  <c r="F132" i="5"/>
  <c r="G132" i="5"/>
  <c r="H132" i="5"/>
  <c r="I132" i="5"/>
  <c r="J132" i="5"/>
  <c r="K132" i="5"/>
  <c r="M132" i="5"/>
  <c r="N132" i="5"/>
  <c r="C133" i="5"/>
  <c r="D133" i="5"/>
  <c r="E133" i="5"/>
  <c r="F133" i="5"/>
  <c r="G133" i="5"/>
  <c r="H133" i="5"/>
  <c r="I133" i="5"/>
  <c r="J133" i="5"/>
  <c r="K133" i="5"/>
  <c r="M133" i="5"/>
  <c r="N133" i="5"/>
  <c r="C134" i="5"/>
  <c r="D134" i="5"/>
  <c r="E134" i="5"/>
  <c r="F134" i="5"/>
  <c r="G134" i="5"/>
  <c r="H134" i="5"/>
  <c r="I134" i="5"/>
  <c r="J134" i="5"/>
  <c r="K134" i="5"/>
  <c r="M134" i="5"/>
  <c r="N134" i="5"/>
  <c r="C135" i="5"/>
  <c r="D135" i="5"/>
  <c r="E135" i="5"/>
  <c r="F135" i="5"/>
  <c r="G135" i="5"/>
  <c r="H135" i="5"/>
  <c r="I135" i="5"/>
  <c r="J135" i="5"/>
  <c r="K135" i="5"/>
  <c r="M135" i="5"/>
  <c r="N135" i="5"/>
  <c r="C136" i="5"/>
  <c r="D136" i="5"/>
  <c r="E136" i="5"/>
  <c r="F136" i="5"/>
  <c r="G136" i="5"/>
  <c r="H136" i="5"/>
  <c r="I136" i="5"/>
  <c r="J136" i="5"/>
  <c r="K136" i="5"/>
  <c r="M136" i="5"/>
  <c r="N136" i="5"/>
  <c r="C137" i="5"/>
  <c r="D137" i="5"/>
  <c r="E137" i="5"/>
  <c r="F137" i="5"/>
  <c r="G137" i="5"/>
  <c r="H137" i="5"/>
  <c r="I137" i="5"/>
  <c r="J137" i="5"/>
  <c r="K137" i="5"/>
  <c r="M137" i="5"/>
  <c r="N137" i="5"/>
  <c r="C138" i="5"/>
  <c r="D138" i="5"/>
  <c r="E138" i="5"/>
  <c r="F138" i="5"/>
  <c r="G138" i="5"/>
  <c r="H138" i="5"/>
  <c r="I138" i="5"/>
  <c r="J138" i="5"/>
  <c r="K138" i="5"/>
  <c r="M138" i="5"/>
  <c r="N138" i="5"/>
  <c r="C139" i="5"/>
  <c r="D139" i="5"/>
  <c r="E139" i="5"/>
  <c r="F139" i="5"/>
  <c r="G139" i="5"/>
  <c r="H139" i="5"/>
  <c r="I139" i="5"/>
  <c r="J139" i="5"/>
  <c r="K139" i="5"/>
  <c r="M139" i="5"/>
  <c r="N139" i="5"/>
  <c r="C140" i="5"/>
  <c r="D140" i="5"/>
  <c r="E140" i="5"/>
  <c r="F140" i="5"/>
  <c r="G140" i="5"/>
  <c r="H140" i="5"/>
  <c r="I140" i="5"/>
  <c r="J140" i="5"/>
  <c r="K140" i="5"/>
  <c r="M140" i="5"/>
  <c r="N140" i="5"/>
  <c r="C141" i="5"/>
  <c r="D141" i="5"/>
  <c r="E141" i="5"/>
  <c r="F141" i="5"/>
  <c r="G141" i="5"/>
  <c r="H141" i="5"/>
  <c r="I141" i="5"/>
  <c r="J141" i="5"/>
  <c r="K141" i="5"/>
  <c r="M141" i="5"/>
  <c r="N141" i="5"/>
  <c r="C142" i="5"/>
  <c r="D142" i="5"/>
  <c r="E142" i="5"/>
  <c r="F142" i="5"/>
  <c r="G142" i="5"/>
  <c r="H142" i="5"/>
  <c r="I142" i="5"/>
  <c r="J142" i="5"/>
  <c r="K142" i="5"/>
  <c r="M142" i="5"/>
  <c r="N142" i="5"/>
  <c r="C143" i="5"/>
  <c r="D143" i="5"/>
  <c r="E143" i="5"/>
  <c r="F143" i="5"/>
  <c r="G143" i="5"/>
  <c r="H143" i="5"/>
  <c r="I143" i="5"/>
  <c r="J143" i="5"/>
  <c r="K143" i="5"/>
  <c r="M143" i="5"/>
  <c r="N143" i="5"/>
  <c r="C144" i="5"/>
  <c r="D144" i="5"/>
  <c r="E144" i="5"/>
  <c r="F144" i="5"/>
  <c r="G144" i="5"/>
  <c r="H144" i="5"/>
  <c r="I144" i="5"/>
  <c r="J144" i="5"/>
  <c r="K144" i="5"/>
  <c r="M144" i="5"/>
  <c r="N144" i="5"/>
  <c r="C145" i="5"/>
  <c r="D145" i="5"/>
  <c r="E145" i="5"/>
  <c r="F145" i="5"/>
  <c r="G145" i="5"/>
  <c r="H145" i="5"/>
  <c r="I145" i="5"/>
  <c r="J145" i="5"/>
  <c r="K145" i="5"/>
  <c r="M145" i="5"/>
  <c r="N145" i="5"/>
  <c r="C146" i="5"/>
  <c r="D146" i="5"/>
  <c r="E146" i="5"/>
  <c r="F146" i="5"/>
  <c r="G146" i="5"/>
  <c r="H146" i="5"/>
  <c r="I146" i="5"/>
  <c r="J146" i="5"/>
  <c r="K146" i="5"/>
  <c r="M146" i="5"/>
  <c r="N146" i="5"/>
  <c r="C147" i="5"/>
  <c r="D147" i="5"/>
  <c r="E147" i="5"/>
  <c r="F147" i="5"/>
  <c r="G147" i="5"/>
  <c r="H147" i="5"/>
  <c r="I147" i="5"/>
  <c r="J147" i="5"/>
  <c r="K147" i="5"/>
  <c r="M147" i="5"/>
  <c r="N147" i="5"/>
  <c r="C148" i="5"/>
  <c r="D148" i="5"/>
  <c r="E148" i="5"/>
  <c r="F148" i="5"/>
  <c r="G148" i="5"/>
  <c r="H148" i="5"/>
  <c r="I148" i="5"/>
  <c r="J148" i="5"/>
  <c r="K148" i="5"/>
  <c r="M148" i="5"/>
  <c r="N148" i="5"/>
  <c r="C149" i="5"/>
  <c r="D149" i="5"/>
  <c r="E149" i="5"/>
  <c r="F149" i="5"/>
  <c r="G149" i="5"/>
  <c r="H149" i="5"/>
  <c r="I149" i="5"/>
  <c r="J149" i="5"/>
  <c r="K149" i="5"/>
  <c r="M149" i="5"/>
  <c r="N149" i="5"/>
  <c r="C150" i="5"/>
  <c r="D150" i="5"/>
  <c r="E150" i="5"/>
  <c r="F150" i="5"/>
  <c r="G150" i="5"/>
  <c r="H150" i="5"/>
  <c r="I150" i="5"/>
  <c r="J150" i="5"/>
  <c r="K150" i="5"/>
  <c r="M150" i="5"/>
  <c r="N150" i="5"/>
  <c r="C151" i="5"/>
  <c r="D151" i="5"/>
  <c r="E151" i="5"/>
  <c r="F151" i="5"/>
  <c r="G151" i="5"/>
  <c r="H151" i="5"/>
  <c r="I151" i="5"/>
  <c r="J151" i="5"/>
  <c r="K151" i="5"/>
  <c r="M151" i="5"/>
  <c r="N151" i="5"/>
  <c r="C152" i="5"/>
  <c r="D152" i="5"/>
  <c r="E152" i="5"/>
  <c r="F152" i="5"/>
  <c r="G152" i="5"/>
  <c r="H152" i="5"/>
  <c r="I152" i="5"/>
  <c r="J152" i="5"/>
  <c r="K152" i="5"/>
  <c r="M152" i="5"/>
  <c r="N152" i="5"/>
  <c r="C153" i="5"/>
  <c r="D153" i="5"/>
  <c r="E153" i="5"/>
  <c r="F153" i="5"/>
  <c r="G153" i="5"/>
  <c r="H153" i="5"/>
  <c r="I153" i="5"/>
  <c r="J153" i="5"/>
  <c r="K153" i="5"/>
  <c r="M153" i="5"/>
  <c r="N153" i="5"/>
  <c r="C154" i="5"/>
  <c r="D154" i="5"/>
  <c r="E154" i="5"/>
  <c r="F154" i="5"/>
  <c r="G154" i="5"/>
  <c r="H154" i="5"/>
  <c r="I154" i="5"/>
  <c r="J154" i="5"/>
  <c r="K154" i="5"/>
  <c r="M154" i="5"/>
  <c r="N154" i="5"/>
  <c r="C155" i="5"/>
  <c r="D155" i="5"/>
  <c r="E155" i="5"/>
  <c r="F155" i="5"/>
  <c r="G155" i="5"/>
  <c r="H155" i="5"/>
  <c r="I155" i="5"/>
  <c r="J155" i="5"/>
  <c r="K155" i="5"/>
  <c r="M155" i="5"/>
  <c r="N155" i="5"/>
  <c r="C156" i="5"/>
  <c r="D156" i="5"/>
  <c r="E156" i="5"/>
  <c r="F156" i="5"/>
  <c r="G156" i="5"/>
  <c r="H156" i="5"/>
  <c r="I156" i="5"/>
  <c r="J156" i="5"/>
  <c r="K156" i="5"/>
  <c r="M156" i="5"/>
  <c r="N156" i="5"/>
  <c r="C157" i="5"/>
  <c r="D157" i="5"/>
  <c r="E157" i="5"/>
  <c r="F157" i="5"/>
  <c r="G157" i="5"/>
  <c r="H157" i="5"/>
  <c r="I157" i="5"/>
  <c r="J157" i="5"/>
  <c r="K157" i="5"/>
  <c r="M157" i="5"/>
  <c r="N157" i="5"/>
  <c r="C158" i="5"/>
  <c r="D158" i="5"/>
  <c r="E158" i="5"/>
  <c r="F158" i="5"/>
  <c r="G158" i="5"/>
  <c r="H158" i="5"/>
  <c r="I158" i="5"/>
  <c r="J158" i="5"/>
  <c r="K158" i="5"/>
  <c r="M158" i="5"/>
  <c r="N158" i="5"/>
  <c r="C159" i="5"/>
  <c r="D159" i="5"/>
  <c r="E159" i="5"/>
  <c r="F159" i="5"/>
  <c r="G159" i="5"/>
  <c r="H159" i="5"/>
  <c r="I159" i="5"/>
  <c r="J159" i="5"/>
  <c r="K159" i="5"/>
  <c r="M159" i="5"/>
  <c r="N159" i="5"/>
  <c r="C160" i="5"/>
  <c r="D160" i="5"/>
  <c r="E160" i="5"/>
  <c r="F160" i="5"/>
  <c r="G160" i="5"/>
  <c r="H160" i="5"/>
  <c r="I160" i="5"/>
  <c r="J160" i="5"/>
  <c r="K160" i="5"/>
  <c r="M160" i="5"/>
  <c r="N160" i="5"/>
  <c r="C161" i="5"/>
  <c r="D161" i="5"/>
  <c r="E161" i="5"/>
  <c r="F161" i="5"/>
  <c r="G161" i="5"/>
  <c r="H161" i="5"/>
  <c r="I161" i="5"/>
  <c r="J161" i="5"/>
  <c r="K161" i="5"/>
  <c r="M161" i="5"/>
  <c r="N161" i="5"/>
  <c r="C162" i="5"/>
  <c r="D162" i="5"/>
  <c r="E162" i="5"/>
  <c r="F162" i="5"/>
  <c r="G162" i="5"/>
  <c r="H162" i="5"/>
  <c r="I162" i="5"/>
  <c r="J162" i="5"/>
  <c r="K162" i="5"/>
  <c r="M162" i="5"/>
  <c r="N162" i="5"/>
  <c r="C163" i="5"/>
  <c r="D163" i="5"/>
  <c r="E163" i="5"/>
  <c r="F163" i="5"/>
  <c r="G163" i="5"/>
  <c r="H163" i="5"/>
  <c r="I163" i="5"/>
  <c r="J163" i="5"/>
  <c r="K163" i="5"/>
  <c r="M163" i="5"/>
  <c r="N163" i="5"/>
  <c r="C164" i="5"/>
  <c r="D164" i="5"/>
  <c r="E164" i="5"/>
  <c r="F164" i="5"/>
  <c r="G164" i="5"/>
  <c r="H164" i="5"/>
  <c r="I164" i="5"/>
  <c r="J164" i="5"/>
  <c r="K164" i="5"/>
  <c r="M164" i="5"/>
  <c r="N164" i="5"/>
  <c r="C165" i="5"/>
  <c r="D165" i="5"/>
  <c r="E165" i="5"/>
  <c r="F165" i="5"/>
  <c r="G165" i="5"/>
  <c r="H165" i="5"/>
  <c r="I165" i="5"/>
  <c r="J165" i="5"/>
  <c r="K165" i="5"/>
  <c r="M165" i="5"/>
  <c r="N165" i="5"/>
  <c r="C166" i="5"/>
  <c r="D166" i="5"/>
  <c r="E166" i="5"/>
  <c r="F166" i="5"/>
  <c r="G166" i="5"/>
  <c r="H166" i="5"/>
  <c r="I166" i="5"/>
  <c r="J166" i="5"/>
  <c r="K166" i="5"/>
  <c r="M166" i="5"/>
  <c r="N166" i="5"/>
  <c r="C167" i="5"/>
  <c r="D167" i="5"/>
  <c r="E167" i="5"/>
  <c r="F167" i="5"/>
  <c r="G167" i="5"/>
  <c r="H167" i="5"/>
  <c r="I167" i="5"/>
  <c r="J167" i="5"/>
  <c r="K167" i="5"/>
  <c r="M167" i="5"/>
  <c r="N167" i="5"/>
  <c r="C168" i="5"/>
  <c r="D168" i="5"/>
  <c r="E168" i="5"/>
  <c r="F168" i="5"/>
  <c r="G168" i="5"/>
  <c r="H168" i="5"/>
  <c r="I168" i="5"/>
  <c r="J168" i="5"/>
  <c r="K168" i="5"/>
  <c r="M168" i="5"/>
  <c r="N168" i="5"/>
  <c r="C169" i="5"/>
  <c r="D169" i="5"/>
  <c r="E169" i="5"/>
  <c r="F169" i="5"/>
  <c r="G169" i="5"/>
  <c r="H169" i="5"/>
  <c r="I169" i="5"/>
  <c r="J169" i="5"/>
  <c r="K169" i="5"/>
  <c r="M169" i="5"/>
  <c r="N169" i="5"/>
  <c r="C170" i="5"/>
  <c r="D170" i="5"/>
  <c r="E170" i="5"/>
  <c r="F170" i="5"/>
  <c r="G170" i="5"/>
  <c r="H170" i="5"/>
  <c r="I170" i="5"/>
  <c r="J170" i="5"/>
  <c r="K170" i="5"/>
  <c r="M170" i="5"/>
  <c r="N170" i="5"/>
  <c r="C171" i="5"/>
  <c r="D171" i="5"/>
  <c r="E171" i="5"/>
  <c r="F171" i="5"/>
  <c r="G171" i="5"/>
  <c r="H171" i="5"/>
  <c r="I171" i="5"/>
  <c r="J171" i="5"/>
  <c r="K171" i="5"/>
  <c r="M171" i="5"/>
  <c r="N171" i="5"/>
  <c r="C172" i="5"/>
  <c r="D172" i="5"/>
  <c r="E172" i="5"/>
  <c r="F172" i="5"/>
  <c r="G172" i="5"/>
  <c r="H172" i="5"/>
  <c r="I172" i="5"/>
  <c r="J172" i="5"/>
  <c r="K172" i="5"/>
  <c r="M172" i="5"/>
  <c r="N172" i="5"/>
  <c r="C173" i="5"/>
  <c r="D173" i="5"/>
  <c r="E173" i="5"/>
  <c r="F173" i="5"/>
  <c r="G173" i="5"/>
  <c r="H173" i="5"/>
  <c r="I173" i="5"/>
  <c r="J173" i="5"/>
  <c r="K173" i="5"/>
  <c r="M173" i="5"/>
  <c r="N173" i="5"/>
  <c r="C174" i="5"/>
  <c r="D174" i="5"/>
  <c r="E174" i="5"/>
  <c r="F174" i="5"/>
  <c r="G174" i="5"/>
  <c r="H174" i="5"/>
  <c r="I174" i="5"/>
  <c r="J174" i="5"/>
  <c r="K174" i="5"/>
  <c r="M174" i="5"/>
  <c r="N174" i="5"/>
  <c r="C175" i="5"/>
  <c r="D175" i="5"/>
  <c r="E175" i="5"/>
  <c r="F175" i="5"/>
  <c r="G175" i="5"/>
  <c r="H175" i="5"/>
  <c r="I175" i="5"/>
  <c r="J175" i="5"/>
  <c r="K175" i="5"/>
  <c r="M175" i="5"/>
  <c r="N175" i="5"/>
  <c r="C176" i="5"/>
  <c r="D176" i="5"/>
  <c r="E176" i="5"/>
  <c r="F176" i="5"/>
  <c r="G176" i="5"/>
  <c r="H176" i="5"/>
  <c r="I176" i="5"/>
  <c r="J176" i="5"/>
  <c r="K176" i="5"/>
  <c r="M176" i="5"/>
  <c r="N176" i="5"/>
  <c r="C177" i="5"/>
  <c r="D177" i="5"/>
  <c r="E177" i="5"/>
  <c r="F177" i="5"/>
  <c r="G177" i="5"/>
  <c r="H177" i="5"/>
  <c r="I177" i="5"/>
  <c r="J177" i="5"/>
  <c r="K177" i="5"/>
  <c r="M177" i="5"/>
  <c r="N177" i="5"/>
  <c r="C178" i="5"/>
  <c r="D178" i="5"/>
  <c r="E178" i="5"/>
  <c r="F178" i="5"/>
  <c r="G178" i="5"/>
  <c r="H178" i="5"/>
  <c r="I178" i="5"/>
  <c r="J178" i="5"/>
  <c r="K178" i="5"/>
  <c r="M178" i="5"/>
  <c r="N178" i="5"/>
  <c r="C179" i="5"/>
  <c r="D179" i="5"/>
  <c r="E179" i="5"/>
  <c r="F179" i="5"/>
  <c r="G179" i="5"/>
  <c r="H179" i="5"/>
  <c r="I179" i="5"/>
  <c r="J179" i="5"/>
  <c r="K179" i="5"/>
  <c r="M179" i="5"/>
  <c r="N179" i="5"/>
  <c r="C180" i="5"/>
  <c r="D180" i="5"/>
  <c r="E180" i="5"/>
  <c r="F180" i="5"/>
  <c r="G180" i="5"/>
  <c r="H180" i="5"/>
  <c r="I180" i="5"/>
  <c r="J180" i="5"/>
  <c r="K180" i="5"/>
  <c r="M180" i="5"/>
  <c r="N180" i="5"/>
  <c r="C181" i="5"/>
  <c r="D181" i="5"/>
  <c r="E181" i="5"/>
  <c r="F181" i="5"/>
  <c r="G181" i="5"/>
  <c r="H181" i="5"/>
  <c r="I181" i="5"/>
  <c r="J181" i="5"/>
  <c r="K181" i="5"/>
  <c r="M181" i="5"/>
  <c r="N181" i="5"/>
  <c r="C182" i="5"/>
  <c r="D182" i="5"/>
  <c r="E182" i="5"/>
  <c r="F182" i="5"/>
  <c r="G182" i="5"/>
  <c r="H182" i="5"/>
  <c r="I182" i="5"/>
  <c r="J182" i="5"/>
  <c r="K182" i="5"/>
  <c r="M182" i="5"/>
  <c r="N182" i="5"/>
  <c r="C183" i="5"/>
  <c r="D183" i="5"/>
  <c r="E183" i="5"/>
  <c r="F183" i="5"/>
  <c r="G183" i="5"/>
  <c r="H183" i="5"/>
  <c r="I183" i="5"/>
  <c r="J183" i="5"/>
  <c r="K183" i="5"/>
  <c r="M183" i="5"/>
  <c r="N183" i="5"/>
  <c r="C3" i="6"/>
  <c r="D3" i="6"/>
  <c r="E3" i="6"/>
  <c r="F3" i="6"/>
  <c r="G3" i="6"/>
  <c r="H3" i="6"/>
  <c r="I3" i="6"/>
  <c r="J3" i="6"/>
  <c r="K3" i="6"/>
  <c r="M3" i="6"/>
  <c r="N3" i="6"/>
  <c r="C4" i="6"/>
  <c r="D4" i="6"/>
  <c r="E4" i="6"/>
  <c r="F4" i="6"/>
  <c r="G4" i="6"/>
  <c r="H4" i="6"/>
  <c r="I4" i="6"/>
  <c r="J4" i="6"/>
  <c r="K4" i="6"/>
  <c r="M4" i="6"/>
  <c r="N4" i="6"/>
  <c r="C5" i="6"/>
  <c r="D5" i="6"/>
  <c r="E5" i="6"/>
  <c r="F5" i="6"/>
  <c r="G5" i="6"/>
  <c r="H5" i="6"/>
  <c r="I5" i="6"/>
  <c r="J5" i="6"/>
  <c r="K5" i="6"/>
  <c r="M5" i="6"/>
  <c r="N5" i="6"/>
  <c r="C6" i="6"/>
  <c r="D6" i="6"/>
  <c r="E6" i="6"/>
  <c r="F6" i="6"/>
  <c r="G6" i="6"/>
  <c r="H6" i="6"/>
  <c r="I6" i="6"/>
  <c r="J6" i="6"/>
  <c r="K6" i="6"/>
  <c r="M6" i="6"/>
  <c r="N6" i="6"/>
  <c r="C7" i="6"/>
  <c r="D7" i="6"/>
  <c r="E7" i="6"/>
  <c r="F7" i="6"/>
  <c r="G7" i="6"/>
  <c r="H7" i="6"/>
  <c r="I7" i="6"/>
  <c r="J7" i="6"/>
  <c r="K7" i="6"/>
  <c r="M7" i="6"/>
  <c r="N7" i="6"/>
  <c r="C8" i="6"/>
  <c r="D8" i="6"/>
  <c r="E8" i="6"/>
  <c r="F8" i="6"/>
  <c r="G8" i="6"/>
  <c r="H8" i="6"/>
  <c r="I8" i="6"/>
  <c r="J8" i="6"/>
  <c r="K8" i="6"/>
  <c r="M8" i="6"/>
  <c r="N8" i="6"/>
  <c r="C9" i="6"/>
  <c r="D9" i="6"/>
  <c r="E9" i="6"/>
  <c r="F9" i="6"/>
  <c r="G9" i="6"/>
  <c r="H9" i="6"/>
  <c r="I9" i="6"/>
  <c r="J9" i="6"/>
  <c r="K9" i="6"/>
  <c r="M9" i="6"/>
  <c r="N9" i="6"/>
  <c r="C10" i="6"/>
  <c r="D10" i="6"/>
  <c r="E10" i="6"/>
  <c r="F10" i="6"/>
  <c r="G10" i="6"/>
  <c r="H10" i="6"/>
  <c r="I10" i="6"/>
  <c r="J10" i="6"/>
  <c r="K10" i="6"/>
  <c r="M10" i="6"/>
  <c r="N10" i="6"/>
  <c r="C11" i="6"/>
  <c r="D11" i="6"/>
  <c r="E11" i="6"/>
  <c r="F11" i="6"/>
  <c r="G11" i="6"/>
  <c r="H11" i="6"/>
  <c r="I11" i="6"/>
  <c r="J11" i="6"/>
  <c r="K11" i="6"/>
  <c r="M11" i="6"/>
  <c r="N11" i="6"/>
  <c r="C12" i="6"/>
  <c r="D12" i="6"/>
  <c r="E12" i="6"/>
  <c r="F12" i="6"/>
  <c r="G12" i="6"/>
  <c r="H12" i="6"/>
  <c r="I12" i="6"/>
  <c r="J12" i="6"/>
  <c r="K12" i="6"/>
  <c r="M12" i="6"/>
  <c r="N12" i="6"/>
  <c r="C13" i="6"/>
  <c r="D13" i="6"/>
  <c r="E13" i="6"/>
  <c r="F13" i="6"/>
  <c r="G13" i="6"/>
  <c r="H13" i="6"/>
  <c r="I13" i="6"/>
  <c r="J13" i="6"/>
  <c r="K13" i="6"/>
  <c r="M13" i="6"/>
  <c r="N13" i="6"/>
  <c r="C14" i="6"/>
  <c r="D14" i="6"/>
  <c r="E14" i="6"/>
  <c r="F14" i="6"/>
  <c r="G14" i="6"/>
  <c r="H14" i="6"/>
  <c r="I14" i="6"/>
  <c r="J14" i="6"/>
  <c r="K14" i="6"/>
  <c r="M14" i="6"/>
  <c r="N14" i="6"/>
  <c r="C15" i="6"/>
  <c r="D15" i="6"/>
  <c r="E15" i="6"/>
  <c r="F15" i="6"/>
  <c r="G15" i="6"/>
  <c r="H15" i="6"/>
  <c r="I15" i="6"/>
  <c r="J15" i="6"/>
  <c r="K15" i="6"/>
  <c r="M15" i="6"/>
  <c r="N15" i="6"/>
  <c r="C16" i="6"/>
  <c r="D16" i="6"/>
  <c r="E16" i="6"/>
  <c r="F16" i="6"/>
  <c r="G16" i="6"/>
  <c r="H16" i="6"/>
  <c r="I16" i="6"/>
  <c r="J16" i="6"/>
  <c r="K16" i="6"/>
  <c r="M16" i="6"/>
  <c r="N16" i="6"/>
  <c r="C17" i="6"/>
  <c r="D17" i="6"/>
  <c r="E17" i="6"/>
  <c r="F17" i="6"/>
  <c r="G17" i="6"/>
  <c r="H17" i="6"/>
  <c r="I17" i="6"/>
  <c r="J17" i="6"/>
  <c r="K17" i="6"/>
  <c r="M17" i="6"/>
  <c r="N17" i="6"/>
  <c r="C18" i="6"/>
  <c r="D18" i="6"/>
  <c r="E18" i="6"/>
  <c r="F18" i="6"/>
  <c r="G18" i="6"/>
  <c r="H18" i="6"/>
  <c r="I18" i="6"/>
  <c r="J18" i="6"/>
  <c r="K18" i="6"/>
  <c r="M18" i="6"/>
  <c r="N18" i="6"/>
  <c r="C19" i="6"/>
  <c r="D19" i="6"/>
  <c r="E19" i="6"/>
  <c r="F19" i="6"/>
  <c r="G19" i="6"/>
  <c r="H19" i="6"/>
  <c r="I19" i="6"/>
  <c r="J19" i="6"/>
  <c r="K19" i="6"/>
  <c r="M19" i="6"/>
  <c r="N19" i="6"/>
  <c r="C20" i="6"/>
  <c r="D20" i="6"/>
  <c r="E20" i="6"/>
  <c r="F20" i="6"/>
  <c r="G20" i="6"/>
  <c r="H20" i="6"/>
  <c r="I20" i="6"/>
  <c r="J20" i="6"/>
  <c r="K20" i="6"/>
  <c r="M20" i="6"/>
  <c r="N20" i="6"/>
  <c r="C21" i="6"/>
  <c r="D21" i="6"/>
  <c r="E21" i="6"/>
  <c r="F21" i="6"/>
  <c r="G21" i="6"/>
  <c r="H21" i="6"/>
  <c r="I21" i="6"/>
  <c r="J21" i="6"/>
  <c r="K21" i="6"/>
  <c r="M21" i="6"/>
  <c r="N21" i="6"/>
  <c r="C22" i="6"/>
  <c r="D22" i="6"/>
  <c r="E22" i="6"/>
  <c r="F22" i="6"/>
  <c r="G22" i="6"/>
  <c r="H22" i="6"/>
  <c r="I22" i="6"/>
  <c r="J22" i="6"/>
  <c r="K22" i="6"/>
  <c r="M22" i="6"/>
  <c r="N22" i="6"/>
  <c r="C23" i="6"/>
  <c r="D23" i="6"/>
  <c r="E23" i="6"/>
  <c r="F23" i="6"/>
  <c r="G23" i="6"/>
  <c r="H23" i="6"/>
  <c r="I23" i="6"/>
  <c r="J23" i="6"/>
  <c r="K23" i="6"/>
  <c r="M23" i="6"/>
  <c r="N23" i="6"/>
  <c r="C24" i="6"/>
  <c r="D24" i="6"/>
  <c r="E24" i="6"/>
  <c r="F24" i="6"/>
  <c r="G24" i="6"/>
  <c r="H24" i="6"/>
  <c r="I24" i="6"/>
  <c r="J24" i="6"/>
  <c r="K24" i="6"/>
  <c r="M24" i="6"/>
  <c r="N24" i="6"/>
  <c r="C25" i="6"/>
  <c r="D25" i="6"/>
  <c r="E25" i="6"/>
  <c r="F25" i="6"/>
  <c r="G25" i="6"/>
  <c r="H25" i="6"/>
  <c r="I25" i="6"/>
  <c r="J25" i="6"/>
  <c r="K25" i="6"/>
  <c r="M25" i="6"/>
  <c r="N25" i="6"/>
  <c r="C26" i="6"/>
  <c r="D26" i="6"/>
  <c r="E26" i="6"/>
  <c r="F26" i="6"/>
  <c r="G26" i="6"/>
  <c r="H26" i="6"/>
  <c r="I26" i="6"/>
  <c r="J26" i="6"/>
  <c r="K26" i="6"/>
  <c r="M26" i="6"/>
  <c r="N26" i="6"/>
  <c r="C27" i="6"/>
  <c r="D27" i="6"/>
  <c r="E27" i="6"/>
  <c r="F27" i="6"/>
  <c r="G27" i="6"/>
  <c r="H27" i="6"/>
  <c r="I27" i="6"/>
  <c r="J27" i="6"/>
  <c r="K27" i="6"/>
  <c r="M27" i="6"/>
  <c r="N27" i="6"/>
  <c r="C28" i="6"/>
  <c r="D28" i="6"/>
  <c r="E28" i="6"/>
  <c r="F28" i="6"/>
  <c r="G28" i="6"/>
  <c r="H28" i="6"/>
  <c r="I28" i="6"/>
  <c r="J28" i="6"/>
  <c r="K28" i="6"/>
  <c r="M28" i="6"/>
  <c r="N28" i="6"/>
  <c r="C29" i="6"/>
  <c r="D29" i="6"/>
  <c r="E29" i="6"/>
  <c r="F29" i="6"/>
  <c r="G29" i="6"/>
  <c r="H29" i="6"/>
  <c r="I29" i="6"/>
  <c r="J29" i="6"/>
  <c r="K29" i="6"/>
  <c r="M29" i="6"/>
  <c r="N29" i="6"/>
  <c r="C30" i="6"/>
  <c r="D30" i="6"/>
  <c r="E30" i="6"/>
  <c r="F30" i="6"/>
  <c r="G30" i="6"/>
  <c r="H30" i="6"/>
  <c r="I30" i="6"/>
  <c r="J30" i="6"/>
  <c r="K30" i="6"/>
  <c r="M30" i="6"/>
  <c r="N30" i="6"/>
  <c r="C31" i="6"/>
  <c r="D31" i="6"/>
  <c r="E31" i="6"/>
  <c r="F31" i="6"/>
  <c r="G31" i="6"/>
  <c r="H31" i="6"/>
  <c r="I31" i="6"/>
  <c r="J31" i="6"/>
  <c r="K31" i="6"/>
  <c r="M31" i="6"/>
  <c r="N31" i="6"/>
  <c r="C32" i="6"/>
  <c r="D32" i="6"/>
  <c r="E32" i="6"/>
  <c r="F32" i="6"/>
  <c r="G32" i="6"/>
  <c r="H32" i="6"/>
  <c r="I32" i="6"/>
  <c r="J32" i="6"/>
  <c r="K32" i="6"/>
  <c r="M32" i="6"/>
  <c r="N32" i="6"/>
  <c r="C33" i="6"/>
  <c r="D33" i="6"/>
  <c r="E33" i="6"/>
  <c r="F33" i="6"/>
  <c r="G33" i="6"/>
  <c r="H33" i="6"/>
  <c r="I33" i="6"/>
  <c r="J33" i="6"/>
  <c r="K33" i="6"/>
  <c r="M33" i="6"/>
  <c r="N33" i="6"/>
  <c r="C34" i="6"/>
  <c r="D34" i="6"/>
  <c r="E34" i="6"/>
  <c r="F34" i="6"/>
  <c r="G34" i="6"/>
  <c r="H34" i="6"/>
  <c r="I34" i="6"/>
  <c r="J34" i="6"/>
  <c r="K34" i="6"/>
  <c r="M34" i="6"/>
  <c r="N34" i="6"/>
  <c r="C35" i="6"/>
  <c r="D35" i="6"/>
  <c r="E35" i="6"/>
  <c r="F35" i="6"/>
  <c r="G35" i="6"/>
  <c r="H35" i="6"/>
  <c r="I35" i="6"/>
  <c r="J35" i="6"/>
  <c r="K35" i="6"/>
  <c r="M35" i="6"/>
  <c r="N35" i="6"/>
  <c r="C36" i="6"/>
  <c r="D36" i="6"/>
  <c r="E36" i="6"/>
  <c r="F36" i="6"/>
  <c r="G36" i="6"/>
  <c r="H36" i="6"/>
  <c r="I36" i="6"/>
  <c r="J36" i="6"/>
  <c r="K36" i="6"/>
  <c r="M36" i="6"/>
  <c r="N36" i="6"/>
  <c r="C37" i="6"/>
  <c r="D37" i="6"/>
  <c r="E37" i="6"/>
  <c r="F37" i="6"/>
  <c r="G37" i="6"/>
  <c r="H37" i="6"/>
  <c r="I37" i="6"/>
  <c r="J37" i="6"/>
  <c r="K37" i="6"/>
  <c r="M37" i="6"/>
  <c r="N37" i="6"/>
  <c r="C38" i="6"/>
  <c r="D38" i="6"/>
  <c r="E38" i="6"/>
  <c r="F38" i="6"/>
  <c r="G38" i="6"/>
  <c r="H38" i="6"/>
  <c r="I38" i="6"/>
  <c r="J38" i="6"/>
  <c r="K38" i="6"/>
  <c r="M38" i="6"/>
  <c r="N38" i="6"/>
  <c r="C39" i="6"/>
  <c r="D39" i="6"/>
  <c r="E39" i="6"/>
  <c r="F39" i="6"/>
  <c r="G39" i="6"/>
  <c r="H39" i="6"/>
  <c r="I39" i="6"/>
  <c r="J39" i="6"/>
  <c r="K39" i="6"/>
  <c r="M39" i="6"/>
  <c r="N39" i="6"/>
  <c r="C40" i="6"/>
  <c r="D40" i="6"/>
  <c r="E40" i="6"/>
  <c r="F40" i="6"/>
  <c r="G40" i="6"/>
  <c r="H40" i="6"/>
  <c r="I40" i="6"/>
  <c r="J40" i="6"/>
  <c r="K40" i="6"/>
  <c r="M40" i="6"/>
  <c r="N40" i="6"/>
  <c r="C41" i="6"/>
  <c r="D41" i="6"/>
  <c r="E41" i="6"/>
  <c r="F41" i="6"/>
  <c r="G41" i="6"/>
  <c r="H41" i="6"/>
  <c r="I41" i="6"/>
  <c r="J41" i="6"/>
  <c r="K41" i="6"/>
  <c r="M41" i="6"/>
  <c r="N41" i="6"/>
  <c r="C42" i="6"/>
  <c r="D42" i="6"/>
  <c r="E42" i="6"/>
  <c r="F42" i="6"/>
  <c r="G42" i="6"/>
  <c r="H42" i="6"/>
  <c r="I42" i="6"/>
  <c r="J42" i="6"/>
  <c r="K42" i="6"/>
  <c r="M42" i="6"/>
  <c r="N42" i="6"/>
  <c r="C43" i="6"/>
  <c r="D43" i="6"/>
  <c r="E43" i="6"/>
  <c r="F43" i="6"/>
  <c r="G43" i="6"/>
  <c r="H43" i="6"/>
  <c r="I43" i="6"/>
  <c r="J43" i="6"/>
  <c r="K43" i="6"/>
  <c r="M43" i="6"/>
  <c r="N43" i="6"/>
  <c r="C44" i="6"/>
  <c r="D44" i="6"/>
  <c r="E44" i="6"/>
  <c r="F44" i="6"/>
  <c r="G44" i="6"/>
  <c r="H44" i="6"/>
  <c r="I44" i="6"/>
  <c r="J44" i="6"/>
  <c r="K44" i="6"/>
  <c r="M44" i="6"/>
  <c r="N44" i="6"/>
  <c r="C45" i="6"/>
  <c r="D45" i="6"/>
  <c r="E45" i="6"/>
  <c r="F45" i="6"/>
  <c r="G45" i="6"/>
  <c r="H45" i="6"/>
  <c r="I45" i="6"/>
  <c r="J45" i="6"/>
  <c r="K45" i="6"/>
  <c r="M45" i="6"/>
  <c r="N45" i="6"/>
  <c r="C46" i="6"/>
  <c r="D46" i="6"/>
  <c r="E46" i="6"/>
  <c r="F46" i="6"/>
  <c r="G46" i="6"/>
  <c r="H46" i="6"/>
  <c r="I46" i="6"/>
  <c r="J46" i="6"/>
  <c r="K46" i="6"/>
  <c r="M46" i="6"/>
  <c r="N46" i="6"/>
  <c r="C47" i="6"/>
  <c r="D47" i="6"/>
  <c r="E47" i="6"/>
  <c r="F47" i="6"/>
  <c r="G47" i="6"/>
  <c r="H47" i="6"/>
  <c r="I47" i="6"/>
  <c r="J47" i="6"/>
  <c r="K47" i="6"/>
  <c r="M47" i="6"/>
  <c r="N47" i="6"/>
  <c r="C48" i="6"/>
  <c r="D48" i="6"/>
  <c r="E48" i="6"/>
  <c r="F48" i="6"/>
  <c r="G48" i="6"/>
  <c r="H48" i="6"/>
  <c r="I48" i="6"/>
  <c r="J48" i="6"/>
  <c r="K48" i="6"/>
  <c r="M48" i="6"/>
  <c r="N48" i="6"/>
  <c r="C49" i="6"/>
  <c r="D49" i="6"/>
  <c r="E49" i="6"/>
  <c r="F49" i="6"/>
  <c r="G49" i="6"/>
  <c r="H49" i="6"/>
  <c r="I49" i="6"/>
  <c r="J49" i="6"/>
  <c r="K49" i="6"/>
  <c r="M49" i="6"/>
  <c r="N49" i="6"/>
  <c r="C50" i="6"/>
  <c r="D50" i="6"/>
  <c r="E50" i="6"/>
  <c r="F50" i="6"/>
  <c r="G50" i="6"/>
  <c r="H50" i="6"/>
  <c r="I50" i="6"/>
  <c r="J50" i="6"/>
  <c r="K50" i="6"/>
  <c r="M50" i="6"/>
  <c r="N50" i="6"/>
  <c r="C51" i="6"/>
  <c r="D51" i="6"/>
  <c r="E51" i="6"/>
  <c r="F51" i="6"/>
  <c r="G51" i="6"/>
  <c r="H51" i="6"/>
  <c r="I51" i="6"/>
  <c r="J51" i="6"/>
  <c r="K51" i="6"/>
  <c r="M51" i="6"/>
  <c r="N51" i="6"/>
  <c r="C52" i="6"/>
  <c r="D52" i="6"/>
  <c r="E52" i="6"/>
  <c r="F52" i="6"/>
  <c r="G52" i="6"/>
  <c r="H52" i="6"/>
  <c r="I52" i="6"/>
  <c r="J52" i="6"/>
  <c r="K52" i="6"/>
  <c r="M52" i="6"/>
  <c r="N52" i="6"/>
  <c r="C53" i="6"/>
  <c r="D53" i="6"/>
  <c r="E53" i="6"/>
  <c r="F53" i="6"/>
  <c r="G53" i="6"/>
  <c r="H53" i="6"/>
  <c r="I53" i="6"/>
  <c r="J53" i="6"/>
  <c r="K53" i="6"/>
  <c r="M53" i="6"/>
  <c r="N53" i="6"/>
  <c r="C54" i="6"/>
  <c r="D54" i="6"/>
  <c r="E54" i="6"/>
  <c r="F54" i="6"/>
  <c r="G54" i="6"/>
  <c r="H54" i="6"/>
  <c r="I54" i="6"/>
  <c r="J54" i="6"/>
  <c r="K54" i="6"/>
  <c r="M54" i="6"/>
  <c r="N54" i="6"/>
  <c r="C55" i="6"/>
  <c r="D55" i="6"/>
  <c r="E55" i="6"/>
  <c r="F55" i="6"/>
  <c r="G55" i="6"/>
  <c r="H55" i="6"/>
  <c r="I55" i="6"/>
  <c r="J55" i="6"/>
  <c r="K55" i="6"/>
  <c r="M55" i="6"/>
  <c r="N55" i="6"/>
  <c r="C56" i="6"/>
  <c r="D56" i="6"/>
  <c r="E56" i="6"/>
  <c r="F56" i="6"/>
  <c r="G56" i="6"/>
  <c r="H56" i="6"/>
  <c r="I56" i="6"/>
  <c r="J56" i="6"/>
  <c r="K56" i="6"/>
  <c r="M56" i="6"/>
  <c r="N56" i="6"/>
  <c r="C57" i="6"/>
  <c r="D57" i="6"/>
  <c r="E57" i="6"/>
  <c r="F57" i="6"/>
  <c r="G57" i="6"/>
  <c r="H57" i="6"/>
  <c r="I57" i="6"/>
  <c r="J57" i="6"/>
  <c r="K57" i="6"/>
  <c r="M57" i="6"/>
  <c r="N57" i="6"/>
  <c r="C58" i="6"/>
  <c r="D58" i="6"/>
  <c r="E58" i="6"/>
  <c r="F58" i="6"/>
  <c r="G58" i="6"/>
  <c r="H58" i="6"/>
  <c r="I58" i="6"/>
  <c r="J58" i="6"/>
  <c r="K58" i="6"/>
  <c r="M58" i="6"/>
  <c r="N58" i="6"/>
  <c r="C59" i="6"/>
  <c r="D59" i="6"/>
  <c r="E59" i="6"/>
  <c r="F59" i="6"/>
  <c r="G59" i="6"/>
  <c r="H59" i="6"/>
  <c r="I59" i="6"/>
  <c r="J59" i="6"/>
  <c r="K59" i="6"/>
  <c r="M59" i="6"/>
  <c r="N59" i="6"/>
  <c r="C60" i="6"/>
  <c r="D60" i="6"/>
  <c r="E60" i="6"/>
  <c r="F60" i="6"/>
  <c r="G60" i="6"/>
  <c r="H60" i="6"/>
  <c r="I60" i="6"/>
  <c r="J60" i="6"/>
  <c r="K60" i="6"/>
  <c r="M60" i="6"/>
  <c r="N60" i="6"/>
  <c r="C61" i="6"/>
  <c r="D61" i="6"/>
  <c r="E61" i="6"/>
  <c r="F61" i="6"/>
  <c r="G61" i="6"/>
  <c r="H61" i="6"/>
  <c r="I61" i="6"/>
  <c r="J61" i="6"/>
  <c r="K61" i="6"/>
  <c r="M61" i="6"/>
  <c r="N61" i="6"/>
  <c r="C62" i="6"/>
  <c r="D62" i="6"/>
  <c r="E62" i="6"/>
  <c r="F62" i="6"/>
  <c r="G62" i="6"/>
  <c r="H62" i="6"/>
  <c r="I62" i="6"/>
  <c r="J62" i="6"/>
  <c r="K62" i="6"/>
  <c r="M62" i="6"/>
  <c r="N62" i="6"/>
  <c r="C63" i="6"/>
  <c r="D63" i="6"/>
  <c r="E63" i="6"/>
  <c r="F63" i="6"/>
  <c r="G63" i="6"/>
  <c r="H63" i="6"/>
  <c r="I63" i="6"/>
  <c r="J63" i="6"/>
  <c r="K63" i="6"/>
  <c r="M63" i="6"/>
  <c r="N63" i="6"/>
  <c r="C64" i="6"/>
  <c r="D64" i="6"/>
  <c r="E64" i="6"/>
  <c r="F64" i="6"/>
  <c r="G64" i="6"/>
  <c r="H64" i="6"/>
  <c r="I64" i="6"/>
  <c r="J64" i="6"/>
  <c r="K64" i="6"/>
  <c r="M64" i="6"/>
  <c r="N64" i="6"/>
  <c r="C65" i="6"/>
  <c r="D65" i="6"/>
  <c r="E65" i="6"/>
  <c r="F65" i="6"/>
  <c r="G65" i="6"/>
  <c r="H65" i="6"/>
  <c r="I65" i="6"/>
  <c r="J65" i="6"/>
  <c r="K65" i="6"/>
  <c r="M65" i="6"/>
  <c r="N65" i="6"/>
  <c r="C66" i="6"/>
  <c r="D66" i="6"/>
  <c r="E66" i="6"/>
  <c r="F66" i="6"/>
  <c r="G66" i="6"/>
  <c r="H66" i="6"/>
  <c r="I66" i="6"/>
  <c r="J66" i="6"/>
  <c r="K66" i="6"/>
  <c r="M66" i="6"/>
  <c r="N66" i="6"/>
  <c r="C67" i="6"/>
  <c r="D67" i="6"/>
  <c r="E67" i="6"/>
  <c r="F67" i="6"/>
  <c r="G67" i="6"/>
  <c r="H67" i="6"/>
  <c r="I67" i="6"/>
  <c r="J67" i="6"/>
  <c r="K67" i="6"/>
  <c r="M67" i="6"/>
  <c r="N67" i="6"/>
  <c r="C68" i="6"/>
  <c r="D68" i="6"/>
  <c r="E68" i="6"/>
  <c r="F68" i="6"/>
  <c r="G68" i="6"/>
  <c r="H68" i="6"/>
  <c r="I68" i="6"/>
  <c r="J68" i="6"/>
  <c r="K68" i="6"/>
  <c r="M68" i="6"/>
  <c r="N68" i="6"/>
  <c r="C69" i="6"/>
  <c r="D69" i="6"/>
  <c r="E69" i="6"/>
  <c r="F69" i="6"/>
  <c r="G69" i="6"/>
  <c r="H69" i="6"/>
  <c r="I69" i="6"/>
  <c r="J69" i="6"/>
  <c r="K69" i="6"/>
  <c r="M69" i="6"/>
  <c r="N69" i="6"/>
  <c r="C70" i="6"/>
  <c r="D70" i="6"/>
  <c r="E70" i="6"/>
  <c r="F70" i="6"/>
  <c r="G70" i="6"/>
  <c r="H70" i="6"/>
  <c r="I70" i="6"/>
  <c r="J70" i="6"/>
  <c r="K70" i="6"/>
  <c r="M70" i="6"/>
  <c r="N70" i="6"/>
  <c r="C71" i="6"/>
  <c r="D71" i="6"/>
  <c r="E71" i="6"/>
  <c r="F71" i="6"/>
  <c r="G71" i="6"/>
  <c r="H71" i="6"/>
  <c r="I71" i="6"/>
  <c r="J71" i="6"/>
  <c r="K71" i="6"/>
  <c r="M71" i="6"/>
  <c r="N71" i="6"/>
  <c r="C72" i="6"/>
  <c r="D72" i="6"/>
  <c r="E72" i="6"/>
  <c r="F72" i="6"/>
  <c r="G72" i="6"/>
  <c r="H72" i="6"/>
  <c r="I72" i="6"/>
  <c r="J72" i="6"/>
  <c r="K72" i="6"/>
  <c r="M72" i="6"/>
  <c r="N72" i="6"/>
  <c r="C73" i="6"/>
  <c r="D73" i="6"/>
  <c r="E73" i="6"/>
  <c r="F73" i="6"/>
  <c r="G73" i="6"/>
  <c r="H73" i="6"/>
  <c r="I73" i="6"/>
  <c r="J73" i="6"/>
  <c r="K73" i="6"/>
  <c r="M73" i="6"/>
  <c r="N73" i="6"/>
  <c r="C74" i="6"/>
  <c r="D74" i="6"/>
  <c r="E74" i="6"/>
  <c r="F74" i="6"/>
  <c r="G74" i="6"/>
  <c r="H74" i="6"/>
  <c r="I74" i="6"/>
  <c r="J74" i="6"/>
  <c r="K74" i="6"/>
  <c r="M74" i="6"/>
  <c r="N74" i="6"/>
  <c r="C75" i="6"/>
  <c r="D75" i="6"/>
  <c r="E75" i="6"/>
  <c r="F75" i="6"/>
  <c r="G75" i="6"/>
  <c r="H75" i="6"/>
  <c r="I75" i="6"/>
  <c r="J75" i="6"/>
  <c r="K75" i="6"/>
  <c r="M75" i="6"/>
  <c r="N75" i="6"/>
  <c r="C76" i="6"/>
  <c r="D76" i="6"/>
  <c r="E76" i="6"/>
  <c r="F76" i="6"/>
  <c r="G76" i="6"/>
  <c r="H76" i="6"/>
  <c r="I76" i="6"/>
  <c r="J76" i="6"/>
  <c r="K76" i="6"/>
  <c r="M76" i="6"/>
  <c r="N76" i="6"/>
  <c r="C77" i="6"/>
  <c r="D77" i="6"/>
  <c r="E77" i="6"/>
  <c r="F77" i="6"/>
  <c r="G77" i="6"/>
  <c r="H77" i="6"/>
  <c r="I77" i="6"/>
  <c r="J77" i="6"/>
  <c r="K77" i="6"/>
  <c r="M77" i="6"/>
  <c r="N77" i="6"/>
  <c r="C78" i="6"/>
  <c r="D78" i="6"/>
  <c r="E78" i="6"/>
  <c r="F78" i="6"/>
  <c r="G78" i="6"/>
  <c r="H78" i="6"/>
  <c r="I78" i="6"/>
  <c r="J78" i="6"/>
  <c r="K78" i="6"/>
  <c r="M78" i="6"/>
  <c r="N78" i="6"/>
  <c r="C79" i="6"/>
  <c r="D79" i="6"/>
  <c r="E79" i="6"/>
  <c r="F79" i="6"/>
  <c r="G79" i="6"/>
  <c r="H79" i="6"/>
  <c r="I79" i="6"/>
  <c r="J79" i="6"/>
  <c r="K79" i="6"/>
  <c r="M79" i="6"/>
  <c r="N79" i="6"/>
  <c r="C80" i="6"/>
  <c r="D80" i="6"/>
  <c r="E80" i="6"/>
  <c r="F80" i="6"/>
  <c r="G80" i="6"/>
  <c r="H80" i="6"/>
  <c r="I80" i="6"/>
  <c r="J80" i="6"/>
  <c r="K80" i="6"/>
  <c r="M80" i="6"/>
  <c r="N80" i="6"/>
  <c r="C81" i="6"/>
  <c r="D81" i="6"/>
  <c r="E81" i="6"/>
  <c r="F81" i="6"/>
  <c r="G81" i="6"/>
  <c r="H81" i="6"/>
  <c r="I81" i="6"/>
  <c r="J81" i="6"/>
  <c r="K81" i="6"/>
  <c r="M81" i="6"/>
  <c r="N81" i="6"/>
  <c r="C82" i="6"/>
  <c r="D82" i="6"/>
  <c r="E82" i="6"/>
  <c r="F82" i="6"/>
  <c r="G82" i="6"/>
  <c r="H82" i="6"/>
  <c r="I82" i="6"/>
  <c r="J82" i="6"/>
  <c r="K82" i="6"/>
  <c r="M82" i="6"/>
  <c r="N82" i="6"/>
  <c r="C83" i="6"/>
  <c r="D83" i="6"/>
  <c r="E83" i="6"/>
  <c r="F83" i="6"/>
  <c r="G83" i="6"/>
  <c r="H83" i="6"/>
  <c r="I83" i="6"/>
  <c r="J83" i="6"/>
  <c r="K83" i="6"/>
  <c r="M83" i="6"/>
  <c r="N83" i="6"/>
  <c r="C84" i="6"/>
  <c r="D84" i="6"/>
  <c r="E84" i="6"/>
  <c r="F84" i="6"/>
  <c r="G84" i="6"/>
  <c r="H84" i="6"/>
  <c r="I84" i="6"/>
  <c r="J84" i="6"/>
  <c r="K84" i="6"/>
  <c r="M84" i="6"/>
  <c r="N84" i="6"/>
  <c r="C85" i="6"/>
  <c r="D85" i="6"/>
  <c r="E85" i="6"/>
  <c r="F85" i="6"/>
  <c r="G85" i="6"/>
  <c r="H85" i="6"/>
  <c r="I85" i="6"/>
  <c r="J85" i="6"/>
  <c r="K85" i="6"/>
  <c r="M85" i="6"/>
  <c r="N85" i="6"/>
  <c r="C86" i="6"/>
  <c r="D86" i="6"/>
  <c r="E86" i="6"/>
  <c r="F86" i="6"/>
  <c r="G86" i="6"/>
  <c r="H86" i="6"/>
  <c r="I86" i="6"/>
  <c r="J86" i="6"/>
  <c r="K86" i="6"/>
  <c r="M86" i="6"/>
  <c r="N86" i="6"/>
  <c r="C87" i="6"/>
  <c r="D87" i="6"/>
  <c r="E87" i="6"/>
  <c r="F87" i="6"/>
  <c r="G87" i="6"/>
  <c r="H87" i="6"/>
  <c r="I87" i="6"/>
  <c r="J87" i="6"/>
  <c r="K87" i="6"/>
  <c r="M87" i="6"/>
  <c r="N87" i="6"/>
  <c r="C88" i="6"/>
  <c r="D88" i="6"/>
  <c r="E88" i="6"/>
  <c r="F88" i="6"/>
  <c r="G88" i="6"/>
  <c r="H88" i="6"/>
  <c r="I88" i="6"/>
  <c r="J88" i="6"/>
  <c r="K88" i="6"/>
  <c r="M88" i="6"/>
  <c r="N88" i="6"/>
  <c r="C89" i="6"/>
  <c r="D89" i="6"/>
  <c r="E89" i="6"/>
  <c r="F89" i="6"/>
  <c r="G89" i="6"/>
  <c r="H89" i="6"/>
  <c r="I89" i="6"/>
  <c r="J89" i="6"/>
  <c r="K89" i="6"/>
  <c r="M89" i="6"/>
  <c r="N89" i="6"/>
  <c r="C90" i="6"/>
  <c r="D90" i="6"/>
  <c r="E90" i="6"/>
  <c r="F90" i="6"/>
  <c r="G90" i="6"/>
  <c r="H90" i="6"/>
  <c r="I90" i="6"/>
  <c r="J90" i="6"/>
  <c r="K90" i="6"/>
  <c r="M90" i="6"/>
  <c r="N90" i="6"/>
  <c r="C91" i="6"/>
  <c r="D91" i="6"/>
  <c r="E91" i="6"/>
  <c r="F91" i="6"/>
  <c r="G91" i="6"/>
  <c r="H91" i="6"/>
  <c r="I91" i="6"/>
  <c r="J91" i="6"/>
  <c r="K91" i="6"/>
  <c r="M91" i="6"/>
  <c r="N91" i="6"/>
  <c r="C92" i="6"/>
  <c r="D92" i="6"/>
  <c r="E92" i="6"/>
  <c r="F92" i="6"/>
  <c r="G92" i="6"/>
  <c r="H92" i="6"/>
  <c r="I92" i="6"/>
  <c r="J92" i="6"/>
  <c r="K92" i="6"/>
  <c r="M92" i="6"/>
  <c r="N92" i="6"/>
  <c r="C93" i="6"/>
  <c r="D93" i="6"/>
  <c r="E93" i="6"/>
  <c r="F93" i="6"/>
  <c r="G93" i="6"/>
  <c r="H93" i="6"/>
  <c r="I93" i="6"/>
  <c r="J93" i="6"/>
  <c r="K93" i="6"/>
  <c r="M93" i="6"/>
  <c r="N93" i="6"/>
  <c r="C94" i="6"/>
  <c r="D94" i="6"/>
  <c r="E94" i="6"/>
  <c r="F94" i="6"/>
  <c r="G94" i="6"/>
  <c r="H94" i="6"/>
  <c r="I94" i="6"/>
  <c r="J94" i="6"/>
  <c r="K94" i="6"/>
  <c r="M94" i="6"/>
  <c r="N94" i="6"/>
  <c r="C95" i="6"/>
  <c r="D95" i="6"/>
  <c r="E95" i="6"/>
  <c r="F95" i="6"/>
  <c r="G95" i="6"/>
  <c r="H95" i="6"/>
  <c r="I95" i="6"/>
  <c r="J95" i="6"/>
  <c r="K95" i="6"/>
  <c r="M95" i="6"/>
  <c r="N95" i="6"/>
  <c r="C96" i="6"/>
  <c r="D96" i="6"/>
  <c r="E96" i="6"/>
  <c r="F96" i="6"/>
  <c r="G96" i="6"/>
  <c r="H96" i="6"/>
  <c r="I96" i="6"/>
  <c r="J96" i="6"/>
  <c r="K96" i="6"/>
  <c r="M96" i="6"/>
  <c r="N96" i="6"/>
  <c r="C97" i="6"/>
  <c r="D97" i="6"/>
  <c r="E97" i="6"/>
  <c r="F97" i="6"/>
  <c r="G97" i="6"/>
  <c r="H97" i="6"/>
  <c r="I97" i="6"/>
  <c r="J97" i="6"/>
  <c r="K97" i="6"/>
  <c r="M97" i="6"/>
  <c r="N97" i="6"/>
  <c r="C98" i="6"/>
  <c r="D98" i="6"/>
  <c r="E98" i="6"/>
  <c r="F98" i="6"/>
  <c r="G98" i="6"/>
  <c r="H98" i="6"/>
  <c r="I98" i="6"/>
  <c r="J98" i="6"/>
  <c r="K98" i="6"/>
  <c r="M98" i="6"/>
  <c r="N98" i="6"/>
  <c r="C99" i="6"/>
  <c r="D99" i="6"/>
  <c r="E99" i="6"/>
  <c r="F99" i="6"/>
  <c r="G99" i="6"/>
  <c r="H99" i="6"/>
  <c r="I99" i="6"/>
  <c r="J99" i="6"/>
  <c r="K99" i="6"/>
  <c r="M99" i="6"/>
  <c r="N99" i="6"/>
  <c r="C100" i="6"/>
  <c r="D100" i="6"/>
  <c r="E100" i="6"/>
  <c r="F100" i="6"/>
  <c r="G100" i="6"/>
  <c r="H100" i="6"/>
  <c r="I100" i="6"/>
  <c r="J100" i="6"/>
  <c r="K100" i="6"/>
  <c r="M100" i="6"/>
  <c r="N100" i="6"/>
  <c r="C101" i="6"/>
  <c r="D101" i="6"/>
  <c r="E101" i="6"/>
  <c r="F101" i="6"/>
  <c r="G101" i="6"/>
  <c r="H101" i="6"/>
  <c r="I101" i="6"/>
  <c r="J101" i="6"/>
  <c r="K101" i="6"/>
  <c r="M101" i="6"/>
  <c r="N101" i="6"/>
  <c r="C102" i="6"/>
  <c r="D102" i="6"/>
  <c r="E102" i="6"/>
  <c r="F102" i="6"/>
  <c r="G102" i="6"/>
  <c r="H102" i="6"/>
  <c r="I102" i="6"/>
  <c r="J102" i="6"/>
  <c r="K102" i="6"/>
  <c r="M102" i="6"/>
  <c r="N102" i="6"/>
  <c r="C103" i="6"/>
  <c r="D103" i="6"/>
  <c r="E103" i="6"/>
  <c r="F103" i="6"/>
  <c r="G103" i="6"/>
  <c r="H103" i="6"/>
  <c r="I103" i="6"/>
  <c r="J103" i="6"/>
  <c r="K103" i="6"/>
  <c r="M103" i="6"/>
  <c r="N103" i="6"/>
  <c r="C104" i="6"/>
  <c r="D104" i="6"/>
  <c r="E104" i="6"/>
  <c r="F104" i="6"/>
  <c r="G104" i="6"/>
  <c r="H104" i="6"/>
  <c r="I104" i="6"/>
  <c r="J104" i="6"/>
  <c r="K104" i="6"/>
  <c r="M104" i="6"/>
  <c r="N104" i="6"/>
  <c r="C105" i="6"/>
  <c r="D105" i="6"/>
  <c r="E105" i="6"/>
  <c r="F105" i="6"/>
  <c r="G105" i="6"/>
  <c r="H105" i="6"/>
  <c r="I105" i="6"/>
  <c r="J105" i="6"/>
  <c r="K105" i="6"/>
  <c r="M105" i="6"/>
  <c r="N105" i="6"/>
  <c r="C106" i="6"/>
  <c r="D106" i="6"/>
  <c r="E106" i="6"/>
  <c r="F106" i="6"/>
  <c r="G106" i="6"/>
  <c r="H106" i="6"/>
  <c r="I106" i="6"/>
  <c r="J106" i="6"/>
  <c r="K106" i="6"/>
  <c r="M106" i="6"/>
  <c r="N106" i="6"/>
  <c r="C107" i="6"/>
  <c r="D107" i="6"/>
  <c r="E107" i="6"/>
  <c r="F107" i="6"/>
  <c r="G107" i="6"/>
  <c r="H107" i="6"/>
  <c r="I107" i="6"/>
  <c r="J107" i="6"/>
  <c r="K107" i="6"/>
  <c r="M107" i="6"/>
  <c r="N107" i="6"/>
  <c r="C108" i="6"/>
  <c r="D108" i="6"/>
  <c r="E108" i="6"/>
  <c r="F108" i="6"/>
  <c r="G108" i="6"/>
  <c r="H108" i="6"/>
  <c r="I108" i="6"/>
  <c r="J108" i="6"/>
  <c r="K108" i="6"/>
  <c r="M108" i="6"/>
  <c r="N108" i="6"/>
  <c r="C109" i="6"/>
  <c r="D109" i="6"/>
  <c r="E109" i="6"/>
  <c r="F109" i="6"/>
  <c r="G109" i="6"/>
  <c r="H109" i="6"/>
  <c r="I109" i="6"/>
  <c r="J109" i="6"/>
  <c r="K109" i="6"/>
  <c r="M109" i="6"/>
  <c r="N109" i="6"/>
  <c r="C110" i="6"/>
  <c r="D110" i="6"/>
  <c r="E110" i="6"/>
  <c r="F110" i="6"/>
  <c r="G110" i="6"/>
  <c r="H110" i="6"/>
  <c r="I110" i="6"/>
  <c r="J110" i="6"/>
  <c r="K110" i="6"/>
  <c r="M110" i="6"/>
  <c r="N110" i="6"/>
  <c r="C111" i="6"/>
  <c r="D111" i="6"/>
  <c r="E111" i="6"/>
  <c r="F111" i="6"/>
  <c r="G111" i="6"/>
  <c r="H111" i="6"/>
  <c r="I111" i="6"/>
  <c r="J111" i="6"/>
  <c r="K111" i="6"/>
  <c r="M111" i="6"/>
  <c r="N111" i="6"/>
  <c r="C112" i="6"/>
  <c r="D112" i="6"/>
  <c r="E112" i="6"/>
  <c r="F112" i="6"/>
  <c r="G112" i="6"/>
  <c r="H112" i="6"/>
  <c r="I112" i="6"/>
  <c r="J112" i="6"/>
  <c r="K112" i="6"/>
  <c r="M112" i="6"/>
  <c r="N112" i="6"/>
  <c r="C113" i="6"/>
  <c r="D113" i="6"/>
  <c r="E113" i="6"/>
  <c r="F113" i="6"/>
  <c r="G113" i="6"/>
  <c r="H113" i="6"/>
  <c r="I113" i="6"/>
  <c r="J113" i="6"/>
  <c r="K113" i="6"/>
  <c r="M113" i="6"/>
  <c r="N113" i="6"/>
  <c r="C114" i="6"/>
  <c r="D114" i="6"/>
  <c r="E114" i="6"/>
  <c r="F114" i="6"/>
  <c r="G114" i="6"/>
  <c r="H114" i="6"/>
  <c r="I114" i="6"/>
  <c r="J114" i="6"/>
  <c r="K114" i="6"/>
  <c r="M114" i="6"/>
  <c r="N114" i="6"/>
  <c r="C115" i="6"/>
  <c r="D115" i="6"/>
  <c r="E115" i="6"/>
  <c r="F115" i="6"/>
  <c r="G115" i="6"/>
  <c r="H115" i="6"/>
  <c r="I115" i="6"/>
  <c r="J115" i="6"/>
  <c r="K115" i="6"/>
  <c r="M115" i="6"/>
  <c r="N115" i="6"/>
  <c r="C116" i="6"/>
  <c r="D116" i="6"/>
  <c r="E116" i="6"/>
  <c r="F116" i="6"/>
  <c r="G116" i="6"/>
  <c r="H116" i="6"/>
  <c r="I116" i="6"/>
  <c r="J116" i="6"/>
  <c r="K116" i="6"/>
  <c r="M116" i="6"/>
  <c r="N116" i="6"/>
  <c r="C117" i="6"/>
  <c r="D117" i="6"/>
  <c r="E117" i="6"/>
  <c r="F117" i="6"/>
  <c r="G117" i="6"/>
  <c r="H117" i="6"/>
  <c r="I117" i="6"/>
  <c r="J117" i="6"/>
  <c r="K117" i="6"/>
  <c r="M117" i="6"/>
  <c r="N117" i="6"/>
  <c r="C118" i="6"/>
  <c r="D118" i="6"/>
  <c r="E118" i="6"/>
  <c r="F118" i="6"/>
  <c r="G118" i="6"/>
  <c r="H118" i="6"/>
  <c r="I118" i="6"/>
  <c r="J118" i="6"/>
  <c r="K118" i="6"/>
  <c r="M118" i="6"/>
  <c r="N118" i="6"/>
  <c r="C119" i="6"/>
  <c r="D119" i="6"/>
  <c r="E119" i="6"/>
  <c r="F119" i="6"/>
  <c r="G119" i="6"/>
  <c r="H119" i="6"/>
  <c r="I119" i="6"/>
  <c r="J119" i="6"/>
  <c r="K119" i="6"/>
  <c r="M119" i="6"/>
  <c r="N119" i="6"/>
  <c r="C120" i="6"/>
  <c r="D120" i="6"/>
  <c r="E120" i="6"/>
  <c r="F120" i="6"/>
  <c r="G120" i="6"/>
  <c r="H120" i="6"/>
  <c r="I120" i="6"/>
  <c r="J120" i="6"/>
  <c r="K120" i="6"/>
  <c r="M120" i="6"/>
  <c r="N120" i="6"/>
  <c r="C121" i="6"/>
  <c r="D121" i="6"/>
  <c r="E121" i="6"/>
  <c r="F121" i="6"/>
  <c r="G121" i="6"/>
  <c r="H121" i="6"/>
  <c r="I121" i="6"/>
  <c r="J121" i="6"/>
  <c r="K121" i="6"/>
  <c r="M121" i="6"/>
  <c r="N121" i="6"/>
  <c r="C122" i="6"/>
  <c r="D122" i="6"/>
  <c r="E122" i="6"/>
  <c r="F122" i="6"/>
  <c r="G122" i="6"/>
  <c r="H122" i="6"/>
  <c r="I122" i="6"/>
  <c r="J122" i="6"/>
  <c r="K122" i="6"/>
  <c r="M122" i="6"/>
  <c r="N122" i="6"/>
  <c r="C123" i="6"/>
  <c r="D123" i="6"/>
  <c r="E123" i="6"/>
  <c r="F123" i="6"/>
  <c r="G123" i="6"/>
  <c r="H123" i="6"/>
  <c r="I123" i="6"/>
  <c r="J123" i="6"/>
  <c r="K123" i="6"/>
  <c r="M123" i="6"/>
  <c r="N123" i="6"/>
  <c r="C124" i="6"/>
  <c r="D124" i="6"/>
  <c r="E124" i="6"/>
  <c r="F124" i="6"/>
  <c r="G124" i="6"/>
  <c r="H124" i="6"/>
  <c r="I124" i="6"/>
  <c r="J124" i="6"/>
  <c r="K124" i="6"/>
  <c r="M124" i="6"/>
  <c r="N124" i="6"/>
  <c r="C125" i="6"/>
  <c r="D125" i="6"/>
  <c r="E125" i="6"/>
  <c r="F125" i="6"/>
  <c r="G125" i="6"/>
  <c r="H125" i="6"/>
  <c r="I125" i="6"/>
  <c r="J125" i="6"/>
  <c r="K125" i="6"/>
  <c r="M125" i="6"/>
  <c r="N125" i="6"/>
  <c r="C126" i="6"/>
  <c r="D126" i="6"/>
  <c r="E126" i="6"/>
  <c r="F126" i="6"/>
  <c r="G126" i="6"/>
  <c r="H126" i="6"/>
  <c r="I126" i="6"/>
  <c r="J126" i="6"/>
  <c r="K126" i="6"/>
  <c r="M126" i="6"/>
  <c r="N126" i="6"/>
  <c r="C127" i="6"/>
  <c r="D127" i="6"/>
  <c r="E127" i="6"/>
  <c r="F127" i="6"/>
  <c r="G127" i="6"/>
  <c r="H127" i="6"/>
  <c r="I127" i="6"/>
  <c r="J127" i="6"/>
  <c r="K127" i="6"/>
  <c r="M127" i="6"/>
  <c r="N127" i="6"/>
  <c r="C128" i="6"/>
  <c r="D128" i="6"/>
  <c r="E128" i="6"/>
  <c r="F128" i="6"/>
  <c r="G128" i="6"/>
  <c r="H128" i="6"/>
  <c r="I128" i="6"/>
  <c r="J128" i="6"/>
  <c r="K128" i="6"/>
  <c r="M128" i="6"/>
  <c r="N128" i="6"/>
  <c r="C129" i="6"/>
  <c r="D129" i="6"/>
  <c r="E129" i="6"/>
  <c r="F129" i="6"/>
  <c r="G129" i="6"/>
  <c r="H129" i="6"/>
  <c r="I129" i="6"/>
  <c r="J129" i="6"/>
  <c r="K129" i="6"/>
  <c r="M129" i="6"/>
  <c r="N129" i="6"/>
  <c r="C130" i="6"/>
  <c r="D130" i="6"/>
  <c r="E130" i="6"/>
  <c r="F130" i="6"/>
  <c r="G130" i="6"/>
  <c r="H130" i="6"/>
  <c r="I130" i="6"/>
  <c r="J130" i="6"/>
  <c r="K130" i="6"/>
  <c r="M130" i="6"/>
  <c r="N130" i="6"/>
  <c r="C131" i="6"/>
  <c r="D131" i="6"/>
  <c r="E131" i="6"/>
  <c r="F131" i="6"/>
  <c r="G131" i="6"/>
  <c r="H131" i="6"/>
  <c r="I131" i="6"/>
  <c r="J131" i="6"/>
  <c r="K131" i="6"/>
  <c r="M131" i="6"/>
  <c r="N131" i="6"/>
  <c r="C132" i="6"/>
  <c r="D132" i="6"/>
  <c r="E132" i="6"/>
  <c r="F132" i="6"/>
  <c r="G132" i="6"/>
  <c r="H132" i="6"/>
  <c r="I132" i="6"/>
  <c r="J132" i="6"/>
  <c r="K132" i="6"/>
  <c r="M132" i="6"/>
  <c r="N132" i="6"/>
  <c r="C133" i="6"/>
  <c r="D133" i="6"/>
  <c r="E133" i="6"/>
  <c r="F133" i="6"/>
  <c r="G133" i="6"/>
  <c r="H133" i="6"/>
  <c r="I133" i="6"/>
  <c r="J133" i="6"/>
  <c r="K133" i="6"/>
  <c r="M133" i="6"/>
  <c r="N133" i="6"/>
  <c r="C134" i="6"/>
  <c r="D134" i="6"/>
  <c r="E134" i="6"/>
  <c r="F134" i="6"/>
  <c r="G134" i="6"/>
  <c r="H134" i="6"/>
  <c r="I134" i="6"/>
  <c r="J134" i="6"/>
  <c r="K134" i="6"/>
  <c r="M134" i="6"/>
  <c r="N134" i="6"/>
  <c r="C135" i="6"/>
  <c r="D135" i="6"/>
  <c r="E135" i="6"/>
  <c r="F135" i="6"/>
  <c r="G135" i="6"/>
  <c r="H135" i="6"/>
  <c r="I135" i="6"/>
  <c r="J135" i="6"/>
  <c r="K135" i="6"/>
  <c r="M135" i="6"/>
  <c r="N135" i="6"/>
  <c r="C136" i="6"/>
  <c r="D136" i="6"/>
  <c r="E136" i="6"/>
  <c r="F136" i="6"/>
  <c r="G136" i="6"/>
  <c r="H136" i="6"/>
  <c r="I136" i="6"/>
  <c r="J136" i="6"/>
  <c r="K136" i="6"/>
  <c r="M136" i="6"/>
  <c r="N136" i="6"/>
  <c r="C137" i="6"/>
  <c r="D137" i="6"/>
  <c r="E137" i="6"/>
  <c r="F137" i="6"/>
  <c r="G137" i="6"/>
  <c r="H137" i="6"/>
  <c r="I137" i="6"/>
  <c r="J137" i="6"/>
  <c r="K137" i="6"/>
  <c r="M137" i="6"/>
  <c r="N137" i="6"/>
  <c r="C138" i="6"/>
  <c r="D138" i="6"/>
  <c r="E138" i="6"/>
  <c r="F138" i="6"/>
  <c r="G138" i="6"/>
  <c r="H138" i="6"/>
  <c r="I138" i="6"/>
  <c r="J138" i="6"/>
  <c r="K138" i="6"/>
  <c r="M138" i="6"/>
  <c r="N138" i="6"/>
  <c r="C139" i="6"/>
  <c r="D139" i="6"/>
  <c r="E139" i="6"/>
  <c r="F139" i="6"/>
  <c r="G139" i="6"/>
  <c r="H139" i="6"/>
  <c r="I139" i="6"/>
  <c r="J139" i="6"/>
  <c r="K139" i="6"/>
  <c r="M139" i="6"/>
  <c r="N139" i="6"/>
  <c r="C140" i="6"/>
  <c r="D140" i="6"/>
  <c r="E140" i="6"/>
  <c r="F140" i="6"/>
  <c r="G140" i="6"/>
  <c r="H140" i="6"/>
  <c r="I140" i="6"/>
  <c r="J140" i="6"/>
  <c r="K140" i="6"/>
  <c r="M140" i="6"/>
  <c r="N140" i="6"/>
  <c r="C141" i="6"/>
  <c r="D141" i="6"/>
  <c r="E141" i="6"/>
  <c r="F141" i="6"/>
  <c r="G141" i="6"/>
  <c r="H141" i="6"/>
  <c r="I141" i="6"/>
  <c r="J141" i="6"/>
  <c r="K141" i="6"/>
  <c r="M141" i="6"/>
  <c r="N141" i="6"/>
  <c r="C142" i="6"/>
  <c r="D142" i="6"/>
  <c r="E142" i="6"/>
  <c r="F142" i="6"/>
  <c r="G142" i="6"/>
  <c r="H142" i="6"/>
  <c r="I142" i="6"/>
  <c r="J142" i="6"/>
  <c r="K142" i="6"/>
  <c r="M142" i="6"/>
  <c r="N142" i="6"/>
  <c r="C143" i="6"/>
  <c r="D143" i="6"/>
  <c r="E143" i="6"/>
  <c r="F143" i="6"/>
  <c r="G143" i="6"/>
  <c r="H143" i="6"/>
  <c r="I143" i="6"/>
  <c r="J143" i="6"/>
  <c r="K143" i="6"/>
  <c r="M143" i="6"/>
  <c r="N143" i="6"/>
  <c r="C144" i="6"/>
  <c r="D144" i="6"/>
  <c r="E144" i="6"/>
  <c r="F144" i="6"/>
  <c r="G144" i="6"/>
  <c r="H144" i="6"/>
  <c r="I144" i="6"/>
  <c r="J144" i="6"/>
  <c r="K144" i="6"/>
  <c r="M144" i="6"/>
  <c r="N144" i="6"/>
  <c r="C145" i="6"/>
  <c r="D145" i="6"/>
  <c r="E145" i="6"/>
  <c r="F145" i="6"/>
  <c r="G145" i="6"/>
  <c r="H145" i="6"/>
  <c r="I145" i="6"/>
  <c r="J145" i="6"/>
  <c r="K145" i="6"/>
  <c r="M145" i="6"/>
  <c r="N145" i="6"/>
  <c r="C146" i="6"/>
  <c r="D146" i="6"/>
  <c r="E146" i="6"/>
  <c r="F146" i="6"/>
  <c r="G146" i="6"/>
  <c r="H146" i="6"/>
  <c r="I146" i="6"/>
  <c r="J146" i="6"/>
  <c r="K146" i="6"/>
  <c r="M146" i="6"/>
  <c r="N146" i="6"/>
  <c r="C147" i="6"/>
  <c r="D147" i="6"/>
  <c r="E147" i="6"/>
  <c r="F147" i="6"/>
  <c r="G147" i="6"/>
  <c r="H147" i="6"/>
  <c r="I147" i="6"/>
  <c r="J147" i="6"/>
  <c r="K147" i="6"/>
  <c r="M147" i="6"/>
  <c r="N147" i="6"/>
  <c r="C148" i="6"/>
  <c r="D148" i="6"/>
  <c r="E148" i="6"/>
  <c r="F148" i="6"/>
  <c r="G148" i="6"/>
  <c r="H148" i="6"/>
  <c r="I148" i="6"/>
  <c r="J148" i="6"/>
  <c r="K148" i="6"/>
  <c r="M148" i="6"/>
  <c r="N148" i="6"/>
  <c r="C149" i="6"/>
  <c r="D149" i="6"/>
  <c r="E149" i="6"/>
  <c r="F149" i="6"/>
  <c r="G149" i="6"/>
  <c r="H149" i="6"/>
  <c r="I149" i="6"/>
  <c r="J149" i="6"/>
  <c r="K149" i="6"/>
  <c r="M149" i="6"/>
  <c r="N149" i="6"/>
  <c r="C150" i="6"/>
  <c r="D150" i="6"/>
  <c r="E150" i="6"/>
  <c r="F150" i="6"/>
  <c r="G150" i="6"/>
  <c r="H150" i="6"/>
  <c r="I150" i="6"/>
  <c r="J150" i="6"/>
  <c r="K150" i="6"/>
  <c r="M150" i="6"/>
  <c r="N150" i="6"/>
  <c r="C151" i="6"/>
  <c r="D151" i="6"/>
  <c r="E151" i="6"/>
  <c r="F151" i="6"/>
  <c r="G151" i="6"/>
  <c r="H151" i="6"/>
  <c r="I151" i="6"/>
  <c r="J151" i="6"/>
  <c r="K151" i="6"/>
  <c r="M151" i="6"/>
  <c r="N151" i="6"/>
  <c r="C152" i="6"/>
  <c r="D152" i="6"/>
  <c r="E152" i="6"/>
  <c r="F152" i="6"/>
  <c r="G152" i="6"/>
  <c r="H152" i="6"/>
  <c r="I152" i="6"/>
  <c r="J152" i="6"/>
  <c r="K152" i="6"/>
  <c r="M152" i="6"/>
  <c r="N152" i="6"/>
  <c r="C153" i="6"/>
  <c r="D153" i="6"/>
  <c r="E153" i="6"/>
  <c r="F153" i="6"/>
  <c r="G153" i="6"/>
  <c r="H153" i="6"/>
  <c r="I153" i="6"/>
  <c r="J153" i="6"/>
  <c r="K153" i="6"/>
  <c r="M153" i="6"/>
  <c r="N153" i="6"/>
  <c r="C154" i="6"/>
  <c r="D154" i="6"/>
  <c r="E154" i="6"/>
  <c r="F154" i="6"/>
  <c r="G154" i="6"/>
  <c r="H154" i="6"/>
  <c r="I154" i="6"/>
  <c r="J154" i="6"/>
  <c r="K154" i="6"/>
  <c r="M154" i="6"/>
  <c r="N154" i="6"/>
  <c r="C155" i="6"/>
  <c r="D155" i="6"/>
  <c r="E155" i="6"/>
  <c r="F155" i="6"/>
  <c r="G155" i="6"/>
  <c r="H155" i="6"/>
  <c r="I155" i="6"/>
  <c r="J155" i="6"/>
  <c r="K155" i="6"/>
  <c r="M155" i="6"/>
  <c r="N155" i="6"/>
  <c r="C156" i="6"/>
  <c r="D156" i="6"/>
  <c r="E156" i="6"/>
  <c r="F156" i="6"/>
  <c r="G156" i="6"/>
  <c r="H156" i="6"/>
  <c r="I156" i="6"/>
  <c r="J156" i="6"/>
  <c r="K156" i="6"/>
  <c r="M156" i="6"/>
  <c r="N156" i="6"/>
  <c r="C157" i="6"/>
  <c r="D157" i="6"/>
  <c r="E157" i="6"/>
  <c r="F157" i="6"/>
  <c r="G157" i="6"/>
  <c r="H157" i="6"/>
  <c r="I157" i="6"/>
  <c r="J157" i="6"/>
  <c r="K157" i="6"/>
  <c r="M157" i="6"/>
  <c r="N157" i="6"/>
  <c r="C158" i="6"/>
  <c r="D158" i="6"/>
  <c r="E158" i="6"/>
  <c r="F158" i="6"/>
  <c r="G158" i="6"/>
  <c r="H158" i="6"/>
  <c r="I158" i="6"/>
  <c r="J158" i="6"/>
  <c r="K158" i="6"/>
  <c r="M158" i="6"/>
  <c r="N158" i="6"/>
  <c r="C159" i="6"/>
  <c r="D159" i="6"/>
  <c r="E159" i="6"/>
  <c r="F159" i="6"/>
  <c r="G159" i="6"/>
  <c r="H159" i="6"/>
  <c r="I159" i="6"/>
  <c r="J159" i="6"/>
  <c r="K159" i="6"/>
  <c r="M159" i="6"/>
  <c r="N159" i="6"/>
  <c r="C160" i="6"/>
  <c r="D160" i="6"/>
  <c r="E160" i="6"/>
  <c r="F160" i="6"/>
  <c r="G160" i="6"/>
  <c r="H160" i="6"/>
  <c r="I160" i="6"/>
  <c r="J160" i="6"/>
  <c r="K160" i="6"/>
  <c r="M160" i="6"/>
  <c r="N160" i="6"/>
  <c r="C161" i="6"/>
  <c r="D161" i="6"/>
  <c r="E161" i="6"/>
  <c r="F161" i="6"/>
  <c r="G161" i="6"/>
  <c r="H161" i="6"/>
  <c r="I161" i="6"/>
  <c r="J161" i="6"/>
  <c r="K161" i="6"/>
  <c r="M161" i="6"/>
  <c r="N161" i="6"/>
  <c r="C162" i="6"/>
  <c r="D162" i="6"/>
  <c r="E162" i="6"/>
  <c r="F162" i="6"/>
  <c r="G162" i="6"/>
  <c r="H162" i="6"/>
  <c r="I162" i="6"/>
  <c r="J162" i="6"/>
  <c r="K162" i="6"/>
  <c r="M162" i="6"/>
  <c r="N162" i="6"/>
  <c r="C163" i="6"/>
  <c r="D163" i="6"/>
  <c r="E163" i="6"/>
  <c r="F163" i="6"/>
  <c r="G163" i="6"/>
  <c r="H163" i="6"/>
  <c r="I163" i="6"/>
  <c r="J163" i="6"/>
  <c r="K163" i="6"/>
  <c r="M163" i="6"/>
  <c r="N163" i="6"/>
  <c r="C164" i="6"/>
  <c r="D164" i="6"/>
  <c r="E164" i="6"/>
  <c r="F164" i="6"/>
  <c r="G164" i="6"/>
  <c r="H164" i="6"/>
  <c r="I164" i="6"/>
  <c r="J164" i="6"/>
  <c r="K164" i="6"/>
  <c r="M164" i="6"/>
  <c r="N164" i="6"/>
  <c r="C165" i="6"/>
  <c r="D165" i="6"/>
  <c r="E165" i="6"/>
  <c r="F165" i="6"/>
  <c r="G165" i="6"/>
  <c r="H165" i="6"/>
  <c r="I165" i="6"/>
  <c r="J165" i="6"/>
  <c r="K165" i="6"/>
  <c r="M165" i="6"/>
  <c r="N165" i="6"/>
  <c r="C166" i="6"/>
  <c r="D166" i="6"/>
  <c r="E166" i="6"/>
  <c r="F166" i="6"/>
  <c r="G166" i="6"/>
  <c r="H166" i="6"/>
  <c r="I166" i="6"/>
  <c r="J166" i="6"/>
  <c r="K166" i="6"/>
  <c r="M166" i="6"/>
  <c r="N166" i="6"/>
  <c r="C167" i="6"/>
  <c r="D167" i="6"/>
  <c r="E167" i="6"/>
  <c r="F167" i="6"/>
  <c r="G167" i="6"/>
  <c r="H167" i="6"/>
  <c r="I167" i="6"/>
  <c r="J167" i="6"/>
  <c r="K167" i="6"/>
  <c r="M167" i="6"/>
  <c r="N167" i="6"/>
  <c r="C168" i="6"/>
  <c r="D168" i="6"/>
  <c r="E168" i="6"/>
  <c r="F168" i="6"/>
  <c r="G168" i="6"/>
  <c r="H168" i="6"/>
  <c r="I168" i="6"/>
  <c r="J168" i="6"/>
  <c r="K168" i="6"/>
  <c r="M168" i="6"/>
  <c r="N168" i="6"/>
  <c r="C169" i="6"/>
  <c r="D169" i="6"/>
  <c r="E169" i="6"/>
  <c r="F169" i="6"/>
  <c r="G169" i="6"/>
  <c r="H169" i="6"/>
  <c r="I169" i="6"/>
  <c r="J169" i="6"/>
  <c r="K169" i="6"/>
  <c r="M169" i="6"/>
  <c r="N169" i="6"/>
  <c r="C170" i="6"/>
  <c r="D170" i="6"/>
  <c r="E170" i="6"/>
  <c r="F170" i="6"/>
  <c r="G170" i="6"/>
  <c r="H170" i="6"/>
  <c r="I170" i="6"/>
  <c r="J170" i="6"/>
  <c r="K170" i="6"/>
  <c r="M170" i="6"/>
  <c r="N170" i="6"/>
  <c r="C171" i="6"/>
  <c r="D171" i="6"/>
  <c r="E171" i="6"/>
  <c r="F171" i="6"/>
  <c r="G171" i="6"/>
  <c r="H171" i="6"/>
  <c r="I171" i="6"/>
  <c r="J171" i="6"/>
  <c r="K171" i="6"/>
  <c r="M171" i="6"/>
  <c r="N171" i="6"/>
  <c r="C172" i="6"/>
  <c r="D172" i="6"/>
  <c r="E172" i="6"/>
  <c r="F172" i="6"/>
  <c r="G172" i="6"/>
  <c r="H172" i="6"/>
  <c r="I172" i="6"/>
  <c r="J172" i="6"/>
  <c r="K172" i="6"/>
  <c r="M172" i="6"/>
  <c r="N172" i="6"/>
  <c r="C173" i="6"/>
  <c r="D173" i="6"/>
  <c r="E173" i="6"/>
  <c r="F173" i="6"/>
  <c r="G173" i="6"/>
  <c r="H173" i="6"/>
  <c r="I173" i="6"/>
  <c r="J173" i="6"/>
  <c r="K173" i="6"/>
  <c r="M173" i="6"/>
  <c r="N173" i="6"/>
  <c r="C174" i="6"/>
  <c r="D174" i="6"/>
  <c r="E174" i="6"/>
  <c r="F174" i="6"/>
  <c r="G174" i="6"/>
  <c r="H174" i="6"/>
  <c r="I174" i="6"/>
  <c r="J174" i="6"/>
  <c r="K174" i="6"/>
  <c r="M174" i="6"/>
  <c r="N174" i="6"/>
  <c r="C175" i="6"/>
  <c r="D175" i="6"/>
  <c r="E175" i="6"/>
  <c r="F175" i="6"/>
  <c r="G175" i="6"/>
  <c r="H175" i="6"/>
  <c r="I175" i="6"/>
  <c r="J175" i="6"/>
  <c r="K175" i="6"/>
  <c r="M175" i="6"/>
  <c r="N175" i="6"/>
  <c r="C176" i="6"/>
  <c r="D176" i="6"/>
  <c r="E176" i="6"/>
  <c r="F176" i="6"/>
  <c r="G176" i="6"/>
  <c r="H176" i="6"/>
  <c r="I176" i="6"/>
  <c r="J176" i="6"/>
  <c r="K176" i="6"/>
  <c r="M176" i="6"/>
  <c r="N176" i="6"/>
  <c r="C177" i="6"/>
  <c r="D177" i="6"/>
  <c r="E177" i="6"/>
  <c r="F177" i="6"/>
  <c r="G177" i="6"/>
  <c r="H177" i="6"/>
  <c r="I177" i="6"/>
  <c r="J177" i="6"/>
  <c r="K177" i="6"/>
  <c r="M177" i="6"/>
  <c r="N177" i="6"/>
  <c r="C178" i="6"/>
  <c r="D178" i="6"/>
  <c r="E178" i="6"/>
  <c r="F178" i="6"/>
  <c r="G178" i="6"/>
  <c r="H178" i="6"/>
  <c r="I178" i="6"/>
  <c r="J178" i="6"/>
  <c r="K178" i="6"/>
  <c r="M178" i="6"/>
  <c r="N178" i="6"/>
  <c r="C179" i="6"/>
  <c r="D179" i="6"/>
  <c r="E179" i="6"/>
  <c r="F179" i="6"/>
  <c r="G179" i="6"/>
  <c r="H179" i="6"/>
  <c r="I179" i="6"/>
  <c r="J179" i="6"/>
  <c r="K179" i="6"/>
  <c r="M179" i="6"/>
  <c r="N179" i="6"/>
  <c r="C180" i="6"/>
  <c r="D180" i="6"/>
  <c r="E180" i="6"/>
  <c r="F180" i="6"/>
  <c r="G180" i="6"/>
  <c r="H180" i="6"/>
  <c r="I180" i="6"/>
  <c r="J180" i="6"/>
  <c r="K180" i="6"/>
  <c r="M180" i="6"/>
  <c r="N180" i="6"/>
  <c r="C181" i="6"/>
  <c r="D181" i="6"/>
  <c r="E181" i="6"/>
  <c r="F181" i="6"/>
  <c r="G181" i="6"/>
  <c r="H181" i="6"/>
  <c r="I181" i="6"/>
  <c r="J181" i="6"/>
  <c r="K181" i="6"/>
  <c r="M181" i="6"/>
  <c r="N181" i="6"/>
  <c r="C182" i="6"/>
  <c r="D182" i="6"/>
  <c r="E182" i="6"/>
  <c r="F182" i="6"/>
  <c r="G182" i="6"/>
  <c r="H182" i="6"/>
  <c r="I182" i="6"/>
  <c r="J182" i="6"/>
  <c r="K182" i="6"/>
  <c r="M182" i="6"/>
  <c r="N182" i="6"/>
  <c r="C183" i="6"/>
  <c r="D183" i="6"/>
  <c r="E183" i="6"/>
  <c r="F183" i="6"/>
  <c r="G183" i="6"/>
  <c r="H183" i="6"/>
  <c r="I183" i="6"/>
  <c r="J183" i="6"/>
  <c r="K183" i="6"/>
  <c r="M183" i="6"/>
  <c r="N183" i="6"/>
  <c r="H2" i="8"/>
  <c r="H3" i="8"/>
  <c r="H5" i="8"/>
  <c r="H6" i="8"/>
  <c r="H8" i="8"/>
  <c r="H10" i="8"/>
  <c r="H12" i="8"/>
  <c r="A14" i="8"/>
  <c r="B14" i="8"/>
  <c r="H14" i="8"/>
  <c r="B16" i="8"/>
  <c r="B18" i="8"/>
  <c r="H18" i="8"/>
  <c r="H19" i="8"/>
  <c r="H21" i="8"/>
  <c r="H22" i="8"/>
  <c r="H24" i="8"/>
  <c r="H26" i="8"/>
  <c r="B27" i="8"/>
  <c r="H28" i="8"/>
  <c r="B29" i="8"/>
  <c r="H30" i="8"/>
  <c r="B31" i="8"/>
  <c r="A38" i="8"/>
  <c r="B38" i="8"/>
  <c r="B40" i="8"/>
  <c r="H40" i="8"/>
  <c r="H41" i="8"/>
  <c r="B42" i="8"/>
  <c r="H46" i="8"/>
  <c r="B48" i="8"/>
  <c r="H49" i="8"/>
  <c r="H50" i="8"/>
  <c r="H51" i="8"/>
  <c r="B52" i="8"/>
  <c r="H52" i="8"/>
  <c r="H53" i="8"/>
  <c r="B54" i="8"/>
  <c r="B55" i="8"/>
  <c r="B56" i="8"/>
  <c r="B59" i="8"/>
  <c r="H59" i="8"/>
  <c r="B60" i="8"/>
  <c r="B61" i="8"/>
  <c r="B62" i="8"/>
  <c r="G65" i="8"/>
  <c r="H65" i="8"/>
  <c r="B66" i="8"/>
  <c r="H67" i="8"/>
  <c r="J67" i="8"/>
  <c r="B68" i="8"/>
  <c r="H68" i="8"/>
  <c r="B69" i="8"/>
  <c r="J69" i="8"/>
  <c r="H70" i="8"/>
  <c r="B71" i="8"/>
  <c r="B72" i="8"/>
  <c r="H72" i="8"/>
  <c r="H74" i="8"/>
  <c r="H76" i="8"/>
  <c r="H78" i="8"/>
  <c r="H79" i="8"/>
  <c r="H80" i="8"/>
  <c r="H81" i="8"/>
  <c r="H82" i="8"/>
  <c r="H83" i="8"/>
  <c r="H84" i="8"/>
</calcChain>
</file>

<file path=xl/sharedStrings.xml><?xml version="1.0" encoding="utf-8"?>
<sst xmlns="http://schemas.openxmlformats.org/spreadsheetml/2006/main" count="384" uniqueCount="156">
  <si>
    <t>Bottom Elevation, m (MSL)</t>
  </si>
  <si>
    <t>Distance, m</t>
  </si>
  <si>
    <t xml:space="preserve">shoreline </t>
  </si>
  <si>
    <t>St.</t>
  </si>
  <si>
    <t xml:space="preserve">buoy </t>
  </si>
  <si>
    <t>X</t>
  </si>
  <si>
    <t>Z</t>
  </si>
  <si>
    <t>Storm Surge</t>
  </si>
  <si>
    <t>Hour 1</t>
  </si>
  <si>
    <t>Station</t>
  </si>
  <si>
    <t>Hour 2</t>
  </si>
  <si>
    <t>Add Z + Storm Surge Hour 1</t>
  </si>
  <si>
    <t>Hour 3</t>
  </si>
  <si>
    <t>Add Z + Storm Surge Hour 2</t>
  </si>
  <si>
    <t>Add Z + Storm Surge Hour 3</t>
  </si>
  <si>
    <t>Hour 4</t>
  </si>
  <si>
    <t>Add Z + Storm Surge Hour 4</t>
  </si>
  <si>
    <t>Hour 5</t>
  </si>
  <si>
    <t>Add Z + Storm Surge Hour 5</t>
  </si>
  <si>
    <t>Hour 6</t>
  </si>
  <si>
    <t>Add Z + Storm Surge Hour 6</t>
  </si>
  <si>
    <t xml:space="preserve">Station </t>
  </si>
  <si>
    <t>Surge 1</t>
  </si>
  <si>
    <t>Lo</t>
  </si>
  <si>
    <t>L</t>
  </si>
  <si>
    <t>Tp At 500 Years</t>
  </si>
  <si>
    <t>Hmo at 500</t>
  </si>
  <si>
    <t>n</t>
  </si>
  <si>
    <t>Ks</t>
  </si>
  <si>
    <t>tanh</t>
  </si>
  <si>
    <t>sqrt</t>
  </si>
  <si>
    <t>ks</t>
  </si>
  <si>
    <t>Wave Angle</t>
  </si>
  <si>
    <t>cos(wave angle)</t>
  </si>
  <si>
    <t>Kr</t>
  </si>
  <si>
    <t>cos23</t>
  </si>
  <si>
    <t>Hx</t>
  </si>
  <si>
    <t>Hsb</t>
  </si>
  <si>
    <t>Exp</t>
  </si>
  <si>
    <t>min</t>
  </si>
  <si>
    <t>Surge 2</t>
  </si>
  <si>
    <t>L (abs)</t>
  </si>
  <si>
    <t>Cos(wave angle)</t>
  </si>
  <si>
    <t>Cos(23)</t>
  </si>
  <si>
    <t>Surge 3</t>
  </si>
  <si>
    <t>Surge 4</t>
  </si>
  <si>
    <t>Surge 5</t>
  </si>
  <si>
    <t>Surge 6</t>
  </si>
  <si>
    <t>Water Depth &amp; Crest Elevation</t>
  </si>
  <si>
    <t xml:space="preserve">H </t>
  </si>
  <si>
    <t>d</t>
  </si>
  <si>
    <t>H'</t>
  </si>
  <si>
    <t>Hc</t>
  </si>
  <si>
    <t>T @ 1/3 at 500 Years</t>
  </si>
  <si>
    <t>m</t>
  </si>
  <si>
    <t>Wave Length, Lo</t>
  </si>
  <si>
    <t>Check H/L0</t>
  </si>
  <si>
    <t>H/Lo &lt; 0.2 Find Bo, B1 &amp; Bmax</t>
  </si>
  <si>
    <t>Find Hs</t>
  </si>
  <si>
    <t xml:space="preserve">Bo </t>
  </si>
  <si>
    <t>Ho</t>
  </si>
  <si>
    <t>B1</t>
  </si>
  <si>
    <t>Bmax</t>
  </si>
  <si>
    <t>Hs</t>
  </si>
  <si>
    <t>Hb</t>
  </si>
  <si>
    <t>Check Hb/Lo</t>
  </si>
  <si>
    <t>Bo*</t>
  </si>
  <si>
    <t>B1*</t>
  </si>
  <si>
    <t>Bmax*</t>
  </si>
  <si>
    <t xml:space="preserve">Hb/Lo &lt; 0.2 </t>
  </si>
  <si>
    <t>Hmax is the min. of a series of equations</t>
  </si>
  <si>
    <t>Recalculate L and use Hb instead of H</t>
  </si>
  <si>
    <t xml:space="preserve">Hmax </t>
  </si>
  <si>
    <t>At Hb</t>
  </si>
  <si>
    <t>Coefficent of Wave Pressure</t>
  </si>
  <si>
    <t>Alpha 1</t>
  </si>
  <si>
    <t>Eata 1 (RunUp Height)</t>
  </si>
  <si>
    <t>Alpha 2</t>
  </si>
  <si>
    <t>Alpha 3</t>
  </si>
  <si>
    <t>Pressure Components</t>
  </si>
  <si>
    <t>P1 (Max Pressure)</t>
  </si>
  <si>
    <t>rho</t>
  </si>
  <si>
    <t>P2</t>
  </si>
  <si>
    <t>P4</t>
  </si>
  <si>
    <t>if Eata * &gt; Hc solve if Eata * &lt; Hc, 0</t>
  </si>
  <si>
    <t xml:space="preserve">Hc &lt; Eata 1 </t>
  </si>
  <si>
    <t>U (Total Uplift Force)</t>
  </si>
  <si>
    <t>B</t>
  </si>
  <si>
    <t>Mp, Moment of Wave Pressure</t>
  </si>
  <si>
    <t>Mu, Moment of Uplift Pressure</t>
  </si>
  <si>
    <t>S11</t>
  </si>
  <si>
    <t>B(berm)</t>
  </si>
  <si>
    <t xml:space="preserve">S1 </t>
  </si>
  <si>
    <t>S22</t>
  </si>
  <si>
    <t>S2</t>
  </si>
  <si>
    <t>Alpha(IB)</t>
  </si>
  <si>
    <t>Alpha (IH)</t>
  </si>
  <si>
    <t>Alpha (I)</t>
  </si>
  <si>
    <t xml:space="preserve">Alpha * </t>
  </si>
  <si>
    <t>Since Alpha 2 &gt; Alpha (I), there is no impulsive wave pressure</t>
  </si>
  <si>
    <t>B(Berm 2)</t>
  </si>
  <si>
    <t>S33</t>
  </si>
  <si>
    <t xml:space="preserve">S3 </t>
  </si>
  <si>
    <t>S44</t>
  </si>
  <si>
    <t xml:space="preserve">S4 </t>
  </si>
  <si>
    <t>Alpha(IB1)</t>
  </si>
  <si>
    <t>Alpha(IH1)</t>
  </si>
  <si>
    <t>Alpha (I1)</t>
  </si>
  <si>
    <t>Since Alpha 2 &gt; Alpha (2), there is no impulsive wave pressure</t>
  </si>
  <si>
    <t>Assume that the Mass Per Unit Width of the Upright section is Ma = 450 Ton/m (450,000 kg/m)</t>
  </si>
  <si>
    <t>Stability of Upright Section</t>
  </si>
  <si>
    <t xml:space="preserve">Ma </t>
  </si>
  <si>
    <t>Submerged Weight for Front Berm, W</t>
  </si>
  <si>
    <t>Submerged Weight for Back Berm, W</t>
  </si>
  <si>
    <t>f for rubble mound foundation</t>
  </si>
  <si>
    <t>Safety Factor Against Sliding for Front Berm</t>
  </si>
  <si>
    <t>Safety Factor Against Sliding for Back Berm</t>
  </si>
  <si>
    <t>Stable</t>
  </si>
  <si>
    <t>Overturning Stability</t>
  </si>
  <si>
    <t>t</t>
  </si>
  <si>
    <t>Safety Factor Against Overturning</t>
  </si>
  <si>
    <t xml:space="preserve">Overturning Safety Factor &gt; 1.2 </t>
  </si>
  <si>
    <t>Sliding Safety Factor &gt; 1.2</t>
  </si>
  <si>
    <t>Me</t>
  </si>
  <si>
    <t>Pe</t>
  </si>
  <si>
    <t>We (kN/m)</t>
  </si>
  <si>
    <t>te</t>
  </si>
  <si>
    <t>if (te &lt; B/3) we have trianguar distribution</t>
  </si>
  <si>
    <t>B/3</t>
  </si>
  <si>
    <t>1 (triangular)</t>
  </si>
  <si>
    <t>0 (trapezoidal)</t>
  </si>
  <si>
    <t>if Pe &lt; (400-500) we have no foundation failure</t>
  </si>
  <si>
    <t>A for Breakwater Head</t>
  </si>
  <si>
    <t>H'/H</t>
  </si>
  <si>
    <t>equation for t is valid as long as (H'/H) is valid as long as its in btwn 0.4 and 1</t>
  </si>
  <si>
    <t>(rho stone)</t>
  </si>
  <si>
    <t>Determine Mass of Armor Unit for Foundation</t>
  </si>
  <si>
    <t>L'</t>
  </si>
  <si>
    <t>K</t>
  </si>
  <si>
    <t>4*pi*H'/L'</t>
  </si>
  <si>
    <t>2*pi*H'/L'</t>
  </si>
  <si>
    <t>Ns</t>
  </si>
  <si>
    <t>Ma</t>
  </si>
  <si>
    <t>Dn</t>
  </si>
  <si>
    <t>d/Hs</t>
  </si>
  <si>
    <t>d*</t>
  </si>
  <si>
    <t>Rd</t>
  </si>
  <si>
    <t>Qd</t>
  </si>
  <si>
    <t>Hc/Hs</t>
  </si>
  <si>
    <t>Q#</t>
  </si>
  <si>
    <t>Q</t>
  </si>
  <si>
    <t>Q(old)</t>
  </si>
  <si>
    <t>Hs at (H = 4.6 m)</t>
  </si>
  <si>
    <t>P3 (kn/m^2)</t>
  </si>
  <si>
    <t>Pu (Uplift Force) (kn/m^2)</t>
  </si>
  <si>
    <t>P (Pressure Force) (kn/m)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</si>
</sst>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Wave Height vs.</a:t>
            </a:r>
            <a:r>
              <a:rPr lang="en-US" sz="1100" baseline="0"/>
              <a:t> Distance from Sea Defense with Surge of 4.3 m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'Surge 1 (Approach)'!$S$204:$S$212</c:f>
              <c:numCache>
                <c:formatCode>General</c:formatCode>
                <c:ptCount val="9"/>
                <c:pt idx="0">
                  <c:v>0</c:v>
                </c:pt>
                <c:pt idx="1">
                  <c:v>480</c:v>
                </c:pt>
                <c:pt idx="2">
                  <c:v>2152.5</c:v>
                </c:pt>
                <c:pt idx="3">
                  <c:v>3506.2</c:v>
                </c:pt>
                <c:pt idx="4">
                  <c:v>4812</c:v>
                </c:pt>
                <c:pt idx="5" formatCode="0.0">
                  <c:v>6540.9</c:v>
                </c:pt>
                <c:pt idx="6" formatCode="0.0">
                  <c:v>11214.3</c:v>
                </c:pt>
                <c:pt idx="7" formatCode="0.0">
                  <c:v>15405.6</c:v>
                </c:pt>
                <c:pt idx="8" formatCode="0.0">
                  <c:v>17227.400000000001</c:v>
                </c:pt>
              </c:numCache>
            </c:numRef>
          </c:xVal>
          <c:yVal>
            <c:numRef>
              <c:f>'Surge 1 (Approach)'!$T$204:$T$212</c:f>
              <c:numCache>
                <c:formatCode>General</c:formatCode>
                <c:ptCount val="9"/>
                <c:pt idx="0">
                  <c:v>1.3079000000000001</c:v>
                </c:pt>
                <c:pt idx="1">
                  <c:v>2.3715999999999999</c:v>
                </c:pt>
                <c:pt idx="2">
                  <c:v>2.5095999999999998</c:v>
                </c:pt>
                <c:pt idx="3">
                  <c:v>2.4020000000000001</c:v>
                </c:pt>
                <c:pt idx="4">
                  <c:v>3.8119000000000001</c:v>
                </c:pt>
                <c:pt idx="5">
                  <c:v>12.109</c:v>
                </c:pt>
                <c:pt idx="6">
                  <c:v>15.36</c:v>
                </c:pt>
                <c:pt idx="7">
                  <c:v>16.088999999999999</c:v>
                </c:pt>
                <c:pt idx="8">
                  <c:v>17.795000000000002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F-4E66-BBFF-26C2E56A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74872"/>
        <c:axId val="797775856"/>
      </c:scatterChart>
      <c:valAx>
        <c:axId val="797774872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Sea Defense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5856"/>
        <c:crosses val="autoZero"/>
        <c:crossBetween val="midCat"/>
      </c:valAx>
      <c:valAx>
        <c:axId val="7977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'Surge 1 (Approach)'!$B$197:$B$377</c:f>
              <c:numCache>
                <c:formatCode>General</c:formatCode>
                <c:ptCount val="1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480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2152.5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3506.2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4812</c:v>
                </c:pt>
                <c:pt idx="53">
                  <c:v>4900</c:v>
                </c:pt>
                <c:pt idx="54">
                  <c:v>5000</c:v>
                </c:pt>
                <c:pt idx="55">
                  <c:v>5100</c:v>
                </c:pt>
                <c:pt idx="56">
                  <c:v>5200</c:v>
                </c:pt>
                <c:pt idx="57">
                  <c:v>5300</c:v>
                </c:pt>
                <c:pt idx="58">
                  <c:v>5400</c:v>
                </c:pt>
                <c:pt idx="59">
                  <c:v>5500</c:v>
                </c:pt>
                <c:pt idx="60">
                  <c:v>5600</c:v>
                </c:pt>
                <c:pt idx="61">
                  <c:v>5700</c:v>
                </c:pt>
                <c:pt idx="62">
                  <c:v>5800</c:v>
                </c:pt>
                <c:pt idx="63">
                  <c:v>5900</c:v>
                </c:pt>
                <c:pt idx="64">
                  <c:v>6000</c:v>
                </c:pt>
                <c:pt idx="65">
                  <c:v>6100</c:v>
                </c:pt>
                <c:pt idx="66">
                  <c:v>6200</c:v>
                </c:pt>
                <c:pt idx="67">
                  <c:v>6300</c:v>
                </c:pt>
                <c:pt idx="68">
                  <c:v>6400</c:v>
                </c:pt>
                <c:pt idx="69">
                  <c:v>6500</c:v>
                </c:pt>
                <c:pt idx="70">
                  <c:v>6540.9</c:v>
                </c:pt>
                <c:pt idx="71">
                  <c:v>6600</c:v>
                </c:pt>
                <c:pt idx="72">
                  <c:v>6700</c:v>
                </c:pt>
                <c:pt idx="73">
                  <c:v>6800</c:v>
                </c:pt>
                <c:pt idx="74">
                  <c:v>6900</c:v>
                </c:pt>
                <c:pt idx="75">
                  <c:v>7000</c:v>
                </c:pt>
                <c:pt idx="76">
                  <c:v>7100</c:v>
                </c:pt>
                <c:pt idx="77">
                  <c:v>7200</c:v>
                </c:pt>
                <c:pt idx="78">
                  <c:v>7300</c:v>
                </c:pt>
                <c:pt idx="79">
                  <c:v>7400</c:v>
                </c:pt>
                <c:pt idx="80">
                  <c:v>7500</c:v>
                </c:pt>
                <c:pt idx="81">
                  <c:v>7600</c:v>
                </c:pt>
                <c:pt idx="82">
                  <c:v>7700</c:v>
                </c:pt>
                <c:pt idx="83">
                  <c:v>7800</c:v>
                </c:pt>
                <c:pt idx="84">
                  <c:v>7900</c:v>
                </c:pt>
                <c:pt idx="85">
                  <c:v>8000</c:v>
                </c:pt>
                <c:pt idx="86">
                  <c:v>8100</c:v>
                </c:pt>
                <c:pt idx="87">
                  <c:v>8200</c:v>
                </c:pt>
                <c:pt idx="88">
                  <c:v>8300</c:v>
                </c:pt>
                <c:pt idx="89">
                  <c:v>8400</c:v>
                </c:pt>
                <c:pt idx="90">
                  <c:v>8500</c:v>
                </c:pt>
                <c:pt idx="91">
                  <c:v>8600</c:v>
                </c:pt>
                <c:pt idx="92">
                  <c:v>8700</c:v>
                </c:pt>
                <c:pt idx="93">
                  <c:v>8800</c:v>
                </c:pt>
                <c:pt idx="94">
                  <c:v>8900</c:v>
                </c:pt>
                <c:pt idx="95">
                  <c:v>9000</c:v>
                </c:pt>
                <c:pt idx="96">
                  <c:v>9100</c:v>
                </c:pt>
                <c:pt idx="97">
                  <c:v>9200</c:v>
                </c:pt>
                <c:pt idx="98">
                  <c:v>9300</c:v>
                </c:pt>
                <c:pt idx="99">
                  <c:v>9400</c:v>
                </c:pt>
                <c:pt idx="100">
                  <c:v>9500</c:v>
                </c:pt>
                <c:pt idx="101">
                  <c:v>9600</c:v>
                </c:pt>
                <c:pt idx="102">
                  <c:v>9700</c:v>
                </c:pt>
                <c:pt idx="103">
                  <c:v>9800</c:v>
                </c:pt>
                <c:pt idx="104">
                  <c:v>9900</c:v>
                </c:pt>
                <c:pt idx="105">
                  <c:v>10000</c:v>
                </c:pt>
                <c:pt idx="106">
                  <c:v>10100</c:v>
                </c:pt>
                <c:pt idx="107">
                  <c:v>10200</c:v>
                </c:pt>
                <c:pt idx="108">
                  <c:v>10300</c:v>
                </c:pt>
                <c:pt idx="109">
                  <c:v>10400</c:v>
                </c:pt>
                <c:pt idx="110">
                  <c:v>10500</c:v>
                </c:pt>
                <c:pt idx="111">
                  <c:v>10600</c:v>
                </c:pt>
                <c:pt idx="112">
                  <c:v>10700</c:v>
                </c:pt>
                <c:pt idx="113">
                  <c:v>10800</c:v>
                </c:pt>
                <c:pt idx="114">
                  <c:v>10900</c:v>
                </c:pt>
                <c:pt idx="115">
                  <c:v>11000</c:v>
                </c:pt>
                <c:pt idx="116">
                  <c:v>11100</c:v>
                </c:pt>
                <c:pt idx="117">
                  <c:v>11200</c:v>
                </c:pt>
                <c:pt idx="118">
                  <c:v>11214.3</c:v>
                </c:pt>
                <c:pt idx="119">
                  <c:v>11300</c:v>
                </c:pt>
                <c:pt idx="120">
                  <c:v>11400</c:v>
                </c:pt>
                <c:pt idx="121">
                  <c:v>11500</c:v>
                </c:pt>
                <c:pt idx="122">
                  <c:v>11600</c:v>
                </c:pt>
                <c:pt idx="123">
                  <c:v>11700</c:v>
                </c:pt>
                <c:pt idx="124">
                  <c:v>11800</c:v>
                </c:pt>
                <c:pt idx="125">
                  <c:v>11900</c:v>
                </c:pt>
                <c:pt idx="126">
                  <c:v>12000</c:v>
                </c:pt>
                <c:pt idx="127">
                  <c:v>12100</c:v>
                </c:pt>
                <c:pt idx="128">
                  <c:v>12200</c:v>
                </c:pt>
                <c:pt idx="129">
                  <c:v>12300</c:v>
                </c:pt>
                <c:pt idx="130">
                  <c:v>12400</c:v>
                </c:pt>
                <c:pt idx="131">
                  <c:v>12500</c:v>
                </c:pt>
                <c:pt idx="132">
                  <c:v>12600</c:v>
                </c:pt>
                <c:pt idx="133">
                  <c:v>12700</c:v>
                </c:pt>
                <c:pt idx="134">
                  <c:v>12800</c:v>
                </c:pt>
                <c:pt idx="135">
                  <c:v>12900</c:v>
                </c:pt>
                <c:pt idx="136">
                  <c:v>13000</c:v>
                </c:pt>
                <c:pt idx="137">
                  <c:v>13100</c:v>
                </c:pt>
                <c:pt idx="138">
                  <c:v>13200</c:v>
                </c:pt>
                <c:pt idx="139">
                  <c:v>13300</c:v>
                </c:pt>
                <c:pt idx="140">
                  <c:v>13400</c:v>
                </c:pt>
                <c:pt idx="141">
                  <c:v>13500</c:v>
                </c:pt>
                <c:pt idx="142">
                  <c:v>13600</c:v>
                </c:pt>
                <c:pt idx="143">
                  <c:v>13700</c:v>
                </c:pt>
                <c:pt idx="144">
                  <c:v>13800</c:v>
                </c:pt>
                <c:pt idx="145">
                  <c:v>13900</c:v>
                </c:pt>
                <c:pt idx="146">
                  <c:v>14000</c:v>
                </c:pt>
                <c:pt idx="147">
                  <c:v>14100</c:v>
                </c:pt>
                <c:pt idx="148">
                  <c:v>14200</c:v>
                </c:pt>
                <c:pt idx="149">
                  <c:v>14300</c:v>
                </c:pt>
                <c:pt idx="150">
                  <c:v>14400</c:v>
                </c:pt>
                <c:pt idx="151">
                  <c:v>14500</c:v>
                </c:pt>
                <c:pt idx="152">
                  <c:v>14600</c:v>
                </c:pt>
                <c:pt idx="153">
                  <c:v>14700</c:v>
                </c:pt>
                <c:pt idx="154">
                  <c:v>14800</c:v>
                </c:pt>
                <c:pt idx="155">
                  <c:v>14900</c:v>
                </c:pt>
                <c:pt idx="156">
                  <c:v>15000</c:v>
                </c:pt>
                <c:pt idx="157">
                  <c:v>15100</c:v>
                </c:pt>
                <c:pt idx="158">
                  <c:v>15200</c:v>
                </c:pt>
                <c:pt idx="159">
                  <c:v>15300</c:v>
                </c:pt>
                <c:pt idx="160">
                  <c:v>15400</c:v>
                </c:pt>
                <c:pt idx="161">
                  <c:v>15405.6</c:v>
                </c:pt>
                <c:pt idx="162">
                  <c:v>15500</c:v>
                </c:pt>
                <c:pt idx="163">
                  <c:v>15600</c:v>
                </c:pt>
                <c:pt idx="164">
                  <c:v>15700</c:v>
                </c:pt>
                <c:pt idx="165">
                  <c:v>15800</c:v>
                </c:pt>
                <c:pt idx="166">
                  <c:v>15900</c:v>
                </c:pt>
                <c:pt idx="167">
                  <c:v>16000</c:v>
                </c:pt>
                <c:pt idx="168">
                  <c:v>16100</c:v>
                </c:pt>
                <c:pt idx="169">
                  <c:v>16200</c:v>
                </c:pt>
                <c:pt idx="170">
                  <c:v>16300</c:v>
                </c:pt>
                <c:pt idx="171">
                  <c:v>16400</c:v>
                </c:pt>
                <c:pt idx="172">
                  <c:v>16500</c:v>
                </c:pt>
                <c:pt idx="173">
                  <c:v>16600</c:v>
                </c:pt>
                <c:pt idx="174">
                  <c:v>16700</c:v>
                </c:pt>
                <c:pt idx="175">
                  <c:v>16800</c:v>
                </c:pt>
                <c:pt idx="176">
                  <c:v>16900</c:v>
                </c:pt>
                <c:pt idx="177">
                  <c:v>17000</c:v>
                </c:pt>
                <c:pt idx="178">
                  <c:v>17100</c:v>
                </c:pt>
                <c:pt idx="179">
                  <c:v>17200</c:v>
                </c:pt>
                <c:pt idx="180">
                  <c:v>17227.400000000001</c:v>
                </c:pt>
              </c:numCache>
            </c:numRef>
          </c:xVal>
          <c:yVal>
            <c:numRef>
              <c:f>'Surge 1 (Approach)'!$R$197:$R$377</c:f>
              <c:numCache>
                <c:formatCode>General</c:formatCode>
                <c:ptCount val="181"/>
                <c:pt idx="0">
                  <c:v>1.3078742740812996</c:v>
                </c:pt>
                <c:pt idx="1">
                  <c:v>1.5294752745214093</c:v>
                </c:pt>
                <c:pt idx="2">
                  <c:v>1.751076274961519</c:v>
                </c:pt>
                <c:pt idx="3">
                  <c:v>1.9726772754016284</c:v>
                </c:pt>
                <c:pt idx="4">
                  <c:v>2.1942782758417385</c:v>
                </c:pt>
                <c:pt idx="5">
                  <c:v>2.3715590761938259</c:v>
                </c:pt>
                <c:pt idx="6">
                  <c:v>2.3429212005666269</c:v>
                </c:pt>
                <c:pt idx="7">
                  <c:v>2.3530090694515344</c:v>
                </c:pt>
                <c:pt idx="8">
                  <c:v>2.3630969383364411</c:v>
                </c:pt>
                <c:pt idx="9">
                  <c:v>2.3731848072213482</c:v>
                </c:pt>
                <c:pt idx="10">
                  <c:v>2.3832726761062553</c:v>
                </c:pt>
                <c:pt idx="11">
                  <c:v>2.3933605449911624</c:v>
                </c:pt>
                <c:pt idx="12">
                  <c:v>2.403448413876069</c:v>
                </c:pt>
                <c:pt idx="13">
                  <c:v>2.4135362827609765</c:v>
                </c:pt>
                <c:pt idx="14">
                  <c:v>2.4236241516458832</c:v>
                </c:pt>
                <c:pt idx="15">
                  <c:v>2.4337120205307903</c:v>
                </c:pt>
                <c:pt idx="16">
                  <c:v>2.4437998894156974</c:v>
                </c:pt>
                <c:pt idx="17">
                  <c:v>2.4538877583006045</c:v>
                </c:pt>
                <c:pt idx="18">
                  <c:v>2.4639756271855111</c:v>
                </c:pt>
                <c:pt idx="19">
                  <c:v>2.4740634960704186</c:v>
                </c:pt>
                <c:pt idx="20">
                  <c:v>2.4841513649553253</c:v>
                </c:pt>
                <c:pt idx="21">
                  <c:v>2.4942392338402324</c:v>
                </c:pt>
                <c:pt idx="22">
                  <c:v>2.5043271027251395</c:v>
                </c:pt>
                <c:pt idx="23">
                  <c:v>2.509623233889716</c:v>
                </c:pt>
                <c:pt idx="24">
                  <c:v>2.5375591521066023</c:v>
                </c:pt>
                <c:pt idx="25">
                  <c:v>2.5271822903759835</c:v>
                </c:pt>
                <c:pt idx="26">
                  <c:v>2.5168054286453647</c:v>
                </c:pt>
                <c:pt idx="27">
                  <c:v>2.5064285669147459</c:v>
                </c:pt>
                <c:pt idx="28">
                  <c:v>2.4960517051841271</c:v>
                </c:pt>
                <c:pt idx="29">
                  <c:v>2.4856748434535083</c:v>
                </c:pt>
                <c:pt idx="30">
                  <c:v>2.4752979817228891</c:v>
                </c:pt>
                <c:pt idx="31">
                  <c:v>2.4649211199922703</c:v>
                </c:pt>
                <c:pt idx="32">
                  <c:v>2.4545442582616515</c:v>
                </c:pt>
                <c:pt idx="33">
                  <c:v>2.4441673965310327</c:v>
                </c:pt>
                <c:pt idx="34">
                  <c:v>2.4337905348004139</c:v>
                </c:pt>
                <c:pt idx="35">
                  <c:v>2.423413673069795</c:v>
                </c:pt>
                <c:pt idx="36">
                  <c:v>2.4130368113391762</c:v>
                </c:pt>
                <c:pt idx="37">
                  <c:v>2.402659949608557</c:v>
                </c:pt>
                <c:pt idx="38">
                  <c:v>2.4020165841812591</c:v>
                </c:pt>
                <c:pt idx="39">
                  <c:v>2.4716892626141296</c:v>
                </c:pt>
                <c:pt idx="40">
                  <c:v>2.5822710297669214</c:v>
                </c:pt>
                <c:pt idx="41">
                  <c:v>2.6928527969197136</c:v>
                </c:pt>
                <c:pt idx="42">
                  <c:v>2.8034345640725062</c:v>
                </c:pt>
                <c:pt idx="43">
                  <c:v>2.914016331225298</c:v>
                </c:pt>
                <c:pt idx="44">
                  <c:v>3.0245980983780907</c:v>
                </c:pt>
                <c:pt idx="45">
                  <c:v>3.1351798655308829</c:v>
                </c:pt>
                <c:pt idx="46">
                  <c:v>3.2457616326836747</c:v>
                </c:pt>
                <c:pt idx="47">
                  <c:v>3.3563433998364669</c:v>
                </c:pt>
                <c:pt idx="48">
                  <c:v>3.4669251669892587</c:v>
                </c:pt>
                <c:pt idx="49">
                  <c:v>3.5775069341420509</c:v>
                </c:pt>
                <c:pt idx="50">
                  <c:v>3.6880887012948436</c:v>
                </c:pt>
                <c:pt idx="51">
                  <c:v>3.7986704684476362</c:v>
                </c:pt>
                <c:pt idx="52">
                  <c:v>3.8119402805059708</c:v>
                </c:pt>
                <c:pt idx="53">
                  <c:v>4.2342311473042216</c:v>
                </c:pt>
                <c:pt idx="54">
                  <c:v>4.7141071323022334</c:v>
                </c:pt>
                <c:pt idx="55">
                  <c:v>5.1939831173002462</c:v>
                </c:pt>
                <c:pt idx="56">
                  <c:v>5.6738591022982598</c:v>
                </c:pt>
                <c:pt idx="57">
                  <c:v>6.1537350872962717</c:v>
                </c:pt>
                <c:pt idx="58">
                  <c:v>6.6336110722942854</c:v>
                </c:pt>
                <c:pt idx="59">
                  <c:v>7.1134870572922981</c:v>
                </c:pt>
                <c:pt idx="60">
                  <c:v>7.59336304229031</c:v>
                </c:pt>
                <c:pt idx="61">
                  <c:v>8.0732390272883237</c:v>
                </c:pt>
                <c:pt idx="62">
                  <c:v>8.5531150122863373</c:v>
                </c:pt>
                <c:pt idx="63">
                  <c:v>9.0329909972843492</c:v>
                </c:pt>
                <c:pt idx="64">
                  <c:v>9.5128669822823628</c:v>
                </c:pt>
                <c:pt idx="65">
                  <c:v>9.9927429672803747</c:v>
                </c:pt>
                <c:pt idx="66">
                  <c:v>10.472618952278387</c:v>
                </c:pt>
                <c:pt idx="67">
                  <c:v>10.9524949372764</c:v>
                </c:pt>
                <c:pt idx="68">
                  <c:v>11.432370922274412</c:v>
                </c:pt>
                <c:pt idx="69">
                  <c:v>11.912246907272426</c:v>
                </c:pt>
                <c:pt idx="70">
                  <c:v>12.10851618513661</c:v>
                </c:pt>
                <c:pt idx="71">
                  <c:v>12.14963302189458</c:v>
                </c:pt>
                <c:pt idx="72">
                  <c:v>12.219204657694862</c:v>
                </c:pt>
                <c:pt idx="73">
                  <c:v>12.288776293495145</c:v>
                </c:pt>
                <c:pt idx="74">
                  <c:v>12.338852382983656</c:v>
                </c:pt>
                <c:pt idx="75">
                  <c:v>12.328063048067971</c:v>
                </c:pt>
                <c:pt idx="76">
                  <c:v>12.31737858432445</c:v>
                </c:pt>
                <c:pt idx="77">
                  <c:v>12.306797663150087</c:v>
                </c:pt>
                <c:pt idx="78">
                  <c:v>12.296318979959594</c:v>
                </c:pt>
                <c:pt idx="79">
                  <c:v>12.285941253622505</c:v>
                </c:pt>
                <c:pt idx="80">
                  <c:v>12.275663225916388</c:v>
                </c:pt>
                <c:pt idx="81">
                  <c:v>12.265483660995693</c:v>
                </c:pt>
                <c:pt idx="82">
                  <c:v>12.255401344875805</c:v>
                </c:pt>
                <c:pt idx="83">
                  <c:v>12.245415084931553</c:v>
                </c:pt>
                <c:pt idx="84">
                  <c:v>12.235523709409867</c:v>
                </c:pt>
                <c:pt idx="85">
                  <c:v>12.225726066956099</c:v>
                </c:pt>
                <c:pt idx="86">
                  <c:v>12.216021026153534</c:v>
                </c:pt>
                <c:pt idx="87">
                  <c:v>12.20640747507557</c:v>
                </c:pt>
                <c:pt idx="88">
                  <c:v>12.19688432085035</c:v>
                </c:pt>
                <c:pt idx="89">
                  <c:v>12.187450489237195</c:v>
                </c:pt>
                <c:pt idx="90">
                  <c:v>12.178104924214688</c:v>
                </c:pt>
                <c:pt idx="91">
                  <c:v>12.168846587579859</c:v>
                </c:pt>
                <c:pt idx="92">
                  <c:v>12.159674458558225</c:v>
                </c:pt>
                <c:pt idx="93">
                  <c:v>12.150587533424257</c:v>
                </c:pt>
                <c:pt idx="94">
                  <c:v>12.14158482513205</c:v>
                </c:pt>
                <c:pt idx="95">
                  <c:v>12.132665362955722</c:v>
                </c:pt>
                <c:pt idx="96">
                  <c:v>12.12382819213936</c:v>
                </c:pt>
                <c:pt idx="97">
                  <c:v>12.115072373556199</c:v>
                </c:pt>
                <c:pt idx="98">
                  <c:v>12.106396983376683</c:v>
                </c:pt>
                <c:pt idx="99">
                  <c:v>12.097801112745213</c:v>
                </c:pt>
                <c:pt idx="100">
                  <c:v>12.089283867465191</c:v>
                </c:pt>
                <c:pt idx="101">
                  <c:v>12.080844367692329</c:v>
                </c:pt>
                <c:pt idx="102">
                  <c:v>12.072481747635662</c:v>
                </c:pt>
                <c:pt idx="103">
                  <c:v>12.064195155266335</c:v>
                </c:pt>
                <c:pt idx="104">
                  <c:v>12.055983752033736</c:v>
                </c:pt>
                <c:pt idx="105">
                  <c:v>12.047846712588793</c:v>
                </c:pt>
                <c:pt idx="106">
                  <c:v>12.039783224514283</c:v>
                </c:pt>
                <c:pt idx="107">
                  <c:v>12.031792488061882</c:v>
                </c:pt>
                <c:pt idx="108">
                  <c:v>12.023873715895716</c:v>
                </c:pt>
                <c:pt idx="109">
                  <c:v>12.016026132842422</c:v>
                </c:pt>
                <c:pt idx="110">
                  <c:v>12.008248975647204</c:v>
                </c:pt>
                <c:pt idx="111">
                  <c:v>12.000541492736032</c:v>
                </c:pt>
                <c:pt idx="112">
                  <c:v>11.992902943983596</c:v>
                </c:pt>
                <c:pt idx="113">
                  <c:v>11.985332600486906</c:v>
                </c:pt>
                <c:pt idx="114">
                  <c:v>11.977829744344444</c:v>
                </c:pt>
                <c:pt idx="115">
                  <c:v>11.970393668440563</c:v>
                </c:pt>
                <c:pt idx="116">
                  <c:v>11.963023676235169</c:v>
                </c:pt>
                <c:pt idx="117">
                  <c:v>11.955719081558303</c:v>
                </c:pt>
                <c:pt idx="118">
                  <c:v>11.954679829510283</c:v>
                </c:pt>
                <c:pt idx="119">
                  <c:v>11.95312574309053</c:v>
                </c:pt>
                <c:pt idx="120">
                  <c:v>11.951316079108063</c:v>
                </c:pt>
                <c:pt idx="121">
                  <c:v>11.949510432228919</c:v>
                </c:pt>
                <c:pt idx="122">
                  <c:v>11.947708792092575</c:v>
                </c:pt>
                <c:pt idx="123">
                  <c:v>11.945911148376794</c:v>
                </c:pt>
                <c:pt idx="124">
                  <c:v>11.944117490797403</c:v>
                </c:pt>
                <c:pt idx="125">
                  <c:v>11.942327809108127</c:v>
                </c:pt>
                <c:pt idx="126">
                  <c:v>11.940542093100431</c:v>
                </c:pt>
                <c:pt idx="127">
                  <c:v>11.938760332603302</c:v>
                </c:pt>
                <c:pt idx="128">
                  <c:v>11.936982517483074</c:v>
                </c:pt>
                <c:pt idx="129">
                  <c:v>11.935208637643292</c:v>
                </c:pt>
                <c:pt idx="130">
                  <c:v>11.933438683024486</c:v>
                </c:pt>
                <c:pt idx="131">
                  <c:v>11.931672643603997</c:v>
                </c:pt>
                <c:pt idx="132">
                  <c:v>11.929910509395834</c:v>
                </c:pt>
                <c:pt idx="133">
                  <c:v>11.928152270450479</c:v>
                </c:pt>
                <c:pt idx="134">
                  <c:v>11.926397916854716</c:v>
                </c:pt>
                <c:pt idx="135">
                  <c:v>11.924647438731435</c:v>
                </c:pt>
                <c:pt idx="136">
                  <c:v>11.922900826239513</c:v>
                </c:pt>
                <c:pt idx="137">
                  <c:v>11.921158069573602</c:v>
                </c:pt>
                <c:pt idx="138">
                  <c:v>11.919419158963976</c:v>
                </c:pt>
                <c:pt idx="139">
                  <c:v>11.917684084676331</c:v>
                </c:pt>
                <c:pt idx="140">
                  <c:v>11.915952837011686</c:v>
                </c:pt>
                <c:pt idx="141">
                  <c:v>11.914225406306141</c:v>
                </c:pt>
                <c:pt idx="142">
                  <c:v>11.912501782930768</c:v>
                </c:pt>
                <c:pt idx="143">
                  <c:v>11.910781957291391</c:v>
                </c:pt>
                <c:pt idx="144">
                  <c:v>11.909065919828491</c:v>
                </c:pt>
                <c:pt idx="145">
                  <c:v>11.907353661016986</c:v>
                </c:pt>
                <c:pt idx="146">
                  <c:v>11.905645171366091</c:v>
                </c:pt>
                <c:pt idx="147">
                  <c:v>11.903940441419152</c:v>
                </c:pt>
                <c:pt idx="148">
                  <c:v>11.902239461753506</c:v>
                </c:pt>
                <c:pt idx="149">
                  <c:v>11.90054222298029</c:v>
                </c:pt>
                <c:pt idx="150">
                  <c:v>11.898848715744304</c:v>
                </c:pt>
                <c:pt idx="151">
                  <c:v>11.897158930723849</c:v>
                </c:pt>
                <c:pt idx="152">
                  <c:v>11.895472858630562</c:v>
                </c:pt>
                <c:pt idx="153">
                  <c:v>11.893790490209277</c:v>
                </c:pt>
                <c:pt idx="154">
                  <c:v>11.892111816237856</c:v>
                </c:pt>
                <c:pt idx="155">
                  <c:v>11.890436827527058</c:v>
                </c:pt>
                <c:pt idx="156">
                  <c:v>11.888765514920347</c:v>
                </c:pt>
                <c:pt idx="157">
                  <c:v>11.887097869293779</c:v>
                </c:pt>
                <c:pt idx="158">
                  <c:v>11.885433881555819</c:v>
                </c:pt>
                <c:pt idx="159">
                  <c:v>11.883773542647228</c:v>
                </c:pt>
                <c:pt idx="160">
                  <c:v>11.882116843540867</c:v>
                </c:pt>
                <c:pt idx="161">
                  <c:v>11.882024175830153</c:v>
                </c:pt>
                <c:pt idx="162">
                  <c:v>11.874050044733552</c:v>
                </c:pt>
                <c:pt idx="163">
                  <c:v>11.865694690447068</c:v>
                </c:pt>
                <c:pt idx="164">
                  <c:v>11.857432639708733</c:v>
                </c:pt>
                <c:pt idx="165">
                  <c:v>11.849262731328357</c:v>
                </c:pt>
                <c:pt idx="166">
                  <c:v>11.841183824715904</c:v>
                </c:pt>
                <c:pt idx="167">
                  <c:v>11.833194799407265</c:v>
                </c:pt>
                <c:pt idx="168">
                  <c:v>11.825294554603413</c:v>
                </c:pt>
                <c:pt idx="169">
                  <c:v>11.817482008722351</c:v>
                </c:pt>
                <c:pt idx="170">
                  <c:v>11.809756098963803</c:v>
                </c:pt>
                <c:pt idx="171">
                  <c:v>11.802115780885755</c:v>
                </c:pt>
                <c:pt idx="172">
                  <c:v>11.794560027992846</c:v>
                </c:pt>
                <c:pt idx="173">
                  <c:v>11.787087831336018</c:v>
                </c:pt>
                <c:pt idx="174">
                  <c:v>11.779698199123096</c:v>
                </c:pt>
                <c:pt idx="175">
                  <c:v>11.772390156340018</c:v>
                </c:pt>
                <c:pt idx="176">
                  <c:v>11.765162744382211</c:v>
                </c:pt>
                <c:pt idx="177">
                  <c:v>11.758015020696012</c:v>
                </c:pt>
                <c:pt idx="178">
                  <c:v>11.750946058429591</c:v>
                </c:pt>
                <c:pt idx="179">
                  <c:v>11.74395494609324</c:v>
                </c:pt>
                <c:pt idx="180">
                  <c:v>11.742052850127077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B-468B-B3C3-EC91FD5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70280"/>
        <c:axId val="794367328"/>
      </c:scatterChart>
      <c:valAx>
        <c:axId val="79437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7328"/>
        <c:crosses val="autoZero"/>
        <c:crossBetween val="midCat"/>
      </c:valAx>
      <c:valAx>
        <c:axId val="7943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Wave Height vs. Distance from Sea Defense with Surge of 5.7 m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'Surge 2'!$R$12:$R$20</c:f>
              <c:numCache>
                <c:formatCode>0.0</c:formatCode>
                <c:ptCount val="9"/>
                <c:pt idx="0">
                  <c:v>0</c:v>
                </c:pt>
                <c:pt idx="1">
                  <c:v>480</c:v>
                </c:pt>
                <c:pt idx="2">
                  <c:v>2152.5</c:v>
                </c:pt>
                <c:pt idx="3">
                  <c:v>3506.2</c:v>
                </c:pt>
                <c:pt idx="4">
                  <c:v>4812</c:v>
                </c:pt>
                <c:pt idx="5">
                  <c:v>6540.9</c:v>
                </c:pt>
                <c:pt idx="6">
                  <c:v>11214.3</c:v>
                </c:pt>
                <c:pt idx="7">
                  <c:v>15405.6</c:v>
                </c:pt>
                <c:pt idx="8">
                  <c:v>17227.400000000001</c:v>
                </c:pt>
              </c:numCache>
            </c:numRef>
          </c:xVal>
          <c:yVal>
            <c:numRef>
              <c:f>'Surge 2'!$S$12:$S$20</c:f>
              <c:numCache>
                <c:formatCode>General</c:formatCode>
                <c:ptCount val="9"/>
                <c:pt idx="0">
                  <c:v>2.1039720000000002</c:v>
                </c:pt>
                <c:pt idx="1">
                  <c:v>3.0882450000000001</c:v>
                </c:pt>
                <c:pt idx="2">
                  <c:v>2.943924</c:v>
                </c:pt>
                <c:pt idx="3">
                  <c:v>2.6180479999999999</c:v>
                </c:pt>
                <c:pt idx="4">
                  <c:v>3.8119399999999999</c:v>
                </c:pt>
                <c:pt idx="5">
                  <c:v>12.10852</c:v>
                </c:pt>
                <c:pt idx="6">
                  <c:v>15.35988</c:v>
                </c:pt>
                <c:pt idx="7">
                  <c:v>16.089459999999999</c:v>
                </c:pt>
                <c:pt idx="8">
                  <c:v>17.894739999999999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572-8499-2BF7FF31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26112"/>
        <c:axId val="1141126440"/>
      </c:scatterChart>
      <c:valAx>
        <c:axId val="1141126112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Sea Defense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6440"/>
        <c:crosses val="autoZero"/>
        <c:crossBetween val="midCat"/>
      </c:valAx>
      <c:valAx>
        <c:axId val="11411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Wave Height vs. Distance from Sea Defense with Surge</a:t>
            </a:r>
            <a:r>
              <a:rPr lang="en-US" sz="1050" baseline="0"/>
              <a:t> of 6.1 m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'Surge 3'!$R$12:$R$20</c:f>
              <c:numCache>
                <c:formatCode>0.0</c:formatCode>
                <c:ptCount val="9"/>
                <c:pt idx="0">
                  <c:v>0</c:v>
                </c:pt>
                <c:pt idx="1">
                  <c:v>480</c:v>
                </c:pt>
                <c:pt idx="2">
                  <c:v>2152.5</c:v>
                </c:pt>
                <c:pt idx="3">
                  <c:v>3506.2</c:v>
                </c:pt>
                <c:pt idx="4">
                  <c:v>4812</c:v>
                </c:pt>
                <c:pt idx="5">
                  <c:v>6540.9</c:v>
                </c:pt>
                <c:pt idx="6">
                  <c:v>11214.3</c:v>
                </c:pt>
                <c:pt idx="7">
                  <c:v>15405.6</c:v>
                </c:pt>
                <c:pt idx="8">
                  <c:v>17227.400000000001</c:v>
                </c:pt>
              </c:numCache>
            </c:numRef>
          </c:xVal>
          <c:yVal>
            <c:numRef>
              <c:f>'Surge 3'!$S$12:$S$20</c:f>
              <c:numCache>
                <c:formatCode>General</c:formatCode>
                <c:ptCount val="9"/>
                <c:pt idx="0">
                  <c:v>2.3314279999999998</c:v>
                </c:pt>
                <c:pt idx="1">
                  <c:v>3.2930130000000002</c:v>
                </c:pt>
                <c:pt idx="2">
                  <c:v>3.068009</c:v>
                </c:pt>
                <c:pt idx="3">
                  <c:v>2.6797710000000001</c:v>
                </c:pt>
                <c:pt idx="4">
                  <c:v>3.8119399999999999</c:v>
                </c:pt>
                <c:pt idx="5">
                  <c:v>12.10852</c:v>
                </c:pt>
                <c:pt idx="6">
                  <c:v>15.35988</c:v>
                </c:pt>
                <c:pt idx="7">
                  <c:v>16.089459999999999</c:v>
                </c:pt>
                <c:pt idx="8">
                  <c:v>17.79487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E-4E89-A14E-D9F39FEC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63152"/>
        <c:axId val="1017763808"/>
      </c:scatterChart>
      <c:valAx>
        <c:axId val="1017763152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Sea Defense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63808"/>
        <c:crosses val="autoZero"/>
        <c:crossBetween val="midCat"/>
        <c:majorUnit val="2000"/>
      </c:valAx>
      <c:valAx>
        <c:axId val="10177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Wave Height vs. Distance from Sea Defense with Surge of 6.2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'Surge 4'!$R$12:$R$20</c:f>
              <c:numCache>
                <c:formatCode>0.0</c:formatCode>
                <c:ptCount val="9"/>
                <c:pt idx="0">
                  <c:v>0</c:v>
                </c:pt>
                <c:pt idx="1">
                  <c:v>480</c:v>
                </c:pt>
                <c:pt idx="2">
                  <c:v>2152.5</c:v>
                </c:pt>
                <c:pt idx="3">
                  <c:v>3506.2</c:v>
                </c:pt>
                <c:pt idx="4">
                  <c:v>4812</c:v>
                </c:pt>
                <c:pt idx="5">
                  <c:v>6540.9</c:v>
                </c:pt>
                <c:pt idx="6">
                  <c:v>11214.3</c:v>
                </c:pt>
                <c:pt idx="7">
                  <c:v>15405.6</c:v>
                </c:pt>
                <c:pt idx="8">
                  <c:v>17227.400000000001</c:v>
                </c:pt>
              </c:numCache>
            </c:numRef>
          </c:xVal>
          <c:yVal>
            <c:numRef>
              <c:f>'Surge 4'!$S$12:$S$20</c:f>
              <c:numCache>
                <c:formatCode>General</c:formatCode>
                <c:ptCount val="9"/>
                <c:pt idx="0">
                  <c:v>2.3882919999999999</c:v>
                </c:pt>
                <c:pt idx="1">
                  <c:v>3.3442050000000001</c:v>
                </c:pt>
                <c:pt idx="2">
                  <c:v>3.0990310000000001</c:v>
                </c:pt>
                <c:pt idx="3">
                  <c:v>2.6952020000000001</c:v>
                </c:pt>
                <c:pt idx="4">
                  <c:v>3.8119399999999999</c:v>
                </c:pt>
                <c:pt idx="5">
                  <c:v>12.10852</c:v>
                </c:pt>
                <c:pt idx="6">
                  <c:v>15.35988</c:v>
                </c:pt>
                <c:pt idx="7">
                  <c:v>16.098946000000002</c:v>
                </c:pt>
                <c:pt idx="8">
                  <c:v>17.79487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2-4BDE-A790-ECB7BFED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4496"/>
        <c:axId val="523454824"/>
      </c:scatterChart>
      <c:valAx>
        <c:axId val="523454496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Sea Defense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4824"/>
        <c:crosses val="autoZero"/>
        <c:crossBetween val="midCat"/>
      </c:valAx>
      <c:valAx>
        <c:axId val="5234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Wave Height vs. Distance</a:t>
            </a:r>
            <a:r>
              <a:rPr lang="en-US" sz="1050" baseline="0"/>
              <a:t> from Sea Defense with Surge of 5.6 m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'Surge 5'!$R$12:$R$20</c:f>
              <c:numCache>
                <c:formatCode>0.0</c:formatCode>
                <c:ptCount val="9"/>
                <c:pt idx="0">
                  <c:v>0</c:v>
                </c:pt>
                <c:pt idx="1">
                  <c:v>480</c:v>
                </c:pt>
                <c:pt idx="2">
                  <c:v>2152.5</c:v>
                </c:pt>
                <c:pt idx="3">
                  <c:v>3506.2</c:v>
                </c:pt>
                <c:pt idx="4">
                  <c:v>4812</c:v>
                </c:pt>
                <c:pt idx="5">
                  <c:v>6540.9</c:v>
                </c:pt>
                <c:pt idx="6">
                  <c:v>11214.3</c:v>
                </c:pt>
                <c:pt idx="7">
                  <c:v>15405.6</c:v>
                </c:pt>
                <c:pt idx="8">
                  <c:v>17227.400000000001</c:v>
                </c:pt>
              </c:numCache>
            </c:numRef>
          </c:xVal>
          <c:yVal>
            <c:numRef>
              <c:f>'Surge 5'!$S$12:$S$20</c:f>
              <c:numCache>
                <c:formatCode>General</c:formatCode>
                <c:ptCount val="9"/>
                <c:pt idx="0">
                  <c:v>2.0471080000000001</c:v>
                </c:pt>
                <c:pt idx="1">
                  <c:v>3.0370529999999998</c:v>
                </c:pt>
                <c:pt idx="2">
                  <c:v>2.9129019999999999</c:v>
                </c:pt>
                <c:pt idx="3">
                  <c:v>2.602617</c:v>
                </c:pt>
                <c:pt idx="4">
                  <c:v>3.8119399999999999</c:v>
                </c:pt>
                <c:pt idx="5">
                  <c:v>12.10852</c:v>
                </c:pt>
                <c:pt idx="6">
                  <c:v>15.35988</c:v>
                </c:pt>
                <c:pt idx="7">
                  <c:v>16.089459999999999</c:v>
                </c:pt>
                <c:pt idx="8">
                  <c:v>17.79487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C-4E64-9A46-A1F1FB9C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89112"/>
        <c:axId val="632888784"/>
      </c:scatterChart>
      <c:valAx>
        <c:axId val="632889112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Sea Defense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88784"/>
        <c:crosses val="autoZero"/>
        <c:crossBetween val="midCat"/>
      </c:valAx>
      <c:valAx>
        <c:axId val="6328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Wave Height</a:t>
            </a:r>
            <a:r>
              <a:rPr lang="en-US" sz="1050" baseline="0"/>
              <a:t> vs. Distance from Sea Defense with Surge of 4.8 m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'Surge 6'!$R$12:$R$20</c:f>
              <c:numCache>
                <c:formatCode>0.0</c:formatCode>
                <c:ptCount val="9"/>
                <c:pt idx="0">
                  <c:v>0</c:v>
                </c:pt>
                <c:pt idx="1">
                  <c:v>480</c:v>
                </c:pt>
                <c:pt idx="2">
                  <c:v>2152.5</c:v>
                </c:pt>
                <c:pt idx="3">
                  <c:v>3506.2</c:v>
                </c:pt>
                <c:pt idx="4">
                  <c:v>4812</c:v>
                </c:pt>
                <c:pt idx="5">
                  <c:v>6540.9</c:v>
                </c:pt>
                <c:pt idx="6">
                  <c:v>11214.3</c:v>
                </c:pt>
                <c:pt idx="7">
                  <c:v>15405.6</c:v>
                </c:pt>
                <c:pt idx="8">
                  <c:v>17227.400000000001</c:v>
                </c:pt>
              </c:numCache>
            </c:numRef>
          </c:xVal>
          <c:yVal>
            <c:numRef>
              <c:f>'Surge 6'!$S$12:$S$20</c:f>
              <c:numCache>
                <c:formatCode>General</c:formatCode>
                <c:ptCount val="9"/>
                <c:pt idx="0">
                  <c:v>1.592195</c:v>
                </c:pt>
                <c:pt idx="1">
                  <c:v>2.6275179999999998</c:v>
                </c:pt>
                <c:pt idx="2">
                  <c:v>2.66473</c:v>
                </c:pt>
                <c:pt idx="3">
                  <c:v>2.4791409999999998</c:v>
                </c:pt>
                <c:pt idx="4">
                  <c:v>3.8119399999999999</c:v>
                </c:pt>
                <c:pt idx="5">
                  <c:v>12.10852</c:v>
                </c:pt>
                <c:pt idx="6">
                  <c:v>15.35988</c:v>
                </c:pt>
                <c:pt idx="7">
                  <c:v>16.089459999999999</c:v>
                </c:pt>
                <c:pt idx="8">
                  <c:v>17.79487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3-4BCE-BEC2-65908092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09200"/>
        <c:axId val="586607232"/>
      </c:scatterChart>
      <c:valAx>
        <c:axId val="58660920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Sea Defense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7232"/>
        <c:crosses val="autoZero"/>
        <c:crossBetween val="midCat"/>
      </c:valAx>
      <c:valAx>
        <c:axId val="586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899772</xdr:colOff>
      <xdr:row>203</xdr:row>
      <xdr:rowOff>16895</xdr:rowOff>
    </xdr:from>
    <xdr:to>
      <xdr:col>17</xdr:col>
      <xdr:colOff>209586</xdr:colOff>
      <xdr:row>217</xdr:row>
      <xdr:rowOff>93095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AAF2-9BE8-4F22-9726-AFBEB9219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41670</xdr:colOff>
      <xdr:row>232</xdr:row>
      <xdr:rowOff>75010</xdr:rowOff>
    </xdr:from>
    <xdr:to>
      <xdr:col>23</xdr:col>
      <xdr:colOff>398858</xdr:colOff>
      <xdr:row>246</xdr:row>
      <xdr:rowOff>151210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05851-5643-450E-97FC-2ED26CEC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223837</xdr:colOff>
      <xdr:row>22</xdr:row>
      <xdr:rowOff>185737</xdr:rowOff>
    </xdr:from>
    <xdr:to>
      <xdr:col>23</xdr:col>
      <xdr:colOff>529167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0265D-BD16-4F70-B1E9-AC5DA86A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252412</xdr:colOff>
      <xdr:row>21</xdr:row>
      <xdr:rowOff>80962</xdr:rowOff>
    </xdr:from>
    <xdr:to>
      <xdr:col>23</xdr:col>
      <xdr:colOff>557212</xdr:colOff>
      <xdr:row>35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F20BD-EEA4-4341-9F0F-FCC70ECD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21</xdr:row>
      <xdr:rowOff>33337</xdr:rowOff>
    </xdr:from>
    <xdr:to>
      <xdr:col>23</xdr:col>
      <xdr:colOff>485775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A6FAD-B6BC-4193-83E3-C559CD99B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395287</xdr:colOff>
      <xdr:row>21</xdr:row>
      <xdr:rowOff>71437</xdr:rowOff>
    </xdr:from>
    <xdr:to>
      <xdr:col>24</xdr:col>
      <xdr:colOff>90487</xdr:colOff>
      <xdr:row>35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12A5F-075C-4947-9694-334E1E4E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214312</xdr:colOff>
      <xdr:row>21</xdr:row>
      <xdr:rowOff>90487</xdr:rowOff>
    </xdr:from>
    <xdr:to>
      <xdr:col>23</xdr:col>
      <xdr:colOff>519112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FBECC-FAD1-4C35-9FE4-DD6EABB1E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4D43-0CB0-45EB-8DAF-2ED5D849CDB6}">
  <sheetPr codeName="Sheet1"/>
  <dimension ref="A1:AB669"/>
  <sheetViews>
    <sheetView zoomScale="90" zoomScaleNormal="90" workbookViewId="0">
      <selection activeCell="F7" sqref="F7"/>
    </sheetView>
  </sheetViews>
  <sheetFormatPr defaultRowHeight="15" x14ac:dyDescent="0.25"/>
  <cols>
    <col min="2" max="2" width="13" customWidth="1"/>
    <col min="3" max="3" width="25.7109375" customWidth="1"/>
    <col min="7" max="7" width="8.7109375" customWidth="1"/>
    <col min="8" max="8" width="16.5703125" customWidth="1"/>
    <col min="9" max="9" width="11.85546875" customWidth="1"/>
    <col min="10" max="10" width="11" customWidth="1"/>
    <col min="11" max="11" width="13.42578125" customWidth="1"/>
    <col min="12" max="12" width="16.85546875" customWidth="1"/>
    <col min="15" max="15" width="8.5703125" customWidth="1"/>
    <col min="16" max="16" width="26.7109375" customWidth="1"/>
    <col min="20" max="20" width="26.7109375" customWidth="1"/>
    <col min="24" max="24" width="27.28515625" customWidth="1"/>
    <col min="26" max="26" width="12.42578125" customWidth="1"/>
    <col min="28" max="28" width="27.140625" customWidth="1"/>
  </cols>
  <sheetData>
    <row r="1" spans="1:28" x14ac:dyDescent="0.25">
      <c r="A1" s="1" t="s">
        <v>3</v>
      </c>
      <c r="B1" s="1" t="s">
        <v>1</v>
      </c>
      <c r="C1" s="1" t="s">
        <v>0</v>
      </c>
    </row>
    <row r="2" spans="1:28" x14ac:dyDescent="0.25">
      <c r="A2" s="1">
        <v>1</v>
      </c>
      <c r="B2" s="2">
        <v>0</v>
      </c>
      <c r="C2" s="1">
        <v>0</v>
      </c>
      <c r="E2" t="s">
        <v>2</v>
      </c>
    </row>
    <row r="3" spans="1:28" x14ac:dyDescent="0.25">
      <c r="A3" s="1">
        <v>2</v>
      </c>
      <c r="B3" s="2">
        <v>480</v>
      </c>
      <c r="C3" s="1">
        <v>-2.1</v>
      </c>
    </row>
    <row r="4" spans="1:28" x14ac:dyDescent="0.25">
      <c r="A4" s="1">
        <v>3</v>
      </c>
      <c r="B4" s="2">
        <v>2152.5</v>
      </c>
      <c r="C4" s="1">
        <v>-3.2</v>
      </c>
    </row>
    <row r="5" spans="1:28" x14ac:dyDescent="0.25">
      <c r="A5" s="1">
        <v>4</v>
      </c>
      <c r="B5" s="2">
        <v>3506.2</v>
      </c>
      <c r="C5" s="1">
        <v>-3.6</v>
      </c>
    </row>
    <row r="6" spans="1:28" x14ac:dyDescent="0.25">
      <c r="A6" s="1">
        <v>5</v>
      </c>
      <c r="B6" s="2">
        <v>4812</v>
      </c>
      <c r="C6" s="1">
        <v>-6.8</v>
      </c>
    </row>
    <row r="7" spans="1:28" x14ac:dyDescent="0.25">
      <c r="A7" s="1">
        <v>6</v>
      </c>
      <c r="B7" s="2">
        <v>6540.9</v>
      </c>
      <c r="C7" s="1">
        <v>-21.6</v>
      </c>
    </row>
    <row r="8" spans="1:28" x14ac:dyDescent="0.25">
      <c r="A8" s="1">
        <v>7</v>
      </c>
      <c r="B8" s="2">
        <v>11214.3</v>
      </c>
      <c r="C8" s="1">
        <v>-27.4</v>
      </c>
    </row>
    <row r="9" spans="1:28" x14ac:dyDescent="0.25">
      <c r="A9" s="1">
        <v>8</v>
      </c>
      <c r="B9" s="2">
        <v>15405.6</v>
      </c>
      <c r="C9" s="1">
        <v>-28.7</v>
      </c>
    </row>
    <row r="10" spans="1:28" x14ac:dyDescent="0.25">
      <c r="A10" s="1">
        <v>9</v>
      </c>
      <c r="B10" s="2">
        <v>17227.400000000001</v>
      </c>
      <c r="C10" s="1">
        <v>-31.6</v>
      </c>
      <c r="E10" t="s">
        <v>4</v>
      </c>
      <c r="F10" t="s">
        <v>8</v>
      </c>
      <c r="J10" t="s">
        <v>10</v>
      </c>
      <c r="N10" t="s">
        <v>12</v>
      </c>
      <c r="R10" t="s">
        <v>15</v>
      </c>
      <c r="V10" t="s">
        <v>17</v>
      </c>
      <c r="Z10" t="s">
        <v>19</v>
      </c>
    </row>
    <row r="11" spans="1:28" x14ac:dyDescent="0.25">
      <c r="C11" t="s">
        <v>5</v>
      </c>
      <c r="D11" t="s">
        <v>6</v>
      </c>
      <c r="F11" t="s">
        <v>7</v>
      </c>
      <c r="H11" t="s">
        <v>11</v>
      </c>
      <c r="J11" t="s">
        <v>7</v>
      </c>
      <c r="L11" t="s">
        <v>13</v>
      </c>
      <c r="N11" t="s">
        <v>7</v>
      </c>
      <c r="P11" t="s">
        <v>14</v>
      </c>
      <c r="R11" t="s">
        <v>7</v>
      </c>
      <c r="T11" t="s">
        <v>16</v>
      </c>
      <c r="V11" t="s">
        <v>7</v>
      </c>
      <c r="X11" t="s">
        <v>18</v>
      </c>
      <c r="Z11" t="s">
        <v>7</v>
      </c>
      <c r="AB11" t="s">
        <v>20</v>
      </c>
    </row>
    <row r="12" spans="1:28" x14ac:dyDescent="0.25">
      <c r="A12" t="s">
        <v>21</v>
      </c>
      <c r="B12" s="2">
        <v>1</v>
      </c>
      <c r="C12" s="5">
        <v>0</v>
      </c>
      <c r="D12" s="6">
        <v>0</v>
      </c>
      <c r="F12">
        <v>-2.2999999999999998</v>
      </c>
      <c r="H12">
        <f>D12+F12</f>
        <v>-2.2999999999999998</v>
      </c>
      <c r="J12">
        <v>-3.7</v>
      </c>
      <c r="L12">
        <f>D12+J12</f>
        <v>-3.7</v>
      </c>
      <c r="N12">
        <v>-4.0999999999999996</v>
      </c>
      <c r="P12">
        <f>N12+D12</f>
        <v>-4.0999999999999996</v>
      </c>
      <c r="R12">
        <v>-4.2</v>
      </c>
      <c r="T12">
        <f>R12+D12</f>
        <v>-4.2</v>
      </c>
      <c r="V12">
        <v>-3.6</v>
      </c>
      <c r="X12">
        <f>V12+D12</f>
        <v>-3.6</v>
      </c>
      <c r="Z12">
        <v>-2.8</v>
      </c>
      <c r="AB12">
        <f>Z12+D12</f>
        <v>-2.8</v>
      </c>
    </row>
    <row r="13" spans="1:28" x14ac:dyDescent="0.25">
      <c r="B13" s="3"/>
      <c r="C13" s="4">
        <v>100</v>
      </c>
      <c r="D13">
        <f>(-2.1/480)*(C13-C$12)+0</f>
        <v>-0.43750000000000006</v>
      </c>
      <c r="F13">
        <f>-2.3-((-2.3/4812)*C13)</f>
        <v>-2.2522028262676641</v>
      </c>
      <c r="H13">
        <f t="shared" ref="H13:H76" si="0">D13+F13</f>
        <v>-2.6897028262676641</v>
      </c>
      <c r="J13">
        <f>-3.7-((-3.7/4812)*C13)</f>
        <v>-3.6231088944305903</v>
      </c>
      <c r="L13">
        <f t="shared" ref="L13:L76" si="1">D13+J13</f>
        <v>-4.0606088944305903</v>
      </c>
      <c r="N13">
        <f>-4.1-((-4.1/4812)*C13)</f>
        <v>-4.0147963424771405</v>
      </c>
      <c r="P13">
        <f t="shared" ref="P13:P76" si="2">N13+D13</f>
        <v>-4.4522963424771405</v>
      </c>
      <c r="R13">
        <f>-4.2-((-4.2/4812)*C13)</f>
        <v>-4.112718204488778</v>
      </c>
      <c r="T13">
        <f t="shared" ref="T13:T76" si="3">R13+D13</f>
        <v>-4.550218204488778</v>
      </c>
      <c r="V13">
        <f>-3.6-((-3.6/4812)*C13)</f>
        <v>-3.5251870324189527</v>
      </c>
      <c r="X13">
        <f t="shared" ref="X13:X76" si="4">V13+D13</f>
        <v>-3.9626870324189527</v>
      </c>
      <c r="Z13">
        <f>-2.8-((-2.8/4812)*C13)</f>
        <v>-2.7418121363258519</v>
      </c>
      <c r="AB13">
        <f t="shared" ref="AB13:AB76" si="5">Z13+D13</f>
        <v>-3.1793121363258519</v>
      </c>
    </row>
    <row r="14" spans="1:28" x14ac:dyDescent="0.25">
      <c r="C14" s="4">
        <f>C13+100</f>
        <v>200</v>
      </c>
      <c r="D14">
        <f>(-2.1/480)*(C14-C$12)+0</f>
        <v>-0.87500000000000011</v>
      </c>
      <c r="F14">
        <f t="shared" ref="F14:F64" si="6">-2.3-((-2.3/4812)*C14)</f>
        <v>-2.2044056525353284</v>
      </c>
      <c r="H14">
        <f t="shared" si="0"/>
        <v>-3.0794056525353284</v>
      </c>
      <c r="J14">
        <f t="shared" ref="J14:J64" si="7">-3.7-((-3.7/4812)*C14)</f>
        <v>-3.5462177888611803</v>
      </c>
      <c r="L14">
        <f t="shared" si="1"/>
        <v>-4.4212177888611803</v>
      </c>
      <c r="N14">
        <f t="shared" ref="N14:N64" si="8">-4.1-((-4.1/4812)*C14)</f>
        <v>-3.9295926849542808</v>
      </c>
      <c r="P14">
        <f t="shared" si="2"/>
        <v>-4.8045926849542813</v>
      </c>
      <c r="R14">
        <f t="shared" ref="R14:R64" si="9">-4.2-((-4.2/4812)*C14)</f>
        <v>-4.0254364089775567</v>
      </c>
      <c r="T14">
        <f t="shared" si="3"/>
        <v>-4.9004364089775567</v>
      </c>
      <c r="V14">
        <f t="shared" ref="V14:V64" si="10">-3.6-((-3.6/4812)*C14)</f>
        <v>-3.4503740648379053</v>
      </c>
      <c r="X14">
        <f t="shared" si="4"/>
        <v>-4.3253740648379058</v>
      </c>
      <c r="Z14">
        <f t="shared" ref="Z14:Z64" si="11">-2.8-((-2.8/4812)*C14)</f>
        <v>-2.6836242726517039</v>
      </c>
      <c r="AB14">
        <f t="shared" si="5"/>
        <v>-3.5586242726517039</v>
      </c>
    </row>
    <row r="15" spans="1:28" x14ac:dyDescent="0.25">
      <c r="C15" s="4">
        <f t="shared" ref="C15:C49" si="12">C14+100</f>
        <v>300</v>
      </c>
      <c r="D15">
        <f t="shared" ref="D15:D16" si="13">(-2.1/480)*(C15-C$12)+0</f>
        <v>-1.3125000000000002</v>
      </c>
      <c r="F15">
        <f t="shared" si="6"/>
        <v>-2.1566084788029922</v>
      </c>
      <c r="H15">
        <f t="shared" si="0"/>
        <v>-3.4691084788029922</v>
      </c>
      <c r="J15">
        <f t="shared" si="7"/>
        <v>-3.4693266832917709</v>
      </c>
      <c r="L15">
        <f t="shared" si="1"/>
        <v>-4.7818266832917713</v>
      </c>
      <c r="N15">
        <f t="shared" si="8"/>
        <v>-3.8443890274314212</v>
      </c>
      <c r="P15">
        <f t="shared" si="2"/>
        <v>-5.1568890274314212</v>
      </c>
      <c r="R15">
        <f t="shared" si="9"/>
        <v>-3.9381546134663346</v>
      </c>
      <c r="T15">
        <f t="shared" si="3"/>
        <v>-5.2506546134663346</v>
      </c>
      <c r="V15">
        <f t="shared" si="10"/>
        <v>-3.3755610972568579</v>
      </c>
      <c r="X15">
        <f t="shared" si="4"/>
        <v>-4.6880610972568579</v>
      </c>
      <c r="Z15">
        <f t="shared" si="11"/>
        <v>-2.6254364089775559</v>
      </c>
      <c r="AB15">
        <f t="shared" si="5"/>
        <v>-3.9379364089775564</v>
      </c>
    </row>
    <row r="16" spans="1:28" x14ac:dyDescent="0.25">
      <c r="C16" s="4">
        <f t="shared" si="12"/>
        <v>400</v>
      </c>
      <c r="D16">
        <f t="shared" si="13"/>
        <v>-1.7500000000000002</v>
      </c>
      <c r="F16">
        <f t="shared" si="6"/>
        <v>-2.1088113050706565</v>
      </c>
      <c r="H16">
        <f t="shared" si="0"/>
        <v>-3.8588113050706569</v>
      </c>
      <c r="J16">
        <f t="shared" si="7"/>
        <v>-3.3924355777223609</v>
      </c>
      <c r="L16">
        <f t="shared" si="1"/>
        <v>-5.1424355777223614</v>
      </c>
      <c r="N16">
        <f t="shared" si="8"/>
        <v>-3.7591853699085616</v>
      </c>
      <c r="P16">
        <f t="shared" si="2"/>
        <v>-5.509185369908562</v>
      </c>
      <c r="R16">
        <f t="shared" si="9"/>
        <v>-3.8508728179551124</v>
      </c>
      <c r="T16">
        <f t="shared" si="3"/>
        <v>-5.6008728179551124</v>
      </c>
      <c r="V16">
        <f t="shared" si="10"/>
        <v>-3.3007481296758105</v>
      </c>
      <c r="X16">
        <f t="shared" si="4"/>
        <v>-5.050748129675811</v>
      </c>
      <c r="Z16">
        <f t="shared" si="11"/>
        <v>-2.567248545303408</v>
      </c>
      <c r="AB16">
        <f t="shared" si="5"/>
        <v>-4.317248545303408</v>
      </c>
    </row>
    <row r="17" spans="1:28" x14ac:dyDescent="0.25">
      <c r="A17" t="s">
        <v>21</v>
      </c>
      <c r="B17">
        <v>2</v>
      </c>
      <c r="C17" s="5">
        <v>480</v>
      </c>
      <c r="D17" s="6">
        <f>(-2.1/480)*(C17-C$12)+0</f>
        <v>-2.1</v>
      </c>
      <c r="F17">
        <f t="shared" si="6"/>
        <v>-2.0705735660847879</v>
      </c>
      <c r="H17">
        <f t="shared" si="0"/>
        <v>-4.170573566084788</v>
      </c>
      <c r="J17">
        <f t="shared" si="7"/>
        <v>-3.330922693266833</v>
      </c>
      <c r="L17">
        <f t="shared" si="1"/>
        <v>-5.4309226932668331</v>
      </c>
      <c r="N17">
        <f t="shared" si="8"/>
        <v>-3.6910224438902741</v>
      </c>
      <c r="P17">
        <f t="shared" si="2"/>
        <v>-5.7910224438902738</v>
      </c>
      <c r="R17">
        <f t="shared" si="9"/>
        <v>-3.7810473815461347</v>
      </c>
      <c r="T17">
        <f t="shared" si="3"/>
        <v>-5.8810473815461348</v>
      </c>
      <c r="V17">
        <f t="shared" si="10"/>
        <v>-3.2408977556109728</v>
      </c>
      <c r="X17">
        <f t="shared" si="4"/>
        <v>-5.3408977556109729</v>
      </c>
      <c r="Z17">
        <f t="shared" si="11"/>
        <v>-2.5206982543640897</v>
      </c>
      <c r="AB17">
        <f t="shared" si="5"/>
        <v>-4.6206982543640898</v>
      </c>
    </row>
    <row r="18" spans="1:28" x14ac:dyDescent="0.25">
      <c r="C18" s="4">
        <v>500</v>
      </c>
      <c r="D18">
        <f>(-1.1/1672.5)*(C18-C$17)-2.1</f>
        <v>-2.1131539611360242</v>
      </c>
      <c r="F18">
        <f t="shared" si="6"/>
        <v>-2.0610141313383208</v>
      </c>
      <c r="H18">
        <f t="shared" si="0"/>
        <v>-4.1741680924743445</v>
      </c>
      <c r="J18">
        <f t="shared" si="7"/>
        <v>-3.315544472152951</v>
      </c>
      <c r="L18">
        <f t="shared" si="1"/>
        <v>-5.4286984332889752</v>
      </c>
      <c r="N18">
        <f t="shared" si="8"/>
        <v>-3.6739817123857019</v>
      </c>
      <c r="P18">
        <f t="shared" si="2"/>
        <v>-5.7871356735217265</v>
      </c>
      <c r="R18">
        <f t="shared" si="9"/>
        <v>-3.7635910224438902</v>
      </c>
      <c r="T18">
        <f t="shared" si="3"/>
        <v>-5.8767449835799148</v>
      </c>
      <c r="V18">
        <f t="shared" si="10"/>
        <v>-3.2259351620947632</v>
      </c>
      <c r="X18">
        <f t="shared" si="4"/>
        <v>-5.3390891232307869</v>
      </c>
      <c r="Z18">
        <f t="shared" si="11"/>
        <v>-2.50906068162926</v>
      </c>
      <c r="AB18">
        <f t="shared" si="5"/>
        <v>-4.6222146427652842</v>
      </c>
    </row>
    <row r="19" spans="1:28" x14ac:dyDescent="0.25">
      <c r="C19" s="4">
        <f t="shared" si="12"/>
        <v>600</v>
      </c>
      <c r="D19">
        <f t="shared" ref="D19:D34" si="14">(-1.1/1672.5)*(C19-C$17)-2.1</f>
        <v>-2.1789237668161436</v>
      </c>
      <c r="F19">
        <f t="shared" si="6"/>
        <v>-2.0132169576059851</v>
      </c>
      <c r="H19">
        <f t="shared" si="0"/>
        <v>-4.1921407244221287</v>
      </c>
      <c r="J19">
        <f t="shared" si="7"/>
        <v>-3.2386533665835415</v>
      </c>
      <c r="L19">
        <f t="shared" si="1"/>
        <v>-5.4175771333996856</v>
      </c>
      <c r="N19">
        <f t="shared" si="8"/>
        <v>-3.5887780548628427</v>
      </c>
      <c r="P19">
        <f t="shared" si="2"/>
        <v>-5.7677018216789868</v>
      </c>
      <c r="R19">
        <f t="shared" si="9"/>
        <v>-3.6763092269326685</v>
      </c>
      <c r="T19">
        <f t="shared" si="3"/>
        <v>-5.8552329937488121</v>
      </c>
      <c r="V19">
        <f t="shared" si="10"/>
        <v>-3.1511221945137158</v>
      </c>
      <c r="X19">
        <f t="shared" si="4"/>
        <v>-5.3300459613298594</v>
      </c>
      <c r="Z19">
        <f t="shared" si="11"/>
        <v>-2.450872817955112</v>
      </c>
      <c r="AB19">
        <f t="shared" si="5"/>
        <v>-4.6297965847712561</v>
      </c>
    </row>
    <row r="20" spans="1:28" x14ac:dyDescent="0.25">
      <c r="C20" s="4">
        <f t="shared" si="12"/>
        <v>700</v>
      </c>
      <c r="D20">
        <f t="shared" si="14"/>
        <v>-2.2446935724962631</v>
      </c>
      <c r="F20">
        <f t="shared" si="6"/>
        <v>-1.9654197838736491</v>
      </c>
      <c r="H20">
        <f t="shared" si="0"/>
        <v>-4.210113356369912</v>
      </c>
      <c r="J20">
        <f t="shared" si="7"/>
        <v>-3.1617622610141316</v>
      </c>
      <c r="L20">
        <f t="shared" si="1"/>
        <v>-5.4064558335103943</v>
      </c>
      <c r="N20">
        <f t="shared" si="8"/>
        <v>-3.5035743973399831</v>
      </c>
      <c r="P20">
        <f t="shared" si="2"/>
        <v>-5.7482679698362462</v>
      </c>
      <c r="R20">
        <f t="shared" si="9"/>
        <v>-3.5890274314214468</v>
      </c>
      <c r="T20">
        <f t="shared" si="3"/>
        <v>-5.8337210039177094</v>
      </c>
      <c r="V20">
        <f t="shared" si="10"/>
        <v>-3.0763092269326684</v>
      </c>
      <c r="X20">
        <f t="shared" si="4"/>
        <v>-5.321002799428932</v>
      </c>
      <c r="Z20">
        <f t="shared" si="11"/>
        <v>-2.3926849542809641</v>
      </c>
      <c r="AB20">
        <f t="shared" si="5"/>
        <v>-4.6373785267772272</v>
      </c>
    </row>
    <row r="21" spans="1:28" x14ac:dyDescent="0.25">
      <c r="C21" s="4">
        <f t="shared" si="12"/>
        <v>800</v>
      </c>
      <c r="D21">
        <f t="shared" si="14"/>
        <v>-2.3104633781763826</v>
      </c>
      <c r="F21">
        <f t="shared" si="6"/>
        <v>-1.9176226101413132</v>
      </c>
      <c r="H21">
        <f t="shared" si="0"/>
        <v>-4.2280859883176962</v>
      </c>
      <c r="J21">
        <f t="shared" si="7"/>
        <v>-3.0848711554447217</v>
      </c>
      <c r="L21">
        <f t="shared" si="1"/>
        <v>-5.3953345336211047</v>
      </c>
      <c r="N21">
        <f t="shared" si="8"/>
        <v>-3.4183707398171235</v>
      </c>
      <c r="P21">
        <f t="shared" si="2"/>
        <v>-5.7288341179935056</v>
      </c>
      <c r="R21">
        <f t="shared" si="9"/>
        <v>-3.5017456359102246</v>
      </c>
      <c r="T21">
        <f t="shared" si="3"/>
        <v>-5.8122090140866067</v>
      </c>
      <c r="V21">
        <f t="shared" si="10"/>
        <v>-3.001496259351621</v>
      </c>
      <c r="X21">
        <f t="shared" si="4"/>
        <v>-5.3119596375280036</v>
      </c>
      <c r="Z21">
        <f t="shared" si="11"/>
        <v>-2.3344970906068161</v>
      </c>
      <c r="AB21">
        <f t="shared" si="5"/>
        <v>-4.6449604687831982</v>
      </c>
    </row>
    <row r="22" spans="1:28" x14ac:dyDescent="0.25">
      <c r="C22" s="4">
        <f t="shared" si="12"/>
        <v>900</v>
      </c>
      <c r="D22">
        <f t="shared" si="14"/>
        <v>-2.3762331838565025</v>
      </c>
      <c r="F22">
        <f t="shared" si="6"/>
        <v>-1.8698254364089775</v>
      </c>
      <c r="H22">
        <f t="shared" si="0"/>
        <v>-4.2460586202654795</v>
      </c>
      <c r="J22">
        <f t="shared" si="7"/>
        <v>-3.0079800498753118</v>
      </c>
      <c r="L22">
        <f t="shared" si="1"/>
        <v>-5.3842132337318143</v>
      </c>
      <c r="N22">
        <f t="shared" si="8"/>
        <v>-3.3331670822942643</v>
      </c>
      <c r="P22">
        <f t="shared" si="2"/>
        <v>-5.7094002661507668</v>
      </c>
      <c r="R22">
        <f t="shared" si="9"/>
        <v>-3.4144638403990024</v>
      </c>
      <c r="T22">
        <f t="shared" si="3"/>
        <v>-5.7906970242555049</v>
      </c>
      <c r="V22">
        <f t="shared" si="10"/>
        <v>-2.9266832917705736</v>
      </c>
      <c r="X22">
        <f t="shared" si="4"/>
        <v>-5.3029164756270761</v>
      </c>
      <c r="Z22">
        <f t="shared" si="11"/>
        <v>-2.2763092269326681</v>
      </c>
      <c r="AB22">
        <f t="shared" si="5"/>
        <v>-4.6525424107891702</v>
      </c>
    </row>
    <row r="23" spans="1:28" x14ac:dyDescent="0.25">
      <c r="C23" s="4">
        <f t="shared" si="12"/>
        <v>1000</v>
      </c>
      <c r="D23">
        <f t="shared" si="14"/>
        <v>-2.442002989536622</v>
      </c>
      <c r="F23">
        <f t="shared" si="6"/>
        <v>-1.8220282626766415</v>
      </c>
      <c r="H23">
        <f t="shared" si="0"/>
        <v>-4.2640312522132637</v>
      </c>
      <c r="J23">
        <f t="shared" si="7"/>
        <v>-2.9310889443059018</v>
      </c>
      <c r="L23">
        <f t="shared" si="1"/>
        <v>-5.3730919338425238</v>
      </c>
      <c r="N23">
        <f t="shared" si="8"/>
        <v>-3.2479634247714047</v>
      </c>
      <c r="P23">
        <f t="shared" si="2"/>
        <v>-5.6899664143080262</v>
      </c>
      <c r="R23">
        <f t="shared" si="9"/>
        <v>-3.3271820448877807</v>
      </c>
      <c r="T23">
        <f t="shared" si="3"/>
        <v>-5.7691850344244031</v>
      </c>
      <c r="V23">
        <f t="shared" si="10"/>
        <v>-2.8518703241895262</v>
      </c>
      <c r="X23">
        <f t="shared" si="4"/>
        <v>-5.2938733137261487</v>
      </c>
      <c r="Z23">
        <f t="shared" si="11"/>
        <v>-2.2181213632585202</v>
      </c>
      <c r="AB23">
        <f t="shared" si="5"/>
        <v>-4.6601243527951421</v>
      </c>
    </row>
    <row r="24" spans="1:28" x14ac:dyDescent="0.25">
      <c r="C24" s="4">
        <f t="shared" si="12"/>
        <v>1100</v>
      </c>
      <c r="D24">
        <f t="shared" si="14"/>
        <v>-2.5077727952167415</v>
      </c>
      <c r="F24">
        <f t="shared" si="6"/>
        <v>-1.7742310889443058</v>
      </c>
      <c r="H24">
        <f t="shared" si="0"/>
        <v>-4.282003884161047</v>
      </c>
      <c r="J24">
        <f t="shared" si="7"/>
        <v>-2.8541978387364924</v>
      </c>
      <c r="L24">
        <f t="shared" si="1"/>
        <v>-5.3619706339532343</v>
      </c>
      <c r="N24">
        <f t="shared" si="8"/>
        <v>-3.162759767248545</v>
      </c>
      <c r="P24">
        <f t="shared" si="2"/>
        <v>-5.6705325624652865</v>
      </c>
      <c r="R24">
        <f t="shared" si="9"/>
        <v>-3.239900249376559</v>
      </c>
      <c r="T24">
        <f t="shared" si="3"/>
        <v>-5.7476730445933004</v>
      </c>
      <c r="V24">
        <f t="shared" si="10"/>
        <v>-2.7770573566084789</v>
      </c>
      <c r="X24">
        <f t="shared" si="4"/>
        <v>-5.2848301518252203</v>
      </c>
      <c r="Z24">
        <f t="shared" si="11"/>
        <v>-2.1599334995843722</v>
      </c>
      <c r="AB24">
        <f t="shared" si="5"/>
        <v>-4.6677062948011141</v>
      </c>
    </row>
    <row r="25" spans="1:28" x14ac:dyDescent="0.25">
      <c r="C25" s="4">
        <f t="shared" si="12"/>
        <v>1200</v>
      </c>
      <c r="D25">
        <f t="shared" si="14"/>
        <v>-2.5735426008968609</v>
      </c>
      <c r="F25">
        <f t="shared" si="6"/>
        <v>-1.7264339152119699</v>
      </c>
      <c r="H25">
        <f t="shared" si="0"/>
        <v>-4.2999765161088312</v>
      </c>
      <c r="J25">
        <f t="shared" si="7"/>
        <v>-2.7773067331670824</v>
      </c>
      <c r="L25">
        <f t="shared" si="1"/>
        <v>-5.3508493340639429</v>
      </c>
      <c r="N25">
        <f t="shared" si="8"/>
        <v>-3.0775561097256854</v>
      </c>
      <c r="P25">
        <f t="shared" si="2"/>
        <v>-5.6510987106225468</v>
      </c>
      <c r="R25">
        <f t="shared" si="9"/>
        <v>-3.1526184538653368</v>
      </c>
      <c r="T25">
        <f t="shared" si="3"/>
        <v>-5.7261610547621977</v>
      </c>
      <c r="V25">
        <f t="shared" si="10"/>
        <v>-2.7022443890274315</v>
      </c>
      <c r="X25">
        <f t="shared" si="4"/>
        <v>-5.275786989924292</v>
      </c>
      <c r="Z25">
        <f t="shared" si="11"/>
        <v>-2.1017456359102242</v>
      </c>
      <c r="AB25">
        <f t="shared" si="5"/>
        <v>-4.6752882368070852</v>
      </c>
    </row>
    <row r="26" spans="1:28" x14ac:dyDescent="0.25">
      <c r="C26" s="4">
        <f t="shared" si="12"/>
        <v>1300</v>
      </c>
      <c r="D26">
        <f t="shared" si="14"/>
        <v>-2.6393124065769809</v>
      </c>
      <c r="F26">
        <f t="shared" si="6"/>
        <v>-1.6786367414796342</v>
      </c>
      <c r="H26">
        <f t="shared" si="0"/>
        <v>-4.3179491480566146</v>
      </c>
      <c r="J26">
        <f t="shared" si="7"/>
        <v>-2.7004156275976725</v>
      </c>
      <c r="L26">
        <f t="shared" si="1"/>
        <v>-5.3397280341746534</v>
      </c>
      <c r="N26">
        <f t="shared" si="8"/>
        <v>-2.9923524522028258</v>
      </c>
      <c r="P26">
        <f t="shared" si="2"/>
        <v>-5.631664858779807</v>
      </c>
      <c r="R26">
        <f t="shared" si="9"/>
        <v>-3.0653366583541146</v>
      </c>
      <c r="T26">
        <f t="shared" si="3"/>
        <v>-5.704649064931095</v>
      </c>
      <c r="V26">
        <f t="shared" si="10"/>
        <v>-2.6274314214463841</v>
      </c>
      <c r="X26">
        <f t="shared" si="4"/>
        <v>-5.2667438280233654</v>
      </c>
      <c r="Z26">
        <f t="shared" si="11"/>
        <v>-2.0435577722360763</v>
      </c>
      <c r="AB26">
        <f t="shared" si="5"/>
        <v>-4.6828701788130571</v>
      </c>
    </row>
    <row r="27" spans="1:28" x14ac:dyDescent="0.25">
      <c r="C27" s="4">
        <f t="shared" si="12"/>
        <v>1400</v>
      </c>
      <c r="D27">
        <f t="shared" si="14"/>
        <v>-2.7050822122571003</v>
      </c>
      <c r="F27">
        <f t="shared" si="6"/>
        <v>-1.6308395677472984</v>
      </c>
      <c r="H27">
        <f t="shared" si="0"/>
        <v>-4.3359217800043988</v>
      </c>
      <c r="J27">
        <f t="shared" si="7"/>
        <v>-2.623524522028263</v>
      </c>
      <c r="L27">
        <f t="shared" si="1"/>
        <v>-5.3286067342853638</v>
      </c>
      <c r="N27">
        <f t="shared" si="8"/>
        <v>-2.9071487946799666</v>
      </c>
      <c r="P27">
        <f t="shared" si="2"/>
        <v>-5.6122310069370673</v>
      </c>
      <c r="R27">
        <f t="shared" si="9"/>
        <v>-2.9780548628428929</v>
      </c>
      <c r="T27">
        <f t="shared" si="3"/>
        <v>-5.6831370750999932</v>
      </c>
      <c r="V27">
        <f t="shared" si="10"/>
        <v>-2.5526184538653367</v>
      </c>
      <c r="X27">
        <f t="shared" si="4"/>
        <v>-5.257700666122437</v>
      </c>
      <c r="Z27">
        <f t="shared" si="11"/>
        <v>-1.9853699085619283</v>
      </c>
      <c r="AB27">
        <f t="shared" si="5"/>
        <v>-4.6904521208190282</v>
      </c>
    </row>
    <row r="28" spans="1:28" x14ac:dyDescent="0.25">
      <c r="C28" s="4">
        <f t="shared" si="12"/>
        <v>1500</v>
      </c>
      <c r="D28">
        <f t="shared" si="14"/>
        <v>-2.7708520179372198</v>
      </c>
      <c r="F28">
        <f t="shared" si="6"/>
        <v>-1.5830423940149625</v>
      </c>
      <c r="H28">
        <f t="shared" si="0"/>
        <v>-4.3538944119521821</v>
      </c>
      <c r="J28">
        <f t="shared" si="7"/>
        <v>-2.5466334164588531</v>
      </c>
      <c r="L28">
        <f t="shared" si="1"/>
        <v>-5.3174854343960725</v>
      </c>
      <c r="N28">
        <f t="shared" si="8"/>
        <v>-2.8219451371571069</v>
      </c>
      <c r="P28">
        <f t="shared" si="2"/>
        <v>-5.5927971550943267</v>
      </c>
      <c r="R28">
        <f t="shared" si="9"/>
        <v>-2.8907730673316712</v>
      </c>
      <c r="T28">
        <f t="shared" si="3"/>
        <v>-5.6616250852688914</v>
      </c>
      <c r="V28">
        <f t="shared" si="10"/>
        <v>-2.4778054862842893</v>
      </c>
      <c r="X28">
        <f t="shared" si="4"/>
        <v>-5.2486575042215087</v>
      </c>
      <c r="Z28">
        <f t="shared" si="11"/>
        <v>-1.9271820448877803</v>
      </c>
      <c r="AB28">
        <f t="shared" si="5"/>
        <v>-4.6980340628250001</v>
      </c>
    </row>
    <row r="29" spans="1:28" x14ac:dyDescent="0.25">
      <c r="C29" s="4">
        <f t="shared" si="12"/>
        <v>1600</v>
      </c>
      <c r="D29">
        <f t="shared" si="14"/>
        <v>-2.8366218236173397</v>
      </c>
      <c r="F29">
        <f t="shared" si="6"/>
        <v>-1.5352452202826266</v>
      </c>
      <c r="H29">
        <f t="shared" si="0"/>
        <v>-4.3718670438999663</v>
      </c>
      <c r="J29">
        <f t="shared" si="7"/>
        <v>-2.4697423108894432</v>
      </c>
      <c r="L29">
        <f t="shared" si="1"/>
        <v>-5.3063641345067829</v>
      </c>
      <c r="N29">
        <f t="shared" si="8"/>
        <v>-2.7367414796342473</v>
      </c>
      <c r="P29">
        <f t="shared" si="2"/>
        <v>-5.573363303251587</v>
      </c>
      <c r="R29">
        <f t="shared" si="9"/>
        <v>-2.803491271820449</v>
      </c>
      <c r="T29">
        <f t="shared" si="3"/>
        <v>-5.6401130954377887</v>
      </c>
      <c r="V29">
        <f t="shared" si="10"/>
        <v>-2.4029925187032419</v>
      </c>
      <c r="X29">
        <f t="shared" si="4"/>
        <v>-5.2396143423205821</v>
      </c>
      <c r="Z29">
        <f t="shared" si="11"/>
        <v>-1.8689941812136324</v>
      </c>
      <c r="AB29">
        <f t="shared" si="5"/>
        <v>-4.7056160048309721</v>
      </c>
    </row>
    <row r="30" spans="1:28" x14ac:dyDescent="0.25">
      <c r="C30" s="4">
        <f t="shared" si="12"/>
        <v>1700</v>
      </c>
      <c r="D30">
        <f t="shared" si="14"/>
        <v>-2.9023916292974592</v>
      </c>
      <c r="F30">
        <f t="shared" si="6"/>
        <v>-1.4874480465502908</v>
      </c>
      <c r="H30">
        <f t="shared" si="0"/>
        <v>-4.3898396758477496</v>
      </c>
      <c r="J30">
        <f t="shared" si="7"/>
        <v>-2.3928512053200333</v>
      </c>
      <c r="L30">
        <f t="shared" si="1"/>
        <v>-5.2952428346174925</v>
      </c>
      <c r="N30">
        <f t="shared" si="8"/>
        <v>-2.6515378221113881</v>
      </c>
      <c r="P30">
        <f t="shared" si="2"/>
        <v>-5.5539294514088473</v>
      </c>
      <c r="R30">
        <f t="shared" si="9"/>
        <v>-2.7162094763092268</v>
      </c>
      <c r="T30">
        <f t="shared" si="3"/>
        <v>-5.618601105606686</v>
      </c>
      <c r="V30">
        <f t="shared" si="10"/>
        <v>-2.3281795511221945</v>
      </c>
      <c r="X30">
        <f t="shared" si="4"/>
        <v>-5.2305711804196537</v>
      </c>
      <c r="Z30">
        <f t="shared" si="11"/>
        <v>-1.8108063175394844</v>
      </c>
      <c r="AB30">
        <f t="shared" si="5"/>
        <v>-4.713197946836944</v>
      </c>
    </row>
    <row r="31" spans="1:28" x14ac:dyDescent="0.25">
      <c r="C31" s="4">
        <f t="shared" si="12"/>
        <v>1800</v>
      </c>
      <c r="D31">
        <f t="shared" si="14"/>
        <v>-2.9681614349775787</v>
      </c>
      <c r="F31">
        <f t="shared" si="6"/>
        <v>-1.4396508728179551</v>
      </c>
      <c r="H31">
        <f t="shared" si="0"/>
        <v>-4.4078123077955338</v>
      </c>
      <c r="J31">
        <f t="shared" si="7"/>
        <v>-2.3159600997506233</v>
      </c>
      <c r="L31">
        <f t="shared" si="1"/>
        <v>-5.284121534728202</v>
      </c>
      <c r="N31">
        <f t="shared" si="8"/>
        <v>-2.5663341645885285</v>
      </c>
      <c r="P31">
        <f t="shared" si="2"/>
        <v>-5.5344955995661067</v>
      </c>
      <c r="R31">
        <f t="shared" si="9"/>
        <v>-2.6289276807980051</v>
      </c>
      <c r="T31">
        <f t="shared" si="3"/>
        <v>-5.5970891157755833</v>
      </c>
      <c r="V31">
        <f t="shared" si="10"/>
        <v>-2.2533665835411472</v>
      </c>
      <c r="X31">
        <f t="shared" si="4"/>
        <v>-5.2215280185187254</v>
      </c>
      <c r="Z31">
        <f t="shared" si="11"/>
        <v>-1.7526184538653364</v>
      </c>
      <c r="AB31">
        <f t="shared" si="5"/>
        <v>-4.7207798888429151</v>
      </c>
    </row>
    <row r="32" spans="1:28" x14ac:dyDescent="0.25">
      <c r="C32" s="4">
        <f t="shared" si="12"/>
        <v>1900</v>
      </c>
      <c r="D32">
        <f t="shared" si="14"/>
        <v>-3.0339312406576981</v>
      </c>
      <c r="F32">
        <f t="shared" si="6"/>
        <v>-1.3918536990856192</v>
      </c>
      <c r="H32">
        <f t="shared" si="0"/>
        <v>-4.4257849397433171</v>
      </c>
      <c r="J32">
        <f t="shared" si="7"/>
        <v>-2.2390689941812134</v>
      </c>
      <c r="L32">
        <f t="shared" si="1"/>
        <v>-5.2730002348389116</v>
      </c>
      <c r="N32">
        <f t="shared" si="8"/>
        <v>-2.4811305070656688</v>
      </c>
      <c r="P32">
        <f t="shared" si="2"/>
        <v>-5.515061747723367</v>
      </c>
      <c r="R32">
        <f t="shared" si="9"/>
        <v>-2.5416458852867834</v>
      </c>
      <c r="T32">
        <f t="shared" si="3"/>
        <v>-5.5755771259444815</v>
      </c>
      <c r="V32">
        <f t="shared" si="10"/>
        <v>-2.1785536159600998</v>
      </c>
      <c r="X32">
        <f t="shared" si="4"/>
        <v>-5.2124848566177979</v>
      </c>
      <c r="Z32">
        <f t="shared" si="11"/>
        <v>-1.6944305901911885</v>
      </c>
      <c r="AB32">
        <f t="shared" si="5"/>
        <v>-4.7283618308488862</v>
      </c>
    </row>
    <row r="33" spans="1:28" x14ac:dyDescent="0.25">
      <c r="C33" s="4">
        <f t="shared" si="12"/>
        <v>2000</v>
      </c>
      <c r="D33">
        <f t="shared" si="14"/>
        <v>-3.0997010463378176</v>
      </c>
      <c r="F33">
        <f t="shared" si="6"/>
        <v>-1.3440565253532832</v>
      </c>
      <c r="H33">
        <f t="shared" si="0"/>
        <v>-4.4437575716911013</v>
      </c>
      <c r="J33">
        <f t="shared" si="7"/>
        <v>-2.1621778886118039</v>
      </c>
      <c r="L33">
        <f t="shared" si="1"/>
        <v>-5.2618789349496211</v>
      </c>
      <c r="N33">
        <f t="shared" si="8"/>
        <v>-2.3959268495428097</v>
      </c>
      <c r="P33">
        <f t="shared" si="2"/>
        <v>-5.4956278958806273</v>
      </c>
      <c r="R33">
        <f t="shared" si="9"/>
        <v>-2.4543640897755612</v>
      </c>
      <c r="T33">
        <f t="shared" si="3"/>
        <v>-5.5540651361133788</v>
      </c>
      <c r="V33">
        <f t="shared" si="10"/>
        <v>-2.1037406483790524</v>
      </c>
      <c r="X33">
        <f t="shared" si="4"/>
        <v>-5.2034416947168705</v>
      </c>
      <c r="Z33">
        <f t="shared" si="11"/>
        <v>-1.6362427265170405</v>
      </c>
      <c r="AB33">
        <f t="shared" si="5"/>
        <v>-4.7359437728548581</v>
      </c>
    </row>
    <row r="34" spans="1:28" x14ac:dyDescent="0.25">
      <c r="C34" s="4">
        <f t="shared" si="12"/>
        <v>2100</v>
      </c>
      <c r="D34">
        <f t="shared" si="14"/>
        <v>-3.1654708520179371</v>
      </c>
      <c r="F34">
        <f t="shared" si="6"/>
        <v>-1.2962593516209475</v>
      </c>
      <c r="H34">
        <f t="shared" si="0"/>
        <v>-4.4617302036388846</v>
      </c>
      <c r="J34">
        <f t="shared" si="7"/>
        <v>-2.085286783042394</v>
      </c>
      <c r="L34">
        <f t="shared" si="1"/>
        <v>-5.2507576350603316</v>
      </c>
      <c r="N34">
        <f t="shared" si="8"/>
        <v>-2.3107231920199496</v>
      </c>
      <c r="P34">
        <f t="shared" si="2"/>
        <v>-5.4761940440378867</v>
      </c>
      <c r="R34">
        <f t="shared" si="9"/>
        <v>-2.367082294264339</v>
      </c>
      <c r="T34">
        <f t="shared" si="3"/>
        <v>-5.5325531462822761</v>
      </c>
      <c r="V34">
        <f t="shared" si="10"/>
        <v>-2.028927680798005</v>
      </c>
      <c r="X34">
        <f t="shared" si="4"/>
        <v>-5.1943985328159421</v>
      </c>
      <c r="Z34">
        <f t="shared" si="11"/>
        <v>-1.5780548628428925</v>
      </c>
      <c r="AB34">
        <f t="shared" si="5"/>
        <v>-4.7435257148608301</v>
      </c>
    </row>
    <row r="35" spans="1:28" x14ac:dyDescent="0.25">
      <c r="A35" t="s">
        <v>9</v>
      </c>
      <c r="B35">
        <v>3</v>
      </c>
      <c r="C35" s="5">
        <v>2152.5</v>
      </c>
      <c r="D35" s="6">
        <f>(-1.1/1672.5)*(C35-C$17)-2.1</f>
        <v>-3.2</v>
      </c>
      <c r="F35">
        <f t="shared" si="6"/>
        <v>-1.2711658354114712</v>
      </c>
      <c r="H35">
        <f t="shared" si="0"/>
        <v>-4.4711658354114716</v>
      </c>
      <c r="J35">
        <f t="shared" si="7"/>
        <v>-2.0449189526184539</v>
      </c>
      <c r="L35">
        <f t="shared" si="1"/>
        <v>-5.2449189526184536</v>
      </c>
      <c r="N35">
        <f t="shared" si="8"/>
        <v>-2.2659912718204485</v>
      </c>
      <c r="P35">
        <f t="shared" si="2"/>
        <v>-5.4659912718204486</v>
      </c>
      <c r="R35">
        <f t="shared" si="9"/>
        <v>-2.3212593516209479</v>
      </c>
      <c r="T35">
        <f t="shared" si="3"/>
        <v>-5.5212593516209481</v>
      </c>
      <c r="V35">
        <f t="shared" si="10"/>
        <v>-1.9896508728179552</v>
      </c>
      <c r="X35">
        <f t="shared" si="4"/>
        <v>-5.1896508728179551</v>
      </c>
      <c r="Z35">
        <f t="shared" si="11"/>
        <v>-1.547506234413965</v>
      </c>
      <c r="AB35">
        <f t="shared" si="5"/>
        <v>-4.7475062344139651</v>
      </c>
    </row>
    <row r="36" spans="1:28" x14ac:dyDescent="0.25">
      <c r="C36" s="4">
        <v>2200</v>
      </c>
      <c r="D36">
        <f>(-0.4/1353.7)*(C36-C$35)-3.2</f>
        <v>-3.2140356061165698</v>
      </c>
      <c r="F36">
        <f t="shared" si="6"/>
        <v>-1.2484621778886118</v>
      </c>
      <c r="H36">
        <f t="shared" si="0"/>
        <v>-4.4624977840051816</v>
      </c>
      <c r="J36">
        <f t="shared" si="7"/>
        <v>-2.0083956774729845</v>
      </c>
      <c r="L36">
        <f t="shared" si="1"/>
        <v>-5.2224312835895539</v>
      </c>
      <c r="N36">
        <f t="shared" si="8"/>
        <v>-2.2255195344970904</v>
      </c>
      <c r="P36">
        <f t="shared" si="2"/>
        <v>-5.4395551406136597</v>
      </c>
      <c r="R36">
        <f t="shared" si="9"/>
        <v>-2.2798004987531173</v>
      </c>
      <c r="T36">
        <f t="shared" si="3"/>
        <v>-5.4938361048696871</v>
      </c>
      <c r="V36">
        <f t="shared" si="10"/>
        <v>-1.9541147132169576</v>
      </c>
      <c r="X36">
        <f t="shared" si="4"/>
        <v>-5.1681503193335274</v>
      </c>
      <c r="Z36">
        <f t="shared" si="11"/>
        <v>-1.5198669991687446</v>
      </c>
      <c r="AB36">
        <f t="shared" si="5"/>
        <v>-4.7339026052853139</v>
      </c>
    </row>
    <row r="37" spans="1:28" x14ac:dyDescent="0.25">
      <c r="C37" s="4">
        <f t="shared" si="12"/>
        <v>2300</v>
      </c>
      <c r="D37">
        <f t="shared" ref="D37:D49" si="15">(-0.4/1353.7)*(C37-C$35)-3.2</f>
        <v>-3.2435842505725052</v>
      </c>
      <c r="F37">
        <f t="shared" si="6"/>
        <v>-1.2006650041562759</v>
      </c>
      <c r="H37">
        <f t="shared" si="0"/>
        <v>-4.4442492547287813</v>
      </c>
      <c r="J37">
        <f t="shared" si="7"/>
        <v>-1.9315045719035744</v>
      </c>
      <c r="L37">
        <f t="shared" si="1"/>
        <v>-5.1750888224760798</v>
      </c>
      <c r="N37">
        <f t="shared" si="8"/>
        <v>-2.1403158769742308</v>
      </c>
      <c r="P37">
        <f t="shared" si="2"/>
        <v>-5.3839001275467364</v>
      </c>
      <c r="R37">
        <f t="shared" si="9"/>
        <v>-2.1925187032418956</v>
      </c>
      <c r="T37">
        <f t="shared" si="3"/>
        <v>-5.4361029538144008</v>
      </c>
      <c r="V37">
        <f t="shared" si="10"/>
        <v>-1.8793017456359102</v>
      </c>
      <c r="X37">
        <f t="shared" si="4"/>
        <v>-5.1228859962084154</v>
      </c>
      <c r="Z37">
        <f t="shared" si="11"/>
        <v>-1.4616791354945966</v>
      </c>
      <c r="AB37">
        <f t="shared" si="5"/>
        <v>-4.7052633860671023</v>
      </c>
    </row>
    <row r="38" spans="1:28" x14ac:dyDescent="0.25">
      <c r="C38" s="4">
        <f t="shared" si="12"/>
        <v>2400</v>
      </c>
      <c r="D38">
        <f>(-0.4/1353.7)*(C38-C$35)-3.2</f>
        <v>-3.2731328950284406</v>
      </c>
      <c r="F38">
        <f t="shared" si="6"/>
        <v>-1.1528678304239401</v>
      </c>
      <c r="H38">
        <f t="shared" si="0"/>
        <v>-4.426000725452381</v>
      </c>
      <c r="J38">
        <f t="shared" si="7"/>
        <v>-1.8546134663341647</v>
      </c>
      <c r="L38">
        <f t="shared" si="1"/>
        <v>-5.1277463613626058</v>
      </c>
      <c r="N38">
        <f t="shared" si="8"/>
        <v>-2.0551122194513711</v>
      </c>
      <c r="P38">
        <f t="shared" si="2"/>
        <v>-5.3282451144798113</v>
      </c>
      <c r="R38">
        <f t="shared" si="9"/>
        <v>-2.1052369077306734</v>
      </c>
      <c r="T38">
        <f t="shared" si="3"/>
        <v>-5.3783698027591136</v>
      </c>
      <c r="V38">
        <f t="shared" si="10"/>
        <v>-1.8044887780548629</v>
      </c>
      <c r="X38">
        <f t="shared" si="4"/>
        <v>-5.0776216730833035</v>
      </c>
      <c r="Z38">
        <f t="shared" si="11"/>
        <v>-1.4034912718204489</v>
      </c>
      <c r="AB38">
        <f t="shared" si="5"/>
        <v>-4.6766241668488897</v>
      </c>
    </row>
    <row r="39" spans="1:28" x14ac:dyDescent="0.25">
      <c r="C39" s="4">
        <f t="shared" si="12"/>
        <v>2500</v>
      </c>
      <c r="D39">
        <f t="shared" si="15"/>
        <v>-3.3026815394843765</v>
      </c>
      <c r="F39">
        <f t="shared" si="6"/>
        <v>-1.1050706566916042</v>
      </c>
      <c r="H39">
        <f t="shared" si="0"/>
        <v>-4.4077521961759807</v>
      </c>
      <c r="J39">
        <f t="shared" si="7"/>
        <v>-1.7777223607647548</v>
      </c>
      <c r="L39">
        <f t="shared" si="1"/>
        <v>-5.0804039002491308</v>
      </c>
      <c r="N39">
        <f t="shared" si="8"/>
        <v>-1.9699085619285119</v>
      </c>
      <c r="P39">
        <f t="shared" si="2"/>
        <v>-5.272590101412888</v>
      </c>
      <c r="R39">
        <f t="shared" si="9"/>
        <v>-2.0179551122194517</v>
      </c>
      <c r="T39">
        <f t="shared" si="3"/>
        <v>-5.3206366517038282</v>
      </c>
      <c r="V39">
        <f t="shared" si="10"/>
        <v>-1.7296758104738155</v>
      </c>
      <c r="X39">
        <f t="shared" si="4"/>
        <v>-5.0323573499581915</v>
      </c>
      <c r="Z39">
        <f t="shared" si="11"/>
        <v>-1.3453034081463009</v>
      </c>
      <c r="AB39">
        <f t="shared" si="5"/>
        <v>-4.6479849476306772</v>
      </c>
    </row>
    <row r="40" spans="1:28" x14ac:dyDescent="0.25">
      <c r="C40" s="4">
        <f t="shared" si="12"/>
        <v>2600</v>
      </c>
      <c r="D40">
        <f t="shared" si="15"/>
        <v>-3.3322301839403119</v>
      </c>
      <c r="F40">
        <f t="shared" si="6"/>
        <v>-1.0572734829592685</v>
      </c>
      <c r="H40">
        <f t="shared" si="0"/>
        <v>-4.3895036668995804</v>
      </c>
      <c r="J40">
        <f t="shared" si="7"/>
        <v>-1.7008312551953451</v>
      </c>
      <c r="L40">
        <f t="shared" si="1"/>
        <v>-5.0330614391356567</v>
      </c>
      <c r="N40">
        <f t="shared" si="8"/>
        <v>-1.8847049044056523</v>
      </c>
      <c r="P40">
        <f t="shared" si="2"/>
        <v>-5.2169350883459646</v>
      </c>
      <c r="R40">
        <f t="shared" si="9"/>
        <v>-1.9306733167082295</v>
      </c>
      <c r="T40">
        <f t="shared" si="3"/>
        <v>-5.262903500648541</v>
      </c>
      <c r="V40">
        <f t="shared" si="10"/>
        <v>-1.6548628428927681</v>
      </c>
      <c r="X40">
        <f t="shared" si="4"/>
        <v>-4.9870930268330795</v>
      </c>
      <c r="Z40">
        <f t="shared" si="11"/>
        <v>-1.2871155444721529</v>
      </c>
      <c r="AB40">
        <f t="shared" si="5"/>
        <v>-4.6193457284124646</v>
      </c>
    </row>
    <row r="41" spans="1:28" x14ac:dyDescent="0.25">
      <c r="C41" s="4">
        <f t="shared" si="12"/>
        <v>2700</v>
      </c>
      <c r="D41">
        <f t="shared" si="15"/>
        <v>-3.3617788283962473</v>
      </c>
      <c r="F41">
        <f t="shared" si="6"/>
        <v>-1.0094763092269325</v>
      </c>
      <c r="H41">
        <f t="shared" si="0"/>
        <v>-4.3712551376231801</v>
      </c>
      <c r="J41">
        <f t="shared" si="7"/>
        <v>-1.6239401496259354</v>
      </c>
      <c r="L41">
        <f t="shared" si="1"/>
        <v>-4.9857189780221827</v>
      </c>
      <c r="N41">
        <f t="shared" si="8"/>
        <v>-1.7995012468827927</v>
      </c>
      <c r="P41">
        <f t="shared" si="2"/>
        <v>-5.1612800752790395</v>
      </c>
      <c r="R41">
        <f t="shared" si="9"/>
        <v>-1.8433915211970078</v>
      </c>
      <c r="T41">
        <f t="shared" si="3"/>
        <v>-5.2051703495932546</v>
      </c>
      <c r="V41">
        <f t="shared" si="10"/>
        <v>-1.5800498753117207</v>
      </c>
      <c r="X41">
        <f t="shared" si="4"/>
        <v>-4.9418287037079676</v>
      </c>
      <c r="Z41">
        <f t="shared" si="11"/>
        <v>-1.228927680798005</v>
      </c>
      <c r="AB41">
        <f t="shared" si="5"/>
        <v>-4.590706509194252</v>
      </c>
    </row>
    <row r="42" spans="1:28" x14ac:dyDescent="0.25">
      <c r="C42" s="4">
        <f t="shared" si="12"/>
        <v>2800</v>
      </c>
      <c r="D42">
        <f t="shared" si="15"/>
        <v>-3.3913274728521832</v>
      </c>
      <c r="F42">
        <f t="shared" si="6"/>
        <v>-0.96167913549459683</v>
      </c>
      <c r="H42">
        <f t="shared" si="0"/>
        <v>-4.3530066083467798</v>
      </c>
      <c r="J42">
        <f t="shared" si="7"/>
        <v>-1.5470490440565254</v>
      </c>
      <c r="L42">
        <f t="shared" si="1"/>
        <v>-4.9383765169087086</v>
      </c>
      <c r="N42">
        <f t="shared" si="8"/>
        <v>-1.714297589359933</v>
      </c>
      <c r="P42">
        <f t="shared" si="2"/>
        <v>-5.1056250622121162</v>
      </c>
      <c r="R42">
        <f t="shared" si="9"/>
        <v>-1.7561097256857856</v>
      </c>
      <c r="T42">
        <f t="shared" si="3"/>
        <v>-5.1474371985379683</v>
      </c>
      <c r="V42">
        <f t="shared" si="10"/>
        <v>-1.5052369077306733</v>
      </c>
      <c r="X42">
        <f t="shared" si="4"/>
        <v>-4.8965643805828565</v>
      </c>
      <c r="Z42">
        <f t="shared" si="11"/>
        <v>-1.170739817123857</v>
      </c>
      <c r="AB42">
        <f t="shared" si="5"/>
        <v>-4.5620672899760404</v>
      </c>
    </row>
    <row r="43" spans="1:28" x14ac:dyDescent="0.25">
      <c r="C43" s="4">
        <f t="shared" si="12"/>
        <v>2900</v>
      </c>
      <c r="D43">
        <f t="shared" si="15"/>
        <v>-3.4208761173081186</v>
      </c>
      <c r="F43">
        <f t="shared" si="6"/>
        <v>-0.91388196176226089</v>
      </c>
      <c r="H43">
        <f t="shared" si="0"/>
        <v>-4.3347580790703795</v>
      </c>
      <c r="J43">
        <f t="shared" si="7"/>
        <v>-1.4701579384871155</v>
      </c>
      <c r="L43">
        <f t="shared" si="1"/>
        <v>-4.8910340557952345</v>
      </c>
      <c r="N43">
        <f t="shared" si="8"/>
        <v>-1.6290939318370738</v>
      </c>
      <c r="P43">
        <f t="shared" si="2"/>
        <v>-5.0499700491451929</v>
      </c>
      <c r="R43">
        <f t="shared" si="9"/>
        <v>-1.6688279301745639</v>
      </c>
      <c r="T43">
        <f t="shared" si="3"/>
        <v>-5.089704047482682</v>
      </c>
      <c r="V43">
        <f t="shared" si="10"/>
        <v>-1.4304239401496259</v>
      </c>
      <c r="X43">
        <f t="shared" si="4"/>
        <v>-4.8513000574577445</v>
      </c>
      <c r="Z43">
        <f t="shared" si="11"/>
        <v>-1.112551953449709</v>
      </c>
      <c r="AB43">
        <f t="shared" si="5"/>
        <v>-4.5334280707578278</v>
      </c>
    </row>
    <row r="44" spans="1:28" x14ac:dyDescent="0.25">
      <c r="C44" s="4">
        <f t="shared" si="12"/>
        <v>3000</v>
      </c>
      <c r="D44">
        <f t="shared" si="15"/>
        <v>-3.4504247617640544</v>
      </c>
      <c r="F44">
        <f t="shared" si="6"/>
        <v>-0.86608478802992517</v>
      </c>
      <c r="H44">
        <f t="shared" si="0"/>
        <v>-4.3165095497939792</v>
      </c>
      <c r="J44">
        <f t="shared" si="7"/>
        <v>-1.3932668329177056</v>
      </c>
      <c r="L44">
        <f t="shared" si="1"/>
        <v>-4.8436915946817596</v>
      </c>
      <c r="N44">
        <f t="shared" si="8"/>
        <v>-1.5438902743142142</v>
      </c>
      <c r="P44">
        <f t="shared" si="2"/>
        <v>-4.9943150360782687</v>
      </c>
      <c r="R44">
        <f t="shared" si="9"/>
        <v>-1.5815461346633417</v>
      </c>
      <c r="T44">
        <f t="shared" si="3"/>
        <v>-5.0319708964273957</v>
      </c>
      <c r="V44">
        <f t="shared" si="10"/>
        <v>-1.3556109725685785</v>
      </c>
      <c r="X44">
        <f t="shared" si="4"/>
        <v>-4.8060357343326334</v>
      </c>
      <c r="Z44">
        <f t="shared" si="11"/>
        <v>-1.0543640897755611</v>
      </c>
      <c r="AB44">
        <f t="shared" si="5"/>
        <v>-4.5047888515396153</v>
      </c>
    </row>
    <row r="45" spans="1:28" x14ac:dyDescent="0.25">
      <c r="C45" s="4">
        <f t="shared" si="12"/>
        <v>3100</v>
      </c>
      <c r="D45">
        <f t="shared" si="15"/>
        <v>-3.4799734062199899</v>
      </c>
      <c r="F45">
        <f t="shared" si="6"/>
        <v>-0.81828761429758923</v>
      </c>
      <c r="H45">
        <f t="shared" si="0"/>
        <v>-4.2982610205175789</v>
      </c>
      <c r="J45">
        <f t="shared" si="7"/>
        <v>-1.3163757273482961</v>
      </c>
      <c r="L45">
        <f t="shared" si="1"/>
        <v>-4.7963491335682864</v>
      </c>
      <c r="N45">
        <f t="shared" si="8"/>
        <v>-1.4586866167913546</v>
      </c>
      <c r="P45">
        <f t="shared" si="2"/>
        <v>-4.9386600230113444</v>
      </c>
      <c r="R45">
        <f t="shared" si="9"/>
        <v>-1.49426433915212</v>
      </c>
      <c r="T45">
        <f t="shared" si="3"/>
        <v>-4.9742377453721094</v>
      </c>
      <c r="V45">
        <f t="shared" si="10"/>
        <v>-1.2807980049875312</v>
      </c>
      <c r="X45">
        <f t="shared" si="4"/>
        <v>-4.7607714112075215</v>
      </c>
      <c r="Z45">
        <f t="shared" si="11"/>
        <v>-0.9961762261014131</v>
      </c>
      <c r="AB45">
        <f t="shared" si="5"/>
        <v>-4.4761496323214027</v>
      </c>
    </row>
    <row r="46" spans="1:28" x14ac:dyDescent="0.25">
      <c r="C46" s="4">
        <f t="shared" si="12"/>
        <v>3200</v>
      </c>
      <c r="D46">
        <f t="shared" si="15"/>
        <v>-3.5095220506759253</v>
      </c>
      <c r="F46">
        <f t="shared" si="6"/>
        <v>-0.77049044056525351</v>
      </c>
      <c r="H46">
        <f t="shared" si="0"/>
        <v>-4.2800124912411786</v>
      </c>
      <c r="J46">
        <f t="shared" si="7"/>
        <v>-1.2394846217788862</v>
      </c>
      <c r="L46">
        <f t="shared" si="1"/>
        <v>-4.7490066724548115</v>
      </c>
      <c r="N46">
        <f t="shared" si="8"/>
        <v>-1.3734829592684954</v>
      </c>
      <c r="P46">
        <f t="shared" si="2"/>
        <v>-4.8830050099444211</v>
      </c>
      <c r="R46">
        <f t="shared" si="9"/>
        <v>-1.4069825436408978</v>
      </c>
      <c r="T46">
        <f t="shared" si="3"/>
        <v>-4.9165045943168231</v>
      </c>
      <c r="V46">
        <f t="shared" si="10"/>
        <v>-1.2059850374064838</v>
      </c>
      <c r="X46">
        <f t="shared" si="4"/>
        <v>-4.7155070880824095</v>
      </c>
      <c r="Z46">
        <f t="shared" si="11"/>
        <v>-0.93798836242726513</v>
      </c>
      <c r="AB46">
        <f t="shared" si="5"/>
        <v>-4.4475104131031902</v>
      </c>
    </row>
    <row r="47" spans="1:28" x14ac:dyDescent="0.25">
      <c r="C47" s="4">
        <f t="shared" si="12"/>
        <v>3300</v>
      </c>
      <c r="D47">
        <f t="shared" si="15"/>
        <v>-3.5390706951318611</v>
      </c>
      <c r="F47">
        <f t="shared" si="6"/>
        <v>-0.72269326683291757</v>
      </c>
      <c r="H47">
        <f t="shared" si="0"/>
        <v>-4.2617639619647782</v>
      </c>
      <c r="J47">
        <f t="shared" si="7"/>
        <v>-1.1625935162094763</v>
      </c>
      <c r="L47">
        <f t="shared" si="1"/>
        <v>-4.7016642113413374</v>
      </c>
      <c r="N47">
        <f t="shared" si="8"/>
        <v>-1.2882793017456358</v>
      </c>
      <c r="P47">
        <f t="shared" si="2"/>
        <v>-4.8273499968774969</v>
      </c>
      <c r="R47">
        <f t="shared" si="9"/>
        <v>-1.3197007481296761</v>
      </c>
      <c r="T47">
        <f t="shared" si="3"/>
        <v>-4.8587714432615368</v>
      </c>
      <c r="V47">
        <f t="shared" si="10"/>
        <v>-1.1311720698254364</v>
      </c>
      <c r="X47">
        <f t="shared" si="4"/>
        <v>-4.6702427649572975</v>
      </c>
      <c r="Z47">
        <f t="shared" si="11"/>
        <v>-0.87980049875311717</v>
      </c>
      <c r="AB47">
        <f t="shared" si="5"/>
        <v>-4.4188711938849785</v>
      </c>
    </row>
    <row r="48" spans="1:28" x14ac:dyDescent="0.25">
      <c r="C48" s="4">
        <f t="shared" si="12"/>
        <v>3400</v>
      </c>
      <c r="D48">
        <f t="shared" si="15"/>
        <v>-3.5686193395877965</v>
      </c>
      <c r="F48">
        <f t="shared" si="6"/>
        <v>-0.67489609310058185</v>
      </c>
      <c r="H48">
        <f t="shared" si="0"/>
        <v>-4.2435154326883779</v>
      </c>
      <c r="J48">
        <f t="shared" si="7"/>
        <v>-1.0857024106400663</v>
      </c>
      <c r="L48">
        <f t="shared" si="1"/>
        <v>-4.6543217502278633</v>
      </c>
      <c r="N48">
        <f t="shared" si="8"/>
        <v>-1.2030756442227761</v>
      </c>
      <c r="P48">
        <f t="shared" si="2"/>
        <v>-4.7716949838105727</v>
      </c>
      <c r="R48">
        <f t="shared" si="9"/>
        <v>-1.2324189526184539</v>
      </c>
      <c r="T48">
        <f t="shared" si="3"/>
        <v>-4.8010382922062504</v>
      </c>
      <c r="V48">
        <f t="shared" si="10"/>
        <v>-1.056359102244389</v>
      </c>
      <c r="X48">
        <f t="shared" si="4"/>
        <v>-4.6249784418321855</v>
      </c>
      <c r="Z48">
        <f t="shared" si="11"/>
        <v>-0.8216126350789692</v>
      </c>
      <c r="AB48">
        <f t="shared" si="5"/>
        <v>-4.390231974666766</v>
      </c>
    </row>
    <row r="49" spans="1:28" x14ac:dyDescent="0.25">
      <c r="C49" s="4">
        <f t="shared" si="12"/>
        <v>3500</v>
      </c>
      <c r="D49">
        <f t="shared" si="15"/>
        <v>-3.5981679840437319</v>
      </c>
      <c r="F49">
        <f t="shared" si="6"/>
        <v>-0.62709891936824591</v>
      </c>
      <c r="H49">
        <f t="shared" si="0"/>
        <v>-4.2252669034119776</v>
      </c>
      <c r="J49">
        <f t="shared" si="7"/>
        <v>-1.0088113050706569</v>
      </c>
      <c r="L49">
        <f t="shared" si="1"/>
        <v>-4.6069792891143884</v>
      </c>
      <c r="N49">
        <f t="shared" si="8"/>
        <v>-1.1178719866999165</v>
      </c>
      <c r="P49">
        <f t="shared" si="2"/>
        <v>-4.7160399707436484</v>
      </c>
      <c r="R49">
        <f t="shared" si="9"/>
        <v>-1.1451371571072322</v>
      </c>
      <c r="T49">
        <f t="shared" si="3"/>
        <v>-4.7433051411509641</v>
      </c>
      <c r="V49">
        <f t="shared" si="10"/>
        <v>-0.98154613466334162</v>
      </c>
      <c r="X49">
        <f t="shared" si="4"/>
        <v>-4.5797141187070736</v>
      </c>
      <c r="Z49">
        <f t="shared" si="11"/>
        <v>-0.76342477140482101</v>
      </c>
      <c r="AB49">
        <f t="shared" si="5"/>
        <v>-4.3615927554485534</v>
      </c>
    </row>
    <row r="50" spans="1:28" x14ac:dyDescent="0.25">
      <c r="A50" t="s">
        <v>21</v>
      </c>
      <c r="B50">
        <v>4</v>
      </c>
      <c r="C50" s="5">
        <v>3506.2</v>
      </c>
      <c r="D50" s="6">
        <v>-3.6</v>
      </c>
      <c r="F50">
        <f t="shared" si="6"/>
        <v>-0.62413549459684137</v>
      </c>
      <c r="H50">
        <f t="shared" si="0"/>
        <v>-4.2241354945968412</v>
      </c>
      <c r="J50">
        <f t="shared" si="7"/>
        <v>-1.0040440565253532</v>
      </c>
      <c r="L50">
        <f t="shared" si="1"/>
        <v>-4.6040440565253533</v>
      </c>
      <c r="N50">
        <f t="shared" si="8"/>
        <v>-1.1125893599334997</v>
      </c>
      <c r="P50">
        <f t="shared" si="2"/>
        <v>-4.7125893599334994</v>
      </c>
      <c r="R50">
        <f t="shared" si="9"/>
        <v>-1.1397256857855362</v>
      </c>
      <c r="T50">
        <f t="shared" si="3"/>
        <v>-4.7397256857855368</v>
      </c>
      <c r="V50">
        <f t="shared" si="10"/>
        <v>-0.97690773067331671</v>
      </c>
      <c r="X50">
        <f t="shared" si="4"/>
        <v>-4.5769077306733168</v>
      </c>
      <c r="Z50">
        <f t="shared" si="11"/>
        <v>-0.75981712385702416</v>
      </c>
      <c r="AB50">
        <f t="shared" si="5"/>
        <v>-4.3598171238570238</v>
      </c>
    </row>
    <row r="51" spans="1:28" x14ac:dyDescent="0.25">
      <c r="C51" s="4">
        <f>3600</f>
        <v>3600</v>
      </c>
      <c r="D51">
        <f>(-3.2/1305.8)*(C51-C$50)-3.6</f>
        <v>-3.8298667483535005</v>
      </c>
      <c r="F51">
        <f t="shared" si="6"/>
        <v>-0.57930174563591019</v>
      </c>
      <c r="H51">
        <f t="shared" si="0"/>
        <v>-4.4091684939894105</v>
      </c>
      <c r="J51">
        <f t="shared" si="7"/>
        <v>-0.93192019950124694</v>
      </c>
      <c r="L51">
        <f t="shared" si="1"/>
        <v>-4.7617869478547474</v>
      </c>
      <c r="N51">
        <f t="shared" si="8"/>
        <v>-1.0326683291770573</v>
      </c>
      <c r="P51">
        <f t="shared" si="2"/>
        <v>-4.8625350775305574</v>
      </c>
      <c r="R51">
        <f t="shared" si="9"/>
        <v>-1.05785536159601</v>
      </c>
      <c r="T51">
        <f t="shared" si="3"/>
        <v>-4.887722109949511</v>
      </c>
      <c r="V51">
        <f t="shared" si="10"/>
        <v>-0.90673316708229423</v>
      </c>
      <c r="X51">
        <f t="shared" si="4"/>
        <v>-4.7365999154357947</v>
      </c>
      <c r="Z51">
        <f t="shared" si="11"/>
        <v>-0.70523690773067305</v>
      </c>
      <c r="AB51">
        <f t="shared" si="5"/>
        <v>-4.5351036560841731</v>
      </c>
    </row>
    <row r="52" spans="1:28" x14ac:dyDescent="0.25">
      <c r="C52" s="4">
        <f>C51+100</f>
        <v>3700</v>
      </c>
      <c r="D52">
        <f t="shared" ref="D52:D64" si="16">(-3.2/1305.8)*(C52-C$50)-3.6</f>
        <v>-4.0749272476642675</v>
      </c>
      <c r="F52">
        <f t="shared" si="6"/>
        <v>-0.53150457190357425</v>
      </c>
      <c r="H52">
        <f t="shared" si="0"/>
        <v>-4.6064318195678418</v>
      </c>
      <c r="J52">
        <f t="shared" si="7"/>
        <v>-0.85502909393183701</v>
      </c>
      <c r="L52">
        <f t="shared" si="1"/>
        <v>-4.929956341596105</v>
      </c>
      <c r="N52">
        <f t="shared" si="8"/>
        <v>-0.94746467165419768</v>
      </c>
      <c r="P52">
        <f t="shared" si="2"/>
        <v>-5.0223919193184656</v>
      </c>
      <c r="R52">
        <f t="shared" si="9"/>
        <v>-0.97057356608478829</v>
      </c>
      <c r="T52">
        <f t="shared" si="3"/>
        <v>-5.0455008137490562</v>
      </c>
      <c r="V52">
        <f t="shared" si="10"/>
        <v>-0.83192019950124685</v>
      </c>
      <c r="X52">
        <f t="shared" si="4"/>
        <v>-4.9068474471655144</v>
      </c>
      <c r="Z52">
        <f t="shared" si="11"/>
        <v>-0.64704904405652508</v>
      </c>
      <c r="AB52">
        <f t="shared" si="5"/>
        <v>-4.721976291720793</v>
      </c>
    </row>
    <row r="53" spans="1:28" x14ac:dyDescent="0.25">
      <c r="C53" s="4">
        <f t="shared" ref="C53:C63" si="17">C52+100</f>
        <v>3800</v>
      </c>
      <c r="D53">
        <f t="shared" si="16"/>
        <v>-4.319987746975035</v>
      </c>
      <c r="F53">
        <f t="shared" si="6"/>
        <v>-0.48370739817123853</v>
      </c>
      <c r="H53">
        <f t="shared" si="0"/>
        <v>-4.803695145146273</v>
      </c>
      <c r="J53">
        <f t="shared" si="7"/>
        <v>-0.77813798836242709</v>
      </c>
      <c r="L53">
        <f t="shared" si="1"/>
        <v>-5.0981257353374616</v>
      </c>
      <c r="N53">
        <f t="shared" si="8"/>
        <v>-0.86226101413133804</v>
      </c>
      <c r="P53">
        <f t="shared" si="2"/>
        <v>-5.182248761106373</v>
      </c>
      <c r="R53">
        <f t="shared" si="9"/>
        <v>-0.88329177057356612</v>
      </c>
      <c r="T53">
        <f t="shared" si="3"/>
        <v>-5.2032795175486015</v>
      </c>
      <c r="V53">
        <f t="shared" si="10"/>
        <v>-0.75710723192019946</v>
      </c>
      <c r="X53">
        <f t="shared" si="4"/>
        <v>-5.077094978895234</v>
      </c>
      <c r="Z53">
        <f t="shared" si="11"/>
        <v>-0.58886118038237711</v>
      </c>
      <c r="AB53">
        <f t="shared" si="5"/>
        <v>-4.9088489273574121</v>
      </c>
    </row>
    <row r="54" spans="1:28" x14ac:dyDescent="0.25">
      <c r="C54" s="4">
        <f t="shared" si="17"/>
        <v>3900</v>
      </c>
      <c r="D54">
        <f t="shared" si="16"/>
        <v>-4.5650482462858024</v>
      </c>
      <c r="F54">
        <f t="shared" si="6"/>
        <v>-0.43591022443890282</v>
      </c>
      <c r="H54">
        <f t="shared" si="0"/>
        <v>-5.0009584707247052</v>
      </c>
      <c r="J54">
        <f t="shared" si="7"/>
        <v>-0.70124688279301761</v>
      </c>
      <c r="L54">
        <f t="shared" si="1"/>
        <v>-5.26629512907882</v>
      </c>
      <c r="N54">
        <f t="shared" si="8"/>
        <v>-0.77705735660847841</v>
      </c>
      <c r="P54">
        <f t="shared" si="2"/>
        <v>-5.3421056028942804</v>
      </c>
      <c r="R54">
        <f t="shared" si="9"/>
        <v>-0.79600997506234439</v>
      </c>
      <c r="T54">
        <f t="shared" si="3"/>
        <v>-5.3610582213481468</v>
      </c>
      <c r="V54">
        <f t="shared" si="10"/>
        <v>-0.68229426433915208</v>
      </c>
      <c r="X54">
        <f t="shared" si="4"/>
        <v>-5.2473425106249545</v>
      </c>
      <c r="Z54">
        <f t="shared" si="11"/>
        <v>-0.53067331670822915</v>
      </c>
      <c r="AB54">
        <f t="shared" si="5"/>
        <v>-5.0957215629940311</v>
      </c>
    </row>
    <row r="55" spans="1:28" x14ac:dyDescent="0.25">
      <c r="C55" s="4">
        <f t="shared" si="17"/>
        <v>4000</v>
      </c>
      <c r="D55">
        <f t="shared" si="16"/>
        <v>-4.8101087455965699</v>
      </c>
      <c r="F55">
        <f t="shared" si="6"/>
        <v>-0.38811305070656688</v>
      </c>
      <c r="H55">
        <f t="shared" si="0"/>
        <v>-5.1982217963031365</v>
      </c>
      <c r="J55">
        <f t="shared" si="7"/>
        <v>-0.62435577722360769</v>
      </c>
      <c r="L55">
        <f t="shared" si="1"/>
        <v>-5.4344645228201776</v>
      </c>
      <c r="N55">
        <f t="shared" si="8"/>
        <v>-0.69185369908561922</v>
      </c>
      <c r="P55">
        <f t="shared" si="2"/>
        <v>-5.5019624446821886</v>
      </c>
      <c r="R55">
        <f t="shared" si="9"/>
        <v>-0.70872817955112222</v>
      </c>
      <c r="T55">
        <f t="shared" si="3"/>
        <v>-5.5188369251476921</v>
      </c>
      <c r="V55">
        <f t="shared" si="10"/>
        <v>-0.60748129675810469</v>
      </c>
      <c r="X55">
        <f t="shared" si="4"/>
        <v>-5.417590042354675</v>
      </c>
      <c r="Z55">
        <f t="shared" si="11"/>
        <v>-0.47248545303408118</v>
      </c>
      <c r="AB55">
        <f t="shared" si="5"/>
        <v>-5.2825941986306511</v>
      </c>
    </row>
    <row r="56" spans="1:28" x14ac:dyDescent="0.25">
      <c r="C56" s="4">
        <f t="shared" si="17"/>
        <v>4100</v>
      </c>
      <c r="D56">
        <f t="shared" si="16"/>
        <v>-5.0551692449073373</v>
      </c>
      <c r="F56">
        <f t="shared" si="6"/>
        <v>-0.34031587697423116</v>
      </c>
      <c r="H56">
        <f t="shared" si="0"/>
        <v>-5.3954851218815687</v>
      </c>
      <c r="J56">
        <f t="shared" si="7"/>
        <v>-0.54746467165419777</v>
      </c>
      <c r="L56">
        <f t="shared" si="1"/>
        <v>-5.6026339165615351</v>
      </c>
      <c r="N56">
        <f t="shared" si="8"/>
        <v>-0.60665004156275959</v>
      </c>
      <c r="P56">
        <f t="shared" si="2"/>
        <v>-5.6618192864700969</v>
      </c>
      <c r="R56">
        <f t="shared" si="9"/>
        <v>-0.62144638403990049</v>
      </c>
      <c r="T56">
        <f t="shared" si="3"/>
        <v>-5.6766156289472374</v>
      </c>
      <c r="V56">
        <f t="shared" si="10"/>
        <v>-0.53266832917705731</v>
      </c>
      <c r="X56">
        <f t="shared" si="4"/>
        <v>-5.5878375740843946</v>
      </c>
      <c r="Z56">
        <f t="shared" si="11"/>
        <v>-0.41429758935993322</v>
      </c>
      <c r="AB56">
        <f t="shared" si="5"/>
        <v>-5.469466834267271</v>
      </c>
    </row>
    <row r="57" spans="1:28" x14ac:dyDescent="0.25">
      <c r="C57" s="4">
        <f t="shared" si="17"/>
        <v>4200</v>
      </c>
      <c r="D57">
        <f t="shared" si="16"/>
        <v>-5.3002297442181048</v>
      </c>
      <c r="F57">
        <f t="shared" si="6"/>
        <v>-0.29251870324189522</v>
      </c>
      <c r="H57">
        <f t="shared" si="0"/>
        <v>-5.59274844746</v>
      </c>
      <c r="J57">
        <f t="shared" si="7"/>
        <v>-0.47057356608478784</v>
      </c>
      <c r="L57">
        <f t="shared" si="1"/>
        <v>-5.7708033103028926</v>
      </c>
      <c r="N57">
        <f t="shared" si="8"/>
        <v>-0.52144638403989996</v>
      </c>
      <c r="P57">
        <f t="shared" si="2"/>
        <v>-5.8216761282580052</v>
      </c>
      <c r="R57">
        <f t="shared" si="9"/>
        <v>-0.53416458852867832</v>
      </c>
      <c r="T57">
        <f t="shared" si="3"/>
        <v>-5.8343943327467827</v>
      </c>
      <c r="V57">
        <f t="shared" si="10"/>
        <v>-0.45785536159600992</v>
      </c>
      <c r="X57">
        <f t="shared" si="4"/>
        <v>-5.7580851058141143</v>
      </c>
      <c r="Z57">
        <f t="shared" si="11"/>
        <v>-0.35610972568578525</v>
      </c>
      <c r="AB57">
        <f t="shared" si="5"/>
        <v>-5.65633946990389</v>
      </c>
    </row>
    <row r="58" spans="1:28" x14ac:dyDescent="0.25">
      <c r="C58" s="4">
        <f t="shared" si="17"/>
        <v>4300</v>
      </c>
      <c r="D58">
        <f t="shared" si="16"/>
        <v>-5.5452902435288722</v>
      </c>
      <c r="F58">
        <f t="shared" si="6"/>
        <v>-0.2447215295095595</v>
      </c>
      <c r="H58">
        <f t="shared" si="0"/>
        <v>-5.7900117730384313</v>
      </c>
      <c r="J58">
        <f t="shared" si="7"/>
        <v>-0.39368246051537792</v>
      </c>
      <c r="L58">
        <f t="shared" si="1"/>
        <v>-5.9389727040442502</v>
      </c>
      <c r="N58">
        <f t="shared" si="8"/>
        <v>-0.43624272651704032</v>
      </c>
      <c r="P58">
        <f t="shared" si="2"/>
        <v>-5.9815329700459126</v>
      </c>
      <c r="R58">
        <f t="shared" si="9"/>
        <v>-0.44688279301745659</v>
      </c>
      <c r="T58">
        <f t="shared" si="3"/>
        <v>-5.9921730365463288</v>
      </c>
      <c r="V58">
        <f t="shared" si="10"/>
        <v>-0.38304239401496254</v>
      </c>
      <c r="X58">
        <f t="shared" si="4"/>
        <v>-5.9283326375438348</v>
      </c>
      <c r="Z58">
        <f t="shared" si="11"/>
        <v>-0.29792186201163728</v>
      </c>
      <c r="AB58">
        <f t="shared" si="5"/>
        <v>-5.8432121055405091</v>
      </c>
    </row>
    <row r="59" spans="1:28" x14ac:dyDescent="0.25">
      <c r="C59" s="4">
        <f t="shared" si="17"/>
        <v>4400</v>
      </c>
      <c r="D59">
        <f t="shared" si="16"/>
        <v>-5.7903507428396388</v>
      </c>
      <c r="F59">
        <f t="shared" si="6"/>
        <v>-0.19692435577722378</v>
      </c>
      <c r="H59">
        <f t="shared" si="0"/>
        <v>-5.9872750986168626</v>
      </c>
      <c r="J59">
        <f t="shared" si="7"/>
        <v>-0.31679135494596844</v>
      </c>
      <c r="L59">
        <f t="shared" si="1"/>
        <v>-6.1071420977856068</v>
      </c>
      <c r="N59">
        <f t="shared" si="8"/>
        <v>-0.35103906899418114</v>
      </c>
      <c r="P59">
        <f t="shared" si="2"/>
        <v>-6.1413898118338199</v>
      </c>
      <c r="R59">
        <f t="shared" si="9"/>
        <v>-0.35960099750623442</v>
      </c>
      <c r="T59">
        <f t="shared" si="3"/>
        <v>-6.1499517403458732</v>
      </c>
      <c r="V59">
        <f t="shared" si="10"/>
        <v>-0.30822942643391515</v>
      </c>
      <c r="X59">
        <f t="shared" si="4"/>
        <v>-6.0985801692735535</v>
      </c>
      <c r="Z59">
        <f t="shared" si="11"/>
        <v>-0.23973399833748932</v>
      </c>
      <c r="AB59">
        <f t="shared" si="5"/>
        <v>-6.0300847411771281</v>
      </c>
    </row>
    <row r="60" spans="1:28" x14ac:dyDescent="0.25">
      <c r="C60" s="4">
        <f t="shared" si="17"/>
        <v>4500</v>
      </c>
      <c r="D60">
        <f t="shared" si="16"/>
        <v>-6.0354112421504063</v>
      </c>
      <c r="F60">
        <f t="shared" si="6"/>
        <v>-0.14912718204488762</v>
      </c>
      <c r="H60">
        <f t="shared" si="0"/>
        <v>-6.1845384241952939</v>
      </c>
      <c r="J60">
        <f t="shared" si="7"/>
        <v>-0.23990024937655852</v>
      </c>
      <c r="L60">
        <f t="shared" si="1"/>
        <v>-6.2753114915269652</v>
      </c>
      <c r="N60">
        <f t="shared" si="8"/>
        <v>-0.2658354114713215</v>
      </c>
      <c r="P60">
        <f t="shared" si="2"/>
        <v>-6.3012466536217282</v>
      </c>
      <c r="R60">
        <f t="shared" si="9"/>
        <v>-0.27231920199501269</v>
      </c>
      <c r="T60">
        <f t="shared" si="3"/>
        <v>-6.3077304441454185</v>
      </c>
      <c r="V60">
        <f t="shared" si="10"/>
        <v>-0.23341645885286777</v>
      </c>
      <c r="X60">
        <f t="shared" si="4"/>
        <v>-6.268827701003274</v>
      </c>
      <c r="Z60">
        <f t="shared" si="11"/>
        <v>-0.18154613466334135</v>
      </c>
      <c r="AB60">
        <f t="shared" si="5"/>
        <v>-6.2169573768137472</v>
      </c>
    </row>
    <row r="61" spans="1:28" x14ac:dyDescent="0.25">
      <c r="C61" s="4">
        <f t="shared" si="17"/>
        <v>4600</v>
      </c>
      <c r="D61">
        <f t="shared" si="16"/>
        <v>-6.2804717414611737</v>
      </c>
      <c r="F61">
        <f t="shared" si="6"/>
        <v>-0.1013300083125519</v>
      </c>
      <c r="H61">
        <f t="shared" si="0"/>
        <v>-6.3818017497737252</v>
      </c>
      <c r="J61">
        <f t="shared" si="7"/>
        <v>-0.16300914380714859</v>
      </c>
      <c r="L61">
        <f t="shared" si="1"/>
        <v>-6.4434808852683219</v>
      </c>
      <c r="N61">
        <f t="shared" si="8"/>
        <v>-0.18063175394846187</v>
      </c>
      <c r="P61">
        <f t="shared" si="2"/>
        <v>-6.4611034954096356</v>
      </c>
      <c r="R61">
        <f t="shared" si="9"/>
        <v>-0.18503740648379097</v>
      </c>
      <c r="T61">
        <f t="shared" si="3"/>
        <v>-6.4655091479449647</v>
      </c>
      <c r="V61">
        <f t="shared" si="10"/>
        <v>-0.15860349127182038</v>
      </c>
      <c r="X61">
        <f t="shared" si="4"/>
        <v>-6.4390752327329945</v>
      </c>
      <c r="Z61">
        <f t="shared" si="11"/>
        <v>-0.12335827098919339</v>
      </c>
      <c r="AB61">
        <f t="shared" si="5"/>
        <v>-6.4038300124503671</v>
      </c>
    </row>
    <row r="62" spans="1:28" x14ac:dyDescent="0.25">
      <c r="C62" s="4">
        <f t="shared" si="17"/>
        <v>4700</v>
      </c>
      <c r="D62">
        <f t="shared" si="16"/>
        <v>-6.5255322407719412</v>
      </c>
      <c r="F62">
        <f t="shared" si="6"/>
        <v>-5.3532834580216182E-2</v>
      </c>
      <c r="H62">
        <f t="shared" si="0"/>
        <v>-6.5790650753521573</v>
      </c>
      <c r="J62">
        <f t="shared" si="7"/>
        <v>-8.611803823773867E-2</v>
      </c>
      <c r="L62">
        <f t="shared" si="1"/>
        <v>-6.6116502790096803</v>
      </c>
      <c r="N62">
        <f t="shared" si="8"/>
        <v>-9.5428096425602682E-2</v>
      </c>
      <c r="P62">
        <f t="shared" si="2"/>
        <v>-6.6209603371975438</v>
      </c>
      <c r="R62">
        <f t="shared" si="9"/>
        <v>-9.7755610972568796E-2</v>
      </c>
      <c r="T62">
        <f t="shared" si="3"/>
        <v>-6.62328785174451</v>
      </c>
      <c r="V62">
        <f t="shared" si="10"/>
        <v>-8.3790523690773E-2</v>
      </c>
      <c r="X62">
        <f t="shared" si="4"/>
        <v>-6.6093227644627142</v>
      </c>
      <c r="Z62">
        <f t="shared" si="11"/>
        <v>-6.5170407315045864E-2</v>
      </c>
      <c r="AB62">
        <f t="shared" si="5"/>
        <v>-6.590702648086987</v>
      </c>
    </row>
    <row r="63" spans="1:28" x14ac:dyDescent="0.25">
      <c r="C63" s="4">
        <f t="shared" si="17"/>
        <v>4800</v>
      </c>
      <c r="D63">
        <f t="shared" si="16"/>
        <v>-6.7705927400827086</v>
      </c>
      <c r="F63">
        <f t="shared" si="6"/>
        <v>-5.7356608478804638E-3</v>
      </c>
      <c r="H63">
        <f t="shared" si="0"/>
        <v>-6.7763284009305895</v>
      </c>
      <c r="J63">
        <f t="shared" si="7"/>
        <v>-9.2269326683291908E-3</v>
      </c>
      <c r="L63">
        <f t="shared" si="1"/>
        <v>-6.7798196727510378</v>
      </c>
      <c r="N63">
        <f t="shared" si="8"/>
        <v>-1.0224438902742605E-2</v>
      </c>
      <c r="P63">
        <f t="shared" si="2"/>
        <v>-6.7808171789854512</v>
      </c>
      <c r="R63">
        <f t="shared" si="9"/>
        <v>-1.0473815461346625E-2</v>
      </c>
      <c r="T63">
        <f t="shared" si="3"/>
        <v>-6.7810665555440552</v>
      </c>
      <c r="V63">
        <f t="shared" si="10"/>
        <v>-8.9775561097256151E-3</v>
      </c>
      <c r="X63">
        <f t="shared" si="4"/>
        <v>-6.7795702961924338</v>
      </c>
      <c r="Z63">
        <f t="shared" si="11"/>
        <v>-6.982543640897898E-3</v>
      </c>
      <c r="AB63">
        <f t="shared" si="5"/>
        <v>-6.777575283723607</v>
      </c>
    </row>
    <row r="64" spans="1:28" x14ac:dyDescent="0.25">
      <c r="A64" t="s">
        <v>9</v>
      </c>
      <c r="B64">
        <v>5</v>
      </c>
      <c r="C64" s="5">
        <v>4812</v>
      </c>
      <c r="D64" s="6">
        <f t="shared" si="16"/>
        <v>-6.8000000000000007</v>
      </c>
      <c r="F64">
        <f t="shared" si="6"/>
        <v>0</v>
      </c>
      <c r="H64">
        <f t="shared" si="0"/>
        <v>-6.8000000000000007</v>
      </c>
      <c r="J64">
        <f t="shared" si="7"/>
        <v>0</v>
      </c>
      <c r="L64">
        <f t="shared" si="1"/>
        <v>-6.8000000000000007</v>
      </c>
      <c r="N64">
        <f t="shared" si="8"/>
        <v>0</v>
      </c>
      <c r="P64">
        <f t="shared" si="2"/>
        <v>-6.8000000000000007</v>
      </c>
      <c r="R64">
        <f t="shared" si="9"/>
        <v>0</v>
      </c>
      <c r="T64">
        <f t="shared" si="3"/>
        <v>-6.8000000000000007</v>
      </c>
      <c r="V64">
        <f t="shared" si="10"/>
        <v>0</v>
      </c>
      <c r="X64">
        <f t="shared" si="4"/>
        <v>-6.8000000000000007</v>
      </c>
      <c r="Z64">
        <f t="shared" si="11"/>
        <v>0</v>
      </c>
      <c r="AB64">
        <f t="shared" si="5"/>
        <v>-6.8000000000000007</v>
      </c>
    </row>
    <row r="65" spans="3:28" x14ac:dyDescent="0.25">
      <c r="C65" s="4">
        <v>4900</v>
      </c>
      <c r="D65">
        <f>(-14.8/1728.9)*(C65-C$64)-6.8</f>
        <v>-7.5533113540401411</v>
      </c>
      <c r="F65">
        <v>0</v>
      </c>
      <c r="H65">
        <f t="shared" si="0"/>
        <v>-7.5533113540401411</v>
      </c>
      <c r="J65">
        <v>0</v>
      </c>
      <c r="L65">
        <f t="shared" si="1"/>
        <v>-7.5533113540401411</v>
      </c>
      <c r="N65">
        <v>0</v>
      </c>
      <c r="P65">
        <f t="shared" si="2"/>
        <v>-7.5533113540401411</v>
      </c>
      <c r="R65">
        <v>0</v>
      </c>
      <c r="T65">
        <f t="shared" si="3"/>
        <v>-7.5533113540401411</v>
      </c>
      <c r="V65">
        <v>0</v>
      </c>
      <c r="X65">
        <f t="shared" si="4"/>
        <v>-7.5533113540401411</v>
      </c>
      <c r="Z65">
        <f>Z64+0</f>
        <v>0</v>
      </c>
      <c r="AB65">
        <f t="shared" si="5"/>
        <v>-7.5533113540401411</v>
      </c>
    </row>
    <row r="66" spans="3:28" x14ac:dyDescent="0.25">
      <c r="C66" s="4">
        <f>C65+100</f>
        <v>5000</v>
      </c>
      <c r="D66">
        <f t="shared" ref="D66:D82" si="18">(-14.8/1728.9)*(C66-C$64)-6.8</f>
        <v>-8.4093469836312096</v>
      </c>
      <c r="F66">
        <f>F65</f>
        <v>0</v>
      </c>
      <c r="H66">
        <f t="shared" si="0"/>
        <v>-8.4093469836312096</v>
      </c>
      <c r="J66">
        <v>0</v>
      </c>
      <c r="L66">
        <f t="shared" si="1"/>
        <v>-8.4093469836312096</v>
      </c>
      <c r="N66">
        <v>0</v>
      </c>
      <c r="P66">
        <f t="shared" si="2"/>
        <v>-8.4093469836312096</v>
      </c>
      <c r="R66">
        <v>0</v>
      </c>
      <c r="T66">
        <f t="shared" si="3"/>
        <v>-8.4093469836312096</v>
      </c>
      <c r="V66">
        <v>0</v>
      </c>
      <c r="X66">
        <f t="shared" si="4"/>
        <v>-8.4093469836312096</v>
      </c>
      <c r="Z66">
        <f t="shared" ref="Z66:Z129" si="19">Z65+0</f>
        <v>0</v>
      </c>
      <c r="AB66">
        <f t="shared" si="5"/>
        <v>-8.4093469836312096</v>
      </c>
    </row>
    <row r="67" spans="3:28" x14ac:dyDescent="0.25">
      <c r="C67" s="4">
        <f t="shared" ref="C67:C81" si="20">C66+100</f>
        <v>5100</v>
      </c>
      <c r="D67">
        <f t="shared" si="18"/>
        <v>-9.265382613222279</v>
      </c>
      <c r="F67">
        <f t="shared" ref="F67:F130" si="21">F66</f>
        <v>0</v>
      </c>
      <c r="H67">
        <f t="shared" si="0"/>
        <v>-9.265382613222279</v>
      </c>
      <c r="J67">
        <v>0</v>
      </c>
      <c r="L67">
        <f t="shared" si="1"/>
        <v>-9.265382613222279</v>
      </c>
      <c r="N67">
        <v>0</v>
      </c>
      <c r="P67">
        <f t="shared" si="2"/>
        <v>-9.265382613222279</v>
      </c>
      <c r="R67">
        <v>0</v>
      </c>
      <c r="T67">
        <f t="shared" si="3"/>
        <v>-9.265382613222279</v>
      </c>
      <c r="V67">
        <v>0</v>
      </c>
      <c r="X67">
        <f t="shared" si="4"/>
        <v>-9.265382613222279</v>
      </c>
      <c r="Z67">
        <f t="shared" si="19"/>
        <v>0</v>
      </c>
      <c r="AB67">
        <f t="shared" si="5"/>
        <v>-9.265382613222279</v>
      </c>
    </row>
    <row r="68" spans="3:28" x14ac:dyDescent="0.25">
      <c r="C68" s="4">
        <f t="shared" si="20"/>
        <v>5200</v>
      </c>
      <c r="D68">
        <f t="shared" si="18"/>
        <v>-10.12141824281335</v>
      </c>
      <c r="F68">
        <f t="shared" si="21"/>
        <v>0</v>
      </c>
      <c r="H68">
        <f t="shared" si="0"/>
        <v>-10.12141824281335</v>
      </c>
      <c r="J68">
        <v>0</v>
      </c>
      <c r="L68">
        <f t="shared" si="1"/>
        <v>-10.12141824281335</v>
      </c>
      <c r="N68">
        <v>0</v>
      </c>
      <c r="P68">
        <f t="shared" si="2"/>
        <v>-10.12141824281335</v>
      </c>
      <c r="R68">
        <v>0</v>
      </c>
      <c r="T68">
        <f t="shared" si="3"/>
        <v>-10.12141824281335</v>
      </c>
      <c r="V68">
        <f>V67+0</f>
        <v>0</v>
      </c>
      <c r="X68">
        <f t="shared" si="4"/>
        <v>-10.12141824281335</v>
      </c>
      <c r="Z68">
        <f t="shared" si="19"/>
        <v>0</v>
      </c>
      <c r="AB68">
        <f t="shared" si="5"/>
        <v>-10.12141824281335</v>
      </c>
    </row>
    <row r="69" spans="3:28" x14ac:dyDescent="0.25">
      <c r="C69" s="4">
        <f t="shared" si="20"/>
        <v>5300</v>
      </c>
      <c r="D69">
        <f t="shared" si="18"/>
        <v>-10.977453872404418</v>
      </c>
      <c r="F69">
        <f t="shared" si="21"/>
        <v>0</v>
      </c>
      <c r="H69">
        <f t="shared" si="0"/>
        <v>-10.977453872404418</v>
      </c>
      <c r="J69">
        <v>0</v>
      </c>
      <c r="L69">
        <f t="shared" si="1"/>
        <v>-10.977453872404418</v>
      </c>
      <c r="N69">
        <v>0</v>
      </c>
      <c r="P69">
        <f t="shared" si="2"/>
        <v>-10.977453872404418</v>
      </c>
      <c r="R69">
        <v>0</v>
      </c>
      <c r="T69">
        <f t="shared" si="3"/>
        <v>-10.977453872404418</v>
      </c>
      <c r="V69">
        <f t="shared" ref="V69:V132" si="22">V68+0</f>
        <v>0</v>
      </c>
      <c r="X69">
        <f t="shared" si="4"/>
        <v>-10.977453872404418</v>
      </c>
      <c r="Z69">
        <f t="shared" si="19"/>
        <v>0</v>
      </c>
      <c r="AB69">
        <f t="shared" si="5"/>
        <v>-10.977453872404418</v>
      </c>
    </row>
    <row r="70" spans="3:28" x14ac:dyDescent="0.25">
      <c r="C70" s="4">
        <f t="shared" si="20"/>
        <v>5400</v>
      </c>
      <c r="D70">
        <f t="shared" si="18"/>
        <v>-11.833489501995489</v>
      </c>
      <c r="F70">
        <f t="shared" si="21"/>
        <v>0</v>
      </c>
      <c r="H70">
        <f t="shared" si="0"/>
        <v>-11.833489501995489</v>
      </c>
      <c r="J70">
        <v>0</v>
      </c>
      <c r="L70">
        <f t="shared" si="1"/>
        <v>-11.833489501995489</v>
      </c>
      <c r="N70">
        <v>0</v>
      </c>
      <c r="P70">
        <f t="shared" si="2"/>
        <v>-11.833489501995489</v>
      </c>
      <c r="R70">
        <v>0</v>
      </c>
      <c r="T70">
        <f t="shared" si="3"/>
        <v>-11.833489501995489</v>
      </c>
      <c r="V70">
        <f t="shared" si="22"/>
        <v>0</v>
      </c>
      <c r="X70">
        <f t="shared" si="4"/>
        <v>-11.833489501995489</v>
      </c>
      <c r="Z70">
        <f t="shared" si="19"/>
        <v>0</v>
      </c>
      <c r="AB70">
        <f t="shared" si="5"/>
        <v>-11.833489501995489</v>
      </c>
    </row>
    <row r="71" spans="3:28" x14ac:dyDescent="0.25">
      <c r="C71" s="4">
        <f t="shared" si="20"/>
        <v>5500</v>
      </c>
      <c r="D71">
        <f t="shared" si="18"/>
        <v>-12.689525131586558</v>
      </c>
      <c r="F71">
        <f t="shared" si="21"/>
        <v>0</v>
      </c>
      <c r="H71">
        <f t="shared" si="0"/>
        <v>-12.689525131586558</v>
      </c>
      <c r="J71">
        <v>0</v>
      </c>
      <c r="L71">
        <f t="shared" si="1"/>
        <v>-12.689525131586558</v>
      </c>
      <c r="N71">
        <v>0</v>
      </c>
      <c r="P71">
        <f t="shared" si="2"/>
        <v>-12.689525131586558</v>
      </c>
      <c r="R71">
        <v>0</v>
      </c>
      <c r="T71">
        <f t="shared" si="3"/>
        <v>-12.689525131586558</v>
      </c>
      <c r="V71">
        <f t="shared" si="22"/>
        <v>0</v>
      </c>
      <c r="X71">
        <f t="shared" si="4"/>
        <v>-12.689525131586558</v>
      </c>
      <c r="Z71">
        <f t="shared" si="19"/>
        <v>0</v>
      </c>
      <c r="AB71">
        <f t="shared" si="5"/>
        <v>-12.689525131586558</v>
      </c>
    </row>
    <row r="72" spans="3:28" x14ac:dyDescent="0.25">
      <c r="C72" s="4">
        <f t="shared" si="20"/>
        <v>5600</v>
      </c>
      <c r="D72">
        <f t="shared" si="18"/>
        <v>-13.545560761177628</v>
      </c>
      <c r="F72">
        <f t="shared" si="21"/>
        <v>0</v>
      </c>
      <c r="H72">
        <f t="shared" si="0"/>
        <v>-13.545560761177628</v>
      </c>
      <c r="J72">
        <v>0</v>
      </c>
      <c r="L72">
        <f t="shared" si="1"/>
        <v>-13.545560761177628</v>
      </c>
      <c r="N72">
        <v>0</v>
      </c>
      <c r="P72">
        <f t="shared" si="2"/>
        <v>-13.545560761177628</v>
      </c>
      <c r="R72">
        <v>0</v>
      </c>
      <c r="T72">
        <f t="shared" si="3"/>
        <v>-13.545560761177628</v>
      </c>
      <c r="V72">
        <f t="shared" si="22"/>
        <v>0</v>
      </c>
      <c r="X72">
        <f t="shared" si="4"/>
        <v>-13.545560761177628</v>
      </c>
      <c r="Z72">
        <f t="shared" si="19"/>
        <v>0</v>
      </c>
      <c r="AB72">
        <f t="shared" si="5"/>
        <v>-13.545560761177628</v>
      </c>
    </row>
    <row r="73" spans="3:28" x14ac:dyDescent="0.25">
      <c r="C73" s="4">
        <f t="shared" si="20"/>
        <v>5700</v>
      </c>
      <c r="D73">
        <f t="shared" si="18"/>
        <v>-14.401596390768697</v>
      </c>
      <c r="F73">
        <f t="shared" si="21"/>
        <v>0</v>
      </c>
      <c r="H73">
        <f t="shared" si="0"/>
        <v>-14.401596390768697</v>
      </c>
      <c r="J73">
        <v>0</v>
      </c>
      <c r="L73">
        <f t="shared" si="1"/>
        <v>-14.401596390768697</v>
      </c>
      <c r="N73">
        <v>0</v>
      </c>
      <c r="P73">
        <f t="shared" si="2"/>
        <v>-14.401596390768697</v>
      </c>
      <c r="R73">
        <v>0</v>
      </c>
      <c r="T73">
        <f t="shared" si="3"/>
        <v>-14.401596390768697</v>
      </c>
      <c r="V73">
        <f t="shared" si="22"/>
        <v>0</v>
      </c>
      <c r="X73">
        <f t="shared" si="4"/>
        <v>-14.401596390768697</v>
      </c>
      <c r="Z73">
        <f t="shared" si="19"/>
        <v>0</v>
      </c>
      <c r="AB73">
        <f t="shared" si="5"/>
        <v>-14.401596390768697</v>
      </c>
    </row>
    <row r="74" spans="3:28" x14ac:dyDescent="0.25">
      <c r="C74" s="4">
        <f t="shared" si="20"/>
        <v>5800</v>
      </c>
      <c r="D74">
        <f t="shared" si="18"/>
        <v>-15.257632020359768</v>
      </c>
      <c r="F74">
        <f t="shared" si="21"/>
        <v>0</v>
      </c>
      <c r="H74">
        <f t="shared" si="0"/>
        <v>-15.257632020359768</v>
      </c>
      <c r="J74">
        <v>0</v>
      </c>
      <c r="L74">
        <f t="shared" si="1"/>
        <v>-15.257632020359768</v>
      </c>
      <c r="N74">
        <v>0</v>
      </c>
      <c r="P74">
        <f t="shared" si="2"/>
        <v>-15.257632020359768</v>
      </c>
      <c r="R74">
        <v>0</v>
      </c>
      <c r="T74">
        <f t="shared" si="3"/>
        <v>-15.257632020359768</v>
      </c>
      <c r="V74">
        <f t="shared" si="22"/>
        <v>0</v>
      </c>
      <c r="X74">
        <f t="shared" si="4"/>
        <v>-15.257632020359768</v>
      </c>
      <c r="Z74">
        <f t="shared" si="19"/>
        <v>0</v>
      </c>
      <c r="AB74">
        <f t="shared" si="5"/>
        <v>-15.257632020359768</v>
      </c>
    </row>
    <row r="75" spans="3:28" x14ac:dyDescent="0.25">
      <c r="C75" s="4">
        <f t="shared" si="20"/>
        <v>5900</v>
      </c>
      <c r="D75">
        <f t="shared" si="18"/>
        <v>-16.113667649950838</v>
      </c>
      <c r="F75">
        <f t="shared" si="21"/>
        <v>0</v>
      </c>
      <c r="H75">
        <f t="shared" si="0"/>
        <v>-16.113667649950838</v>
      </c>
      <c r="J75">
        <v>0</v>
      </c>
      <c r="L75">
        <f t="shared" si="1"/>
        <v>-16.113667649950838</v>
      </c>
      <c r="N75">
        <v>0</v>
      </c>
      <c r="P75">
        <f t="shared" si="2"/>
        <v>-16.113667649950838</v>
      </c>
      <c r="R75">
        <v>0</v>
      </c>
      <c r="T75">
        <f t="shared" si="3"/>
        <v>-16.113667649950838</v>
      </c>
      <c r="V75">
        <f t="shared" si="22"/>
        <v>0</v>
      </c>
      <c r="X75">
        <f t="shared" si="4"/>
        <v>-16.113667649950838</v>
      </c>
      <c r="Z75">
        <f t="shared" si="19"/>
        <v>0</v>
      </c>
      <c r="AB75">
        <f t="shared" si="5"/>
        <v>-16.113667649950838</v>
      </c>
    </row>
    <row r="76" spans="3:28" x14ac:dyDescent="0.25">
      <c r="C76" s="4">
        <f t="shared" si="20"/>
        <v>6000</v>
      </c>
      <c r="D76">
        <f t="shared" si="18"/>
        <v>-16.969703279541907</v>
      </c>
      <c r="F76">
        <f t="shared" si="21"/>
        <v>0</v>
      </c>
      <c r="H76">
        <f t="shared" si="0"/>
        <v>-16.969703279541907</v>
      </c>
      <c r="J76">
        <v>0</v>
      </c>
      <c r="L76">
        <f t="shared" si="1"/>
        <v>-16.969703279541907</v>
      </c>
      <c r="N76">
        <v>0</v>
      </c>
      <c r="P76">
        <f t="shared" si="2"/>
        <v>-16.969703279541907</v>
      </c>
      <c r="R76">
        <v>0</v>
      </c>
      <c r="T76">
        <f t="shared" si="3"/>
        <v>-16.969703279541907</v>
      </c>
      <c r="V76">
        <f t="shared" si="22"/>
        <v>0</v>
      </c>
      <c r="X76">
        <f t="shared" si="4"/>
        <v>-16.969703279541907</v>
      </c>
      <c r="Z76">
        <f t="shared" si="19"/>
        <v>0</v>
      </c>
      <c r="AB76">
        <f t="shared" si="5"/>
        <v>-16.969703279541907</v>
      </c>
    </row>
    <row r="77" spans="3:28" x14ac:dyDescent="0.25">
      <c r="C77" s="4">
        <f t="shared" si="20"/>
        <v>6100</v>
      </c>
      <c r="D77">
        <f t="shared" si="18"/>
        <v>-17.825738909132976</v>
      </c>
      <c r="F77">
        <f t="shared" si="21"/>
        <v>0</v>
      </c>
      <c r="H77">
        <f t="shared" ref="H77:H140" si="23">D77+F77</f>
        <v>-17.825738909132976</v>
      </c>
      <c r="J77">
        <v>0</v>
      </c>
      <c r="L77">
        <f t="shared" ref="L77:L140" si="24">D77+J77</f>
        <v>-17.825738909132976</v>
      </c>
      <c r="N77">
        <v>0</v>
      </c>
      <c r="P77">
        <f t="shared" ref="P77:P140" si="25">N77+D77</f>
        <v>-17.825738909132976</v>
      </c>
      <c r="R77">
        <v>0</v>
      </c>
      <c r="T77">
        <f t="shared" ref="T77:T140" si="26">R77+D77</f>
        <v>-17.825738909132976</v>
      </c>
      <c r="V77">
        <f t="shared" si="22"/>
        <v>0</v>
      </c>
      <c r="X77">
        <f t="shared" ref="X77:X140" si="27">V77+D77</f>
        <v>-17.825738909132976</v>
      </c>
      <c r="Z77">
        <f t="shared" si="19"/>
        <v>0</v>
      </c>
      <c r="AB77">
        <f t="shared" ref="AB77:AB140" si="28">Z77+D77</f>
        <v>-17.825738909132976</v>
      </c>
    </row>
    <row r="78" spans="3:28" x14ac:dyDescent="0.25">
      <c r="C78" s="4">
        <f t="shared" si="20"/>
        <v>6200</v>
      </c>
      <c r="D78">
        <f t="shared" si="18"/>
        <v>-18.681774538724046</v>
      </c>
      <c r="F78">
        <f t="shared" si="21"/>
        <v>0</v>
      </c>
      <c r="H78">
        <f t="shared" si="23"/>
        <v>-18.681774538724046</v>
      </c>
      <c r="J78">
        <v>0</v>
      </c>
      <c r="L78">
        <f t="shared" si="24"/>
        <v>-18.681774538724046</v>
      </c>
      <c r="N78">
        <v>0</v>
      </c>
      <c r="P78">
        <f t="shared" si="25"/>
        <v>-18.681774538724046</v>
      </c>
      <c r="R78">
        <f>R77+0</f>
        <v>0</v>
      </c>
      <c r="T78">
        <f t="shared" si="26"/>
        <v>-18.681774538724046</v>
      </c>
      <c r="V78">
        <f t="shared" si="22"/>
        <v>0</v>
      </c>
      <c r="X78">
        <f t="shared" si="27"/>
        <v>-18.681774538724046</v>
      </c>
      <c r="Z78">
        <f t="shared" si="19"/>
        <v>0</v>
      </c>
      <c r="AB78">
        <f t="shared" si="28"/>
        <v>-18.681774538724046</v>
      </c>
    </row>
    <row r="79" spans="3:28" x14ac:dyDescent="0.25">
      <c r="C79" s="4">
        <f t="shared" si="20"/>
        <v>6300</v>
      </c>
      <c r="D79">
        <f t="shared" si="18"/>
        <v>-19.537810168315115</v>
      </c>
      <c r="F79">
        <f t="shared" si="21"/>
        <v>0</v>
      </c>
      <c r="H79">
        <f t="shared" si="23"/>
        <v>-19.537810168315115</v>
      </c>
      <c r="J79">
        <v>0</v>
      </c>
      <c r="L79">
        <f t="shared" si="24"/>
        <v>-19.537810168315115</v>
      </c>
      <c r="N79">
        <v>0</v>
      </c>
      <c r="P79">
        <f t="shared" si="25"/>
        <v>-19.537810168315115</v>
      </c>
      <c r="R79">
        <f t="shared" ref="R79:R142" si="29">R78+0</f>
        <v>0</v>
      </c>
      <c r="T79">
        <f t="shared" si="26"/>
        <v>-19.537810168315115</v>
      </c>
      <c r="V79">
        <f t="shared" si="22"/>
        <v>0</v>
      </c>
      <c r="X79">
        <f t="shared" si="27"/>
        <v>-19.537810168315115</v>
      </c>
      <c r="Z79">
        <f t="shared" si="19"/>
        <v>0</v>
      </c>
      <c r="AB79">
        <f t="shared" si="28"/>
        <v>-19.537810168315115</v>
      </c>
    </row>
    <row r="80" spans="3:28" x14ac:dyDescent="0.25">
      <c r="C80" s="4">
        <f t="shared" si="20"/>
        <v>6400</v>
      </c>
      <c r="D80">
        <f t="shared" si="18"/>
        <v>-20.393845797906184</v>
      </c>
      <c r="F80">
        <f t="shared" si="21"/>
        <v>0</v>
      </c>
      <c r="H80">
        <f t="shared" si="23"/>
        <v>-20.393845797906184</v>
      </c>
      <c r="J80">
        <v>0</v>
      </c>
      <c r="L80">
        <f t="shared" si="24"/>
        <v>-20.393845797906184</v>
      </c>
      <c r="N80">
        <v>0</v>
      </c>
      <c r="P80">
        <f t="shared" si="25"/>
        <v>-20.393845797906184</v>
      </c>
      <c r="R80">
        <f t="shared" si="29"/>
        <v>0</v>
      </c>
      <c r="T80">
        <f t="shared" si="26"/>
        <v>-20.393845797906184</v>
      </c>
      <c r="V80">
        <f t="shared" si="22"/>
        <v>0</v>
      </c>
      <c r="X80">
        <f t="shared" si="27"/>
        <v>-20.393845797906184</v>
      </c>
      <c r="Z80">
        <f t="shared" si="19"/>
        <v>0</v>
      </c>
      <c r="AB80">
        <f t="shared" si="28"/>
        <v>-20.393845797906184</v>
      </c>
    </row>
    <row r="81" spans="1:28" x14ac:dyDescent="0.25">
      <c r="C81" s="4">
        <f t="shared" si="20"/>
        <v>6500</v>
      </c>
      <c r="D81">
        <f t="shared" si="18"/>
        <v>-21.249881427497254</v>
      </c>
      <c r="F81">
        <f t="shared" si="21"/>
        <v>0</v>
      </c>
      <c r="H81">
        <f t="shared" si="23"/>
        <v>-21.249881427497254</v>
      </c>
      <c r="J81">
        <v>0</v>
      </c>
      <c r="L81">
        <f t="shared" si="24"/>
        <v>-21.249881427497254</v>
      </c>
      <c r="N81">
        <v>0</v>
      </c>
      <c r="P81">
        <f t="shared" si="25"/>
        <v>-21.249881427497254</v>
      </c>
      <c r="R81">
        <f t="shared" si="29"/>
        <v>0</v>
      </c>
      <c r="T81">
        <f t="shared" si="26"/>
        <v>-21.249881427497254</v>
      </c>
      <c r="V81">
        <f t="shared" si="22"/>
        <v>0</v>
      </c>
      <c r="X81">
        <f t="shared" si="27"/>
        <v>-21.249881427497254</v>
      </c>
      <c r="Z81">
        <f t="shared" si="19"/>
        <v>0</v>
      </c>
      <c r="AB81">
        <f t="shared" si="28"/>
        <v>-21.249881427497254</v>
      </c>
    </row>
    <row r="82" spans="1:28" x14ac:dyDescent="0.25">
      <c r="A82" t="s">
        <v>21</v>
      </c>
      <c r="B82">
        <v>6</v>
      </c>
      <c r="C82" s="5">
        <v>6540.9</v>
      </c>
      <c r="D82" s="6">
        <f t="shared" si="18"/>
        <v>-21.599999999999998</v>
      </c>
      <c r="F82">
        <f t="shared" si="21"/>
        <v>0</v>
      </c>
      <c r="H82">
        <f t="shared" si="23"/>
        <v>-21.599999999999998</v>
      </c>
      <c r="J82">
        <v>0</v>
      </c>
      <c r="L82">
        <f t="shared" si="24"/>
        <v>-21.599999999999998</v>
      </c>
      <c r="N82">
        <v>0</v>
      </c>
      <c r="P82">
        <f t="shared" si="25"/>
        <v>-21.599999999999998</v>
      </c>
      <c r="R82">
        <f t="shared" si="29"/>
        <v>0</v>
      </c>
      <c r="T82">
        <f t="shared" si="26"/>
        <v>-21.599999999999998</v>
      </c>
      <c r="V82">
        <f t="shared" si="22"/>
        <v>0</v>
      </c>
      <c r="X82">
        <f t="shared" si="27"/>
        <v>-21.599999999999998</v>
      </c>
      <c r="Z82">
        <f t="shared" si="19"/>
        <v>0</v>
      </c>
      <c r="AB82">
        <f t="shared" si="28"/>
        <v>-21.599999999999998</v>
      </c>
    </row>
    <row r="83" spans="1:28" x14ac:dyDescent="0.25">
      <c r="C83" s="4">
        <f>6600</f>
        <v>6600</v>
      </c>
      <c r="D83">
        <f>(-5.8/4673.4)*(C83-C$82)-21.6</f>
        <v>-21.673347027859805</v>
      </c>
      <c r="F83">
        <f t="shared" si="21"/>
        <v>0</v>
      </c>
      <c r="H83">
        <f t="shared" si="23"/>
        <v>-21.673347027859805</v>
      </c>
      <c r="J83">
        <v>0</v>
      </c>
      <c r="L83">
        <f t="shared" si="24"/>
        <v>-21.673347027859805</v>
      </c>
      <c r="N83">
        <v>0</v>
      </c>
      <c r="P83">
        <f t="shared" si="25"/>
        <v>-21.673347027859805</v>
      </c>
      <c r="R83">
        <f t="shared" si="29"/>
        <v>0</v>
      </c>
      <c r="T83">
        <f t="shared" si="26"/>
        <v>-21.673347027859805</v>
      </c>
      <c r="V83">
        <f t="shared" si="22"/>
        <v>0</v>
      </c>
      <c r="X83">
        <f t="shared" si="27"/>
        <v>-21.673347027859805</v>
      </c>
      <c r="Z83">
        <f t="shared" si="19"/>
        <v>0</v>
      </c>
      <c r="AB83">
        <f t="shared" si="28"/>
        <v>-21.673347027859805</v>
      </c>
    </row>
    <row r="84" spans="1:28" x14ac:dyDescent="0.25">
      <c r="C84" s="4">
        <f>C83+100</f>
        <v>6700</v>
      </c>
      <c r="D84">
        <f t="shared" ref="D84:D130" si="30">(-5.8/4673.4)*(C84-C$82)-21.6</f>
        <v>-21.79745367398468</v>
      </c>
      <c r="F84">
        <f t="shared" si="21"/>
        <v>0</v>
      </c>
      <c r="H84">
        <f t="shared" si="23"/>
        <v>-21.79745367398468</v>
      </c>
      <c r="J84">
        <v>0</v>
      </c>
      <c r="L84">
        <f t="shared" si="24"/>
        <v>-21.79745367398468</v>
      </c>
      <c r="N84">
        <v>0</v>
      </c>
      <c r="P84">
        <f t="shared" si="25"/>
        <v>-21.79745367398468</v>
      </c>
      <c r="R84">
        <f t="shared" si="29"/>
        <v>0</v>
      </c>
      <c r="T84">
        <f t="shared" si="26"/>
        <v>-21.79745367398468</v>
      </c>
      <c r="V84">
        <f t="shared" si="22"/>
        <v>0</v>
      </c>
      <c r="X84">
        <f t="shared" si="27"/>
        <v>-21.79745367398468</v>
      </c>
      <c r="Z84">
        <f t="shared" si="19"/>
        <v>0</v>
      </c>
      <c r="AB84">
        <f t="shared" si="28"/>
        <v>-21.79745367398468</v>
      </c>
    </row>
    <row r="85" spans="1:28" x14ac:dyDescent="0.25">
      <c r="C85" s="4">
        <f t="shared" ref="C85:C148" si="31">C84+100</f>
        <v>6800</v>
      </c>
      <c r="D85">
        <f t="shared" si="30"/>
        <v>-21.92156032010956</v>
      </c>
      <c r="F85">
        <f t="shared" si="21"/>
        <v>0</v>
      </c>
      <c r="H85">
        <f t="shared" si="23"/>
        <v>-21.92156032010956</v>
      </c>
      <c r="J85">
        <v>0</v>
      </c>
      <c r="L85">
        <f t="shared" si="24"/>
        <v>-21.92156032010956</v>
      </c>
      <c r="N85">
        <v>0</v>
      </c>
      <c r="P85">
        <f t="shared" si="25"/>
        <v>-21.92156032010956</v>
      </c>
      <c r="R85">
        <f t="shared" si="29"/>
        <v>0</v>
      </c>
      <c r="T85">
        <f t="shared" si="26"/>
        <v>-21.92156032010956</v>
      </c>
      <c r="V85">
        <f t="shared" si="22"/>
        <v>0</v>
      </c>
      <c r="X85">
        <f t="shared" si="27"/>
        <v>-21.92156032010956</v>
      </c>
      <c r="Z85">
        <f t="shared" si="19"/>
        <v>0</v>
      </c>
      <c r="AB85">
        <f t="shared" si="28"/>
        <v>-21.92156032010956</v>
      </c>
    </row>
    <row r="86" spans="1:28" x14ac:dyDescent="0.25">
      <c r="C86" s="4">
        <f t="shared" si="31"/>
        <v>6900</v>
      </c>
      <c r="D86">
        <f t="shared" si="30"/>
        <v>-22.045666966234435</v>
      </c>
      <c r="F86">
        <f t="shared" si="21"/>
        <v>0</v>
      </c>
      <c r="H86">
        <f t="shared" si="23"/>
        <v>-22.045666966234435</v>
      </c>
      <c r="J86">
        <v>0</v>
      </c>
      <c r="L86">
        <f t="shared" si="24"/>
        <v>-22.045666966234435</v>
      </c>
      <c r="N86">
        <v>0</v>
      </c>
      <c r="P86">
        <f t="shared" si="25"/>
        <v>-22.045666966234435</v>
      </c>
      <c r="R86">
        <f t="shared" si="29"/>
        <v>0</v>
      </c>
      <c r="T86">
        <f t="shared" si="26"/>
        <v>-22.045666966234435</v>
      </c>
      <c r="V86">
        <f t="shared" si="22"/>
        <v>0</v>
      </c>
      <c r="X86">
        <f t="shared" si="27"/>
        <v>-22.045666966234435</v>
      </c>
      <c r="Z86">
        <f t="shared" si="19"/>
        <v>0</v>
      </c>
      <c r="AB86">
        <f t="shared" si="28"/>
        <v>-22.045666966234435</v>
      </c>
    </row>
    <row r="87" spans="1:28" x14ac:dyDescent="0.25">
      <c r="C87" s="4">
        <f t="shared" si="31"/>
        <v>7000</v>
      </c>
      <c r="D87">
        <f t="shared" si="30"/>
        <v>-22.169773612359311</v>
      </c>
      <c r="F87">
        <f t="shared" si="21"/>
        <v>0</v>
      </c>
      <c r="H87">
        <f t="shared" si="23"/>
        <v>-22.169773612359311</v>
      </c>
      <c r="J87">
        <v>0</v>
      </c>
      <c r="L87">
        <f t="shared" si="24"/>
        <v>-22.169773612359311</v>
      </c>
      <c r="N87">
        <v>0</v>
      </c>
      <c r="P87">
        <f t="shared" si="25"/>
        <v>-22.169773612359311</v>
      </c>
      <c r="R87">
        <f t="shared" si="29"/>
        <v>0</v>
      </c>
      <c r="T87">
        <f t="shared" si="26"/>
        <v>-22.169773612359311</v>
      </c>
      <c r="V87">
        <f t="shared" si="22"/>
        <v>0</v>
      </c>
      <c r="X87">
        <f t="shared" si="27"/>
        <v>-22.169773612359311</v>
      </c>
      <c r="Z87">
        <f t="shared" si="19"/>
        <v>0</v>
      </c>
      <c r="AB87">
        <f t="shared" si="28"/>
        <v>-22.169773612359311</v>
      </c>
    </row>
    <row r="88" spans="1:28" x14ac:dyDescent="0.25">
      <c r="C88" s="4">
        <f t="shared" si="31"/>
        <v>7100</v>
      </c>
      <c r="D88">
        <f t="shared" si="30"/>
        <v>-22.29388025848419</v>
      </c>
      <c r="F88">
        <f t="shared" si="21"/>
        <v>0</v>
      </c>
      <c r="H88">
        <f t="shared" si="23"/>
        <v>-22.29388025848419</v>
      </c>
      <c r="J88">
        <v>0</v>
      </c>
      <c r="L88">
        <f t="shared" si="24"/>
        <v>-22.29388025848419</v>
      </c>
      <c r="N88">
        <v>0</v>
      </c>
      <c r="P88">
        <f t="shared" si="25"/>
        <v>-22.29388025848419</v>
      </c>
      <c r="R88">
        <f t="shared" si="29"/>
        <v>0</v>
      </c>
      <c r="T88">
        <f t="shared" si="26"/>
        <v>-22.29388025848419</v>
      </c>
      <c r="V88">
        <f t="shared" si="22"/>
        <v>0</v>
      </c>
      <c r="X88">
        <f t="shared" si="27"/>
        <v>-22.29388025848419</v>
      </c>
      <c r="Z88">
        <f t="shared" si="19"/>
        <v>0</v>
      </c>
      <c r="AB88">
        <f t="shared" si="28"/>
        <v>-22.29388025848419</v>
      </c>
    </row>
    <row r="89" spans="1:28" x14ac:dyDescent="0.25">
      <c r="C89" s="4">
        <f t="shared" si="31"/>
        <v>7200</v>
      </c>
      <c r="D89">
        <f t="shared" si="30"/>
        <v>-22.417986904609066</v>
      </c>
      <c r="F89">
        <f t="shared" si="21"/>
        <v>0</v>
      </c>
      <c r="H89">
        <f t="shared" si="23"/>
        <v>-22.417986904609066</v>
      </c>
      <c r="J89">
        <v>0</v>
      </c>
      <c r="L89">
        <f t="shared" si="24"/>
        <v>-22.417986904609066</v>
      </c>
      <c r="N89">
        <v>0</v>
      </c>
      <c r="P89">
        <f t="shared" si="25"/>
        <v>-22.417986904609066</v>
      </c>
      <c r="R89">
        <f t="shared" si="29"/>
        <v>0</v>
      </c>
      <c r="T89">
        <f t="shared" si="26"/>
        <v>-22.417986904609066</v>
      </c>
      <c r="V89">
        <f t="shared" si="22"/>
        <v>0</v>
      </c>
      <c r="X89">
        <f t="shared" si="27"/>
        <v>-22.417986904609066</v>
      </c>
      <c r="Z89">
        <f t="shared" si="19"/>
        <v>0</v>
      </c>
      <c r="AB89">
        <f t="shared" si="28"/>
        <v>-22.417986904609066</v>
      </c>
    </row>
    <row r="90" spans="1:28" x14ac:dyDescent="0.25">
      <c r="C90" s="4">
        <f t="shared" si="31"/>
        <v>7300</v>
      </c>
      <c r="D90">
        <f t="shared" si="30"/>
        <v>-22.542093550733941</v>
      </c>
      <c r="F90">
        <f t="shared" si="21"/>
        <v>0</v>
      </c>
      <c r="H90">
        <f t="shared" si="23"/>
        <v>-22.542093550733941</v>
      </c>
      <c r="J90">
        <v>0</v>
      </c>
      <c r="L90">
        <f t="shared" si="24"/>
        <v>-22.542093550733941</v>
      </c>
      <c r="N90">
        <v>0</v>
      </c>
      <c r="P90">
        <f t="shared" si="25"/>
        <v>-22.542093550733941</v>
      </c>
      <c r="R90">
        <f t="shared" si="29"/>
        <v>0</v>
      </c>
      <c r="T90">
        <f t="shared" si="26"/>
        <v>-22.542093550733941</v>
      </c>
      <c r="V90">
        <f t="shared" si="22"/>
        <v>0</v>
      </c>
      <c r="X90">
        <f t="shared" si="27"/>
        <v>-22.542093550733941</v>
      </c>
      <c r="Z90">
        <f t="shared" si="19"/>
        <v>0</v>
      </c>
      <c r="AB90">
        <f t="shared" si="28"/>
        <v>-22.542093550733941</v>
      </c>
    </row>
    <row r="91" spans="1:28" x14ac:dyDescent="0.25">
      <c r="C91" s="4">
        <f t="shared" si="31"/>
        <v>7400</v>
      </c>
      <c r="D91">
        <f t="shared" si="30"/>
        <v>-22.666200196858821</v>
      </c>
      <c r="F91">
        <f t="shared" si="21"/>
        <v>0</v>
      </c>
      <c r="H91">
        <f t="shared" si="23"/>
        <v>-22.666200196858821</v>
      </c>
      <c r="J91">
        <v>0</v>
      </c>
      <c r="L91">
        <f t="shared" si="24"/>
        <v>-22.666200196858821</v>
      </c>
      <c r="N91">
        <v>0</v>
      </c>
      <c r="P91">
        <f t="shared" si="25"/>
        <v>-22.666200196858821</v>
      </c>
      <c r="R91">
        <f t="shared" si="29"/>
        <v>0</v>
      </c>
      <c r="T91">
        <f t="shared" si="26"/>
        <v>-22.666200196858821</v>
      </c>
      <c r="V91">
        <f t="shared" si="22"/>
        <v>0</v>
      </c>
      <c r="X91">
        <f t="shared" si="27"/>
        <v>-22.666200196858821</v>
      </c>
      <c r="Z91">
        <f t="shared" si="19"/>
        <v>0</v>
      </c>
      <c r="AB91">
        <f t="shared" si="28"/>
        <v>-22.666200196858821</v>
      </c>
    </row>
    <row r="92" spans="1:28" x14ac:dyDescent="0.25">
      <c r="C92" s="4">
        <f t="shared" si="31"/>
        <v>7500</v>
      </c>
      <c r="D92">
        <f t="shared" si="30"/>
        <v>-22.790306842983696</v>
      </c>
      <c r="F92">
        <f t="shared" si="21"/>
        <v>0</v>
      </c>
      <c r="H92">
        <f t="shared" si="23"/>
        <v>-22.790306842983696</v>
      </c>
      <c r="J92">
        <v>0</v>
      </c>
      <c r="L92">
        <f t="shared" si="24"/>
        <v>-22.790306842983696</v>
      </c>
      <c r="N92">
        <v>0</v>
      </c>
      <c r="P92">
        <f t="shared" si="25"/>
        <v>-22.790306842983696</v>
      </c>
      <c r="R92">
        <f t="shared" si="29"/>
        <v>0</v>
      </c>
      <c r="T92">
        <f t="shared" si="26"/>
        <v>-22.790306842983696</v>
      </c>
      <c r="V92">
        <f t="shared" si="22"/>
        <v>0</v>
      </c>
      <c r="X92">
        <f t="shared" si="27"/>
        <v>-22.790306842983696</v>
      </c>
      <c r="Z92">
        <f t="shared" si="19"/>
        <v>0</v>
      </c>
      <c r="AB92">
        <f t="shared" si="28"/>
        <v>-22.790306842983696</v>
      </c>
    </row>
    <row r="93" spans="1:28" x14ac:dyDescent="0.25">
      <c r="C93" s="4">
        <f t="shared" si="31"/>
        <v>7600</v>
      </c>
      <c r="D93">
        <f t="shared" si="30"/>
        <v>-22.914413489108576</v>
      </c>
      <c r="F93">
        <f t="shared" si="21"/>
        <v>0</v>
      </c>
      <c r="H93">
        <f t="shared" si="23"/>
        <v>-22.914413489108576</v>
      </c>
      <c r="J93">
        <v>0</v>
      </c>
      <c r="L93">
        <f t="shared" si="24"/>
        <v>-22.914413489108576</v>
      </c>
      <c r="N93">
        <v>0</v>
      </c>
      <c r="P93">
        <f t="shared" si="25"/>
        <v>-22.914413489108576</v>
      </c>
      <c r="R93">
        <f t="shared" si="29"/>
        <v>0</v>
      </c>
      <c r="T93">
        <f t="shared" si="26"/>
        <v>-22.914413489108576</v>
      </c>
      <c r="V93">
        <f t="shared" si="22"/>
        <v>0</v>
      </c>
      <c r="X93">
        <f t="shared" si="27"/>
        <v>-22.914413489108576</v>
      </c>
      <c r="Z93">
        <f t="shared" si="19"/>
        <v>0</v>
      </c>
      <c r="AB93">
        <f t="shared" si="28"/>
        <v>-22.914413489108576</v>
      </c>
    </row>
    <row r="94" spans="1:28" x14ac:dyDescent="0.25">
      <c r="C94" s="4">
        <f t="shared" si="31"/>
        <v>7700</v>
      </c>
      <c r="D94">
        <f t="shared" si="30"/>
        <v>-23.038520135233451</v>
      </c>
      <c r="F94">
        <f t="shared" si="21"/>
        <v>0</v>
      </c>
      <c r="H94">
        <f t="shared" si="23"/>
        <v>-23.038520135233451</v>
      </c>
      <c r="J94">
        <v>0</v>
      </c>
      <c r="L94">
        <f t="shared" si="24"/>
        <v>-23.038520135233451</v>
      </c>
      <c r="N94">
        <v>0</v>
      </c>
      <c r="P94">
        <f t="shared" si="25"/>
        <v>-23.038520135233451</v>
      </c>
      <c r="R94">
        <f t="shared" si="29"/>
        <v>0</v>
      </c>
      <c r="T94">
        <f t="shared" si="26"/>
        <v>-23.038520135233451</v>
      </c>
      <c r="V94">
        <f t="shared" si="22"/>
        <v>0</v>
      </c>
      <c r="X94">
        <f t="shared" si="27"/>
        <v>-23.038520135233451</v>
      </c>
      <c r="Z94">
        <f t="shared" si="19"/>
        <v>0</v>
      </c>
      <c r="AB94">
        <f t="shared" si="28"/>
        <v>-23.038520135233451</v>
      </c>
    </row>
    <row r="95" spans="1:28" x14ac:dyDescent="0.25">
      <c r="C95" s="4">
        <f t="shared" si="31"/>
        <v>7800</v>
      </c>
      <c r="D95">
        <f t="shared" si="30"/>
        <v>-23.162626781358327</v>
      </c>
      <c r="F95">
        <f t="shared" si="21"/>
        <v>0</v>
      </c>
      <c r="H95">
        <f t="shared" si="23"/>
        <v>-23.162626781358327</v>
      </c>
      <c r="J95">
        <v>0</v>
      </c>
      <c r="L95">
        <f t="shared" si="24"/>
        <v>-23.162626781358327</v>
      </c>
      <c r="N95">
        <v>0</v>
      </c>
      <c r="P95">
        <f t="shared" si="25"/>
        <v>-23.162626781358327</v>
      </c>
      <c r="R95">
        <f t="shared" si="29"/>
        <v>0</v>
      </c>
      <c r="T95">
        <f t="shared" si="26"/>
        <v>-23.162626781358327</v>
      </c>
      <c r="V95">
        <f t="shared" si="22"/>
        <v>0</v>
      </c>
      <c r="X95">
        <f t="shared" si="27"/>
        <v>-23.162626781358327</v>
      </c>
      <c r="Z95">
        <f t="shared" si="19"/>
        <v>0</v>
      </c>
      <c r="AB95">
        <f t="shared" si="28"/>
        <v>-23.162626781358327</v>
      </c>
    </row>
    <row r="96" spans="1:28" x14ac:dyDescent="0.25">
      <c r="C96" s="4">
        <f t="shared" si="31"/>
        <v>7900</v>
      </c>
      <c r="D96">
        <f t="shared" si="30"/>
        <v>-23.286733427483206</v>
      </c>
      <c r="F96">
        <f t="shared" si="21"/>
        <v>0</v>
      </c>
      <c r="H96">
        <f t="shared" si="23"/>
        <v>-23.286733427483206</v>
      </c>
      <c r="J96">
        <v>0</v>
      </c>
      <c r="L96">
        <f t="shared" si="24"/>
        <v>-23.286733427483206</v>
      </c>
      <c r="N96">
        <v>0</v>
      </c>
      <c r="P96">
        <f t="shared" si="25"/>
        <v>-23.286733427483206</v>
      </c>
      <c r="R96">
        <f t="shared" si="29"/>
        <v>0</v>
      </c>
      <c r="T96">
        <f t="shared" si="26"/>
        <v>-23.286733427483206</v>
      </c>
      <c r="V96">
        <f t="shared" si="22"/>
        <v>0</v>
      </c>
      <c r="X96">
        <f t="shared" si="27"/>
        <v>-23.286733427483206</v>
      </c>
      <c r="Z96">
        <f t="shared" si="19"/>
        <v>0</v>
      </c>
      <c r="AB96">
        <f t="shared" si="28"/>
        <v>-23.286733427483206</v>
      </c>
    </row>
    <row r="97" spans="3:28" x14ac:dyDescent="0.25">
      <c r="C97" s="4">
        <f t="shared" si="31"/>
        <v>8000</v>
      </c>
      <c r="D97">
        <f t="shared" si="30"/>
        <v>-23.410840073608082</v>
      </c>
      <c r="F97">
        <f t="shared" si="21"/>
        <v>0</v>
      </c>
      <c r="H97">
        <f t="shared" si="23"/>
        <v>-23.410840073608082</v>
      </c>
      <c r="J97">
        <v>0</v>
      </c>
      <c r="L97">
        <f t="shared" si="24"/>
        <v>-23.410840073608082</v>
      </c>
      <c r="N97">
        <v>0</v>
      </c>
      <c r="P97">
        <f t="shared" si="25"/>
        <v>-23.410840073608082</v>
      </c>
      <c r="R97">
        <f t="shared" si="29"/>
        <v>0</v>
      </c>
      <c r="T97">
        <f t="shared" si="26"/>
        <v>-23.410840073608082</v>
      </c>
      <c r="V97">
        <f t="shared" si="22"/>
        <v>0</v>
      </c>
      <c r="X97">
        <f t="shared" si="27"/>
        <v>-23.410840073608082</v>
      </c>
      <c r="Z97">
        <f t="shared" si="19"/>
        <v>0</v>
      </c>
      <c r="AB97">
        <f t="shared" si="28"/>
        <v>-23.410840073608082</v>
      </c>
    </row>
    <row r="98" spans="3:28" x14ac:dyDescent="0.25">
      <c r="C98" s="4">
        <f t="shared" si="31"/>
        <v>8100</v>
      </c>
      <c r="D98">
        <f t="shared" si="30"/>
        <v>-23.534946719732957</v>
      </c>
      <c r="F98">
        <f t="shared" si="21"/>
        <v>0</v>
      </c>
      <c r="H98">
        <f t="shared" si="23"/>
        <v>-23.534946719732957</v>
      </c>
      <c r="J98">
        <v>0</v>
      </c>
      <c r="L98">
        <f t="shared" si="24"/>
        <v>-23.534946719732957</v>
      </c>
      <c r="N98">
        <v>0</v>
      </c>
      <c r="P98">
        <f t="shared" si="25"/>
        <v>-23.534946719732957</v>
      </c>
      <c r="R98">
        <f t="shared" si="29"/>
        <v>0</v>
      </c>
      <c r="T98">
        <f t="shared" si="26"/>
        <v>-23.534946719732957</v>
      </c>
      <c r="V98">
        <f t="shared" si="22"/>
        <v>0</v>
      </c>
      <c r="X98">
        <f t="shared" si="27"/>
        <v>-23.534946719732957</v>
      </c>
      <c r="Z98">
        <f t="shared" si="19"/>
        <v>0</v>
      </c>
      <c r="AB98">
        <f t="shared" si="28"/>
        <v>-23.534946719732957</v>
      </c>
    </row>
    <row r="99" spans="3:28" x14ac:dyDescent="0.25">
      <c r="C99" s="4">
        <f t="shared" si="31"/>
        <v>8200</v>
      </c>
      <c r="D99">
        <f t="shared" si="30"/>
        <v>-23.659053365857837</v>
      </c>
      <c r="F99">
        <f t="shared" si="21"/>
        <v>0</v>
      </c>
      <c r="H99">
        <f t="shared" si="23"/>
        <v>-23.659053365857837</v>
      </c>
      <c r="J99">
        <v>0</v>
      </c>
      <c r="L99">
        <f t="shared" si="24"/>
        <v>-23.659053365857837</v>
      </c>
      <c r="N99">
        <v>0</v>
      </c>
      <c r="P99">
        <f t="shared" si="25"/>
        <v>-23.659053365857837</v>
      </c>
      <c r="R99">
        <f t="shared" si="29"/>
        <v>0</v>
      </c>
      <c r="T99">
        <f t="shared" si="26"/>
        <v>-23.659053365857837</v>
      </c>
      <c r="V99">
        <f t="shared" si="22"/>
        <v>0</v>
      </c>
      <c r="X99">
        <f t="shared" si="27"/>
        <v>-23.659053365857837</v>
      </c>
      <c r="Z99">
        <f t="shared" si="19"/>
        <v>0</v>
      </c>
      <c r="AB99">
        <f t="shared" si="28"/>
        <v>-23.659053365857837</v>
      </c>
    </row>
    <row r="100" spans="3:28" x14ac:dyDescent="0.25">
      <c r="C100" s="4">
        <f t="shared" si="31"/>
        <v>8300</v>
      </c>
      <c r="D100">
        <f t="shared" si="30"/>
        <v>-23.783160011982712</v>
      </c>
      <c r="F100">
        <f t="shared" si="21"/>
        <v>0</v>
      </c>
      <c r="H100">
        <f t="shared" si="23"/>
        <v>-23.783160011982712</v>
      </c>
      <c r="J100">
        <v>0</v>
      </c>
      <c r="L100">
        <f t="shared" si="24"/>
        <v>-23.783160011982712</v>
      </c>
      <c r="N100">
        <v>0</v>
      </c>
      <c r="P100">
        <f t="shared" si="25"/>
        <v>-23.783160011982712</v>
      </c>
      <c r="R100">
        <f t="shared" si="29"/>
        <v>0</v>
      </c>
      <c r="T100">
        <f t="shared" si="26"/>
        <v>-23.783160011982712</v>
      </c>
      <c r="V100">
        <f t="shared" si="22"/>
        <v>0</v>
      </c>
      <c r="X100">
        <f t="shared" si="27"/>
        <v>-23.783160011982712</v>
      </c>
      <c r="Z100">
        <f t="shared" si="19"/>
        <v>0</v>
      </c>
      <c r="AB100">
        <f t="shared" si="28"/>
        <v>-23.783160011982712</v>
      </c>
    </row>
    <row r="101" spans="3:28" x14ac:dyDescent="0.25">
      <c r="C101" s="4">
        <f t="shared" si="31"/>
        <v>8400</v>
      </c>
      <c r="D101">
        <f t="shared" si="30"/>
        <v>-23.907266658107588</v>
      </c>
      <c r="F101">
        <f t="shared" si="21"/>
        <v>0</v>
      </c>
      <c r="H101">
        <f t="shared" si="23"/>
        <v>-23.907266658107588</v>
      </c>
      <c r="J101">
        <v>0</v>
      </c>
      <c r="L101">
        <f t="shared" si="24"/>
        <v>-23.907266658107588</v>
      </c>
      <c r="N101">
        <v>0</v>
      </c>
      <c r="P101">
        <f t="shared" si="25"/>
        <v>-23.907266658107588</v>
      </c>
      <c r="R101">
        <f t="shared" si="29"/>
        <v>0</v>
      </c>
      <c r="T101">
        <f t="shared" si="26"/>
        <v>-23.907266658107588</v>
      </c>
      <c r="V101">
        <f t="shared" si="22"/>
        <v>0</v>
      </c>
      <c r="X101">
        <f t="shared" si="27"/>
        <v>-23.907266658107588</v>
      </c>
      <c r="Z101">
        <f t="shared" si="19"/>
        <v>0</v>
      </c>
      <c r="AB101">
        <f t="shared" si="28"/>
        <v>-23.907266658107588</v>
      </c>
    </row>
    <row r="102" spans="3:28" x14ac:dyDescent="0.25">
      <c r="C102" s="4">
        <f t="shared" si="31"/>
        <v>8500</v>
      </c>
      <c r="D102">
        <f t="shared" si="30"/>
        <v>-24.031373304232467</v>
      </c>
      <c r="F102">
        <f t="shared" si="21"/>
        <v>0</v>
      </c>
      <c r="H102">
        <f t="shared" si="23"/>
        <v>-24.031373304232467</v>
      </c>
      <c r="J102">
        <v>0</v>
      </c>
      <c r="L102">
        <f t="shared" si="24"/>
        <v>-24.031373304232467</v>
      </c>
      <c r="N102">
        <v>0</v>
      </c>
      <c r="P102">
        <f t="shared" si="25"/>
        <v>-24.031373304232467</v>
      </c>
      <c r="R102">
        <f t="shared" si="29"/>
        <v>0</v>
      </c>
      <c r="T102">
        <f t="shared" si="26"/>
        <v>-24.031373304232467</v>
      </c>
      <c r="V102">
        <f t="shared" si="22"/>
        <v>0</v>
      </c>
      <c r="X102">
        <f t="shared" si="27"/>
        <v>-24.031373304232467</v>
      </c>
      <c r="Z102">
        <f t="shared" si="19"/>
        <v>0</v>
      </c>
      <c r="AB102">
        <f t="shared" si="28"/>
        <v>-24.031373304232467</v>
      </c>
    </row>
    <row r="103" spans="3:28" x14ac:dyDescent="0.25">
      <c r="C103" s="4">
        <f t="shared" si="31"/>
        <v>8600</v>
      </c>
      <c r="D103">
        <f t="shared" si="30"/>
        <v>-24.155479950357343</v>
      </c>
      <c r="F103">
        <f t="shared" si="21"/>
        <v>0</v>
      </c>
      <c r="H103">
        <f t="shared" si="23"/>
        <v>-24.155479950357343</v>
      </c>
      <c r="J103">
        <v>0</v>
      </c>
      <c r="L103">
        <f t="shared" si="24"/>
        <v>-24.155479950357343</v>
      </c>
      <c r="N103">
        <v>0</v>
      </c>
      <c r="P103">
        <f t="shared" si="25"/>
        <v>-24.155479950357343</v>
      </c>
      <c r="R103">
        <f t="shared" si="29"/>
        <v>0</v>
      </c>
      <c r="T103">
        <f t="shared" si="26"/>
        <v>-24.155479950357343</v>
      </c>
      <c r="V103">
        <f t="shared" si="22"/>
        <v>0</v>
      </c>
      <c r="X103">
        <f t="shared" si="27"/>
        <v>-24.155479950357343</v>
      </c>
      <c r="Z103">
        <f t="shared" si="19"/>
        <v>0</v>
      </c>
      <c r="AB103">
        <f t="shared" si="28"/>
        <v>-24.155479950357343</v>
      </c>
    </row>
    <row r="104" spans="3:28" x14ac:dyDescent="0.25">
      <c r="C104" s="4">
        <f t="shared" si="31"/>
        <v>8700</v>
      </c>
      <c r="D104">
        <f t="shared" si="30"/>
        <v>-24.279586596482222</v>
      </c>
      <c r="F104">
        <f t="shared" si="21"/>
        <v>0</v>
      </c>
      <c r="H104">
        <f t="shared" si="23"/>
        <v>-24.279586596482222</v>
      </c>
      <c r="J104">
        <v>0</v>
      </c>
      <c r="L104">
        <f t="shared" si="24"/>
        <v>-24.279586596482222</v>
      </c>
      <c r="N104">
        <v>0</v>
      </c>
      <c r="P104">
        <f t="shared" si="25"/>
        <v>-24.279586596482222</v>
      </c>
      <c r="R104">
        <f t="shared" si="29"/>
        <v>0</v>
      </c>
      <c r="T104">
        <f t="shared" si="26"/>
        <v>-24.279586596482222</v>
      </c>
      <c r="V104">
        <f t="shared" si="22"/>
        <v>0</v>
      </c>
      <c r="X104">
        <f t="shared" si="27"/>
        <v>-24.279586596482222</v>
      </c>
      <c r="Z104">
        <f t="shared" si="19"/>
        <v>0</v>
      </c>
      <c r="AB104">
        <f t="shared" si="28"/>
        <v>-24.279586596482222</v>
      </c>
    </row>
    <row r="105" spans="3:28" x14ac:dyDescent="0.25">
      <c r="C105" s="4">
        <f t="shared" si="31"/>
        <v>8800</v>
      </c>
      <c r="D105">
        <f t="shared" si="30"/>
        <v>-24.403693242607098</v>
      </c>
      <c r="F105">
        <f t="shared" si="21"/>
        <v>0</v>
      </c>
      <c r="H105">
        <f t="shared" si="23"/>
        <v>-24.403693242607098</v>
      </c>
      <c r="J105">
        <v>0</v>
      </c>
      <c r="L105">
        <f t="shared" si="24"/>
        <v>-24.403693242607098</v>
      </c>
      <c r="N105">
        <v>0</v>
      </c>
      <c r="P105">
        <f t="shared" si="25"/>
        <v>-24.403693242607098</v>
      </c>
      <c r="R105">
        <f t="shared" si="29"/>
        <v>0</v>
      </c>
      <c r="T105">
        <f t="shared" si="26"/>
        <v>-24.403693242607098</v>
      </c>
      <c r="V105">
        <f t="shared" si="22"/>
        <v>0</v>
      </c>
      <c r="X105">
        <f t="shared" si="27"/>
        <v>-24.403693242607098</v>
      </c>
      <c r="Z105">
        <f t="shared" si="19"/>
        <v>0</v>
      </c>
      <c r="AB105">
        <f t="shared" si="28"/>
        <v>-24.403693242607098</v>
      </c>
    </row>
    <row r="106" spans="3:28" x14ac:dyDescent="0.25">
      <c r="C106" s="4">
        <f t="shared" si="31"/>
        <v>8900</v>
      </c>
      <c r="D106">
        <f t="shared" si="30"/>
        <v>-24.527799888731973</v>
      </c>
      <c r="F106">
        <f t="shared" si="21"/>
        <v>0</v>
      </c>
      <c r="H106">
        <f t="shared" si="23"/>
        <v>-24.527799888731973</v>
      </c>
      <c r="J106">
        <v>0</v>
      </c>
      <c r="L106">
        <f t="shared" si="24"/>
        <v>-24.527799888731973</v>
      </c>
      <c r="N106">
        <v>0</v>
      </c>
      <c r="P106">
        <f t="shared" si="25"/>
        <v>-24.527799888731973</v>
      </c>
      <c r="R106">
        <f t="shared" si="29"/>
        <v>0</v>
      </c>
      <c r="T106">
        <f t="shared" si="26"/>
        <v>-24.527799888731973</v>
      </c>
      <c r="V106">
        <f t="shared" si="22"/>
        <v>0</v>
      </c>
      <c r="X106">
        <f t="shared" si="27"/>
        <v>-24.527799888731973</v>
      </c>
      <c r="Z106">
        <f t="shared" si="19"/>
        <v>0</v>
      </c>
      <c r="AB106">
        <f t="shared" si="28"/>
        <v>-24.527799888731973</v>
      </c>
    </row>
    <row r="107" spans="3:28" x14ac:dyDescent="0.25">
      <c r="C107" s="4">
        <f t="shared" si="31"/>
        <v>9000</v>
      </c>
      <c r="D107">
        <f t="shared" si="30"/>
        <v>-24.651906534856852</v>
      </c>
      <c r="F107">
        <f t="shared" si="21"/>
        <v>0</v>
      </c>
      <c r="H107">
        <f t="shared" si="23"/>
        <v>-24.651906534856852</v>
      </c>
      <c r="J107">
        <v>0</v>
      </c>
      <c r="L107">
        <f t="shared" si="24"/>
        <v>-24.651906534856852</v>
      </c>
      <c r="N107">
        <v>0</v>
      </c>
      <c r="P107">
        <f t="shared" si="25"/>
        <v>-24.651906534856852</v>
      </c>
      <c r="R107">
        <f t="shared" si="29"/>
        <v>0</v>
      </c>
      <c r="T107">
        <f t="shared" si="26"/>
        <v>-24.651906534856852</v>
      </c>
      <c r="V107">
        <f t="shared" si="22"/>
        <v>0</v>
      </c>
      <c r="X107">
        <f t="shared" si="27"/>
        <v>-24.651906534856852</v>
      </c>
      <c r="Z107">
        <f t="shared" si="19"/>
        <v>0</v>
      </c>
      <c r="AB107">
        <f t="shared" si="28"/>
        <v>-24.651906534856852</v>
      </c>
    </row>
    <row r="108" spans="3:28" x14ac:dyDescent="0.25">
      <c r="C108" s="4">
        <f t="shared" si="31"/>
        <v>9100</v>
      </c>
      <c r="D108">
        <f t="shared" si="30"/>
        <v>-24.776013180981728</v>
      </c>
      <c r="F108">
        <f t="shared" si="21"/>
        <v>0</v>
      </c>
      <c r="H108">
        <f t="shared" si="23"/>
        <v>-24.776013180981728</v>
      </c>
      <c r="J108">
        <v>0</v>
      </c>
      <c r="L108">
        <f t="shared" si="24"/>
        <v>-24.776013180981728</v>
      </c>
      <c r="N108">
        <v>0</v>
      </c>
      <c r="P108">
        <f t="shared" si="25"/>
        <v>-24.776013180981728</v>
      </c>
      <c r="R108">
        <f t="shared" si="29"/>
        <v>0</v>
      </c>
      <c r="T108">
        <f t="shared" si="26"/>
        <v>-24.776013180981728</v>
      </c>
      <c r="V108">
        <f t="shared" si="22"/>
        <v>0</v>
      </c>
      <c r="X108">
        <f t="shared" si="27"/>
        <v>-24.776013180981728</v>
      </c>
      <c r="Z108">
        <f t="shared" si="19"/>
        <v>0</v>
      </c>
      <c r="AB108">
        <f t="shared" si="28"/>
        <v>-24.776013180981728</v>
      </c>
    </row>
    <row r="109" spans="3:28" x14ac:dyDescent="0.25">
      <c r="C109" s="4">
        <f t="shared" si="31"/>
        <v>9200</v>
      </c>
      <c r="D109">
        <f t="shared" si="30"/>
        <v>-24.900119827106607</v>
      </c>
      <c r="F109">
        <f t="shared" si="21"/>
        <v>0</v>
      </c>
      <c r="H109">
        <f t="shared" si="23"/>
        <v>-24.900119827106607</v>
      </c>
      <c r="J109">
        <v>0</v>
      </c>
      <c r="L109">
        <f t="shared" si="24"/>
        <v>-24.900119827106607</v>
      </c>
      <c r="N109">
        <v>0</v>
      </c>
      <c r="P109">
        <f t="shared" si="25"/>
        <v>-24.900119827106607</v>
      </c>
      <c r="R109">
        <f t="shared" si="29"/>
        <v>0</v>
      </c>
      <c r="T109">
        <f t="shared" si="26"/>
        <v>-24.900119827106607</v>
      </c>
      <c r="V109">
        <f t="shared" si="22"/>
        <v>0</v>
      </c>
      <c r="X109">
        <f t="shared" si="27"/>
        <v>-24.900119827106607</v>
      </c>
      <c r="Z109">
        <f t="shared" si="19"/>
        <v>0</v>
      </c>
      <c r="AB109">
        <f t="shared" si="28"/>
        <v>-24.900119827106607</v>
      </c>
    </row>
    <row r="110" spans="3:28" x14ac:dyDescent="0.25">
      <c r="C110" s="4">
        <f t="shared" si="31"/>
        <v>9300</v>
      </c>
      <c r="D110">
        <f t="shared" si="30"/>
        <v>-25.024226473231483</v>
      </c>
      <c r="F110">
        <f t="shared" si="21"/>
        <v>0</v>
      </c>
      <c r="H110">
        <f t="shared" si="23"/>
        <v>-25.024226473231483</v>
      </c>
      <c r="J110">
        <v>0</v>
      </c>
      <c r="L110">
        <f t="shared" si="24"/>
        <v>-25.024226473231483</v>
      </c>
      <c r="N110">
        <v>0</v>
      </c>
      <c r="P110">
        <f t="shared" si="25"/>
        <v>-25.024226473231483</v>
      </c>
      <c r="R110">
        <f t="shared" si="29"/>
        <v>0</v>
      </c>
      <c r="T110">
        <f t="shared" si="26"/>
        <v>-25.024226473231483</v>
      </c>
      <c r="V110">
        <f t="shared" si="22"/>
        <v>0</v>
      </c>
      <c r="X110">
        <f t="shared" si="27"/>
        <v>-25.024226473231483</v>
      </c>
      <c r="Z110">
        <f t="shared" si="19"/>
        <v>0</v>
      </c>
      <c r="AB110">
        <f t="shared" si="28"/>
        <v>-25.024226473231483</v>
      </c>
    </row>
    <row r="111" spans="3:28" x14ac:dyDescent="0.25">
      <c r="C111" s="4">
        <f t="shared" si="31"/>
        <v>9400</v>
      </c>
      <c r="D111">
        <f t="shared" si="30"/>
        <v>-25.148333119356359</v>
      </c>
      <c r="F111">
        <f t="shared" si="21"/>
        <v>0</v>
      </c>
      <c r="H111">
        <f t="shared" si="23"/>
        <v>-25.148333119356359</v>
      </c>
      <c r="J111">
        <v>0</v>
      </c>
      <c r="L111">
        <f t="shared" si="24"/>
        <v>-25.148333119356359</v>
      </c>
      <c r="N111">
        <v>0</v>
      </c>
      <c r="P111">
        <f t="shared" si="25"/>
        <v>-25.148333119356359</v>
      </c>
      <c r="R111">
        <f t="shared" si="29"/>
        <v>0</v>
      </c>
      <c r="T111">
        <f t="shared" si="26"/>
        <v>-25.148333119356359</v>
      </c>
      <c r="V111">
        <f t="shared" si="22"/>
        <v>0</v>
      </c>
      <c r="X111">
        <f t="shared" si="27"/>
        <v>-25.148333119356359</v>
      </c>
      <c r="Z111">
        <f t="shared" si="19"/>
        <v>0</v>
      </c>
      <c r="AB111">
        <f t="shared" si="28"/>
        <v>-25.148333119356359</v>
      </c>
    </row>
    <row r="112" spans="3:28" x14ac:dyDescent="0.25">
      <c r="C112" s="4">
        <f t="shared" si="31"/>
        <v>9500</v>
      </c>
      <c r="D112">
        <f t="shared" si="30"/>
        <v>-25.272439765481238</v>
      </c>
      <c r="F112">
        <f t="shared" si="21"/>
        <v>0</v>
      </c>
      <c r="H112">
        <f t="shared" si="23"/>
        <v>-25.272439765481238</v>
      </c>
      <c r="J112">
        <v>0</v>
      </c>
      <c r="L112">
        <f t="shared" si="24"/>
        <v>-25.272439765481238</v>
      </c>
      <c r="N112">
        <v>0</v>
      </c>
      <c r="P112">
        <f t="shared" si="25"/>
        <v>-25.272439765481238</v>
      </c>
      <c r="R112">
        <f t="shared" si="29"/>
        <v>0</v>
      </c>
      <c r="T112">
        <f t="shared" si="26"/>
        <v>-25.272439765481238</v>
      </c>
      <c r="V112">
        <f t="shared" si="22"/>
        <v>0</v>
      </c>
      <c r="X112">
        <f t="shared" si="27"/>
        <v>-25.272439765481238</v>
      </c>
      <c r="Z112">
        <f t="shared" si="19"/>
        <v>0</v>
      </c>
      <c r="AB112">
        <f t="shared" si="28"/>
        <v>-25.272439765481238</v>
      </c>
    </row>
    <row r="113" spans="3:28" x14ac:dyDescent="0.25">
      <c r="C113" s="4">
        <f t="shared" si="31"/>
        <v>9600</v>
      </c>
      <c r="D113">
        <f t="shared" si="30"/>
        <v>-25.396546411606113</v>
      </c>
      <c r="F113">
        <f t="shared" si="21"/>
        <v>0</v>
      </c>
      <c r="H113">
        <f t="shared" si="23"/>
        <v>-25.396546411606113</v>
      </c>
      <c r="J113">
        <v>0</v>
      </c>
      <c r="L113">
        <f t="shared" si="24"/>
        <v>-25.396546411606113</v>
      </c>
      <c r="N113">
        <v>0</v>
      </c>
      <c r="P113">
        <f t="shared" si="25"/>
        <v>-25.396546411606113</v>
      </c>
      <c r="R113">
        <f t="shared" si="29"/>
        <v>0</v>
      </c>
      <c r="T113">
        <f t="shared" si="26"/>
        <v>-25.396546411606113</v>
      </c>
      <c r="V113">
        <f t="shared" si="22"/>
        <v>0</v>
      </c>
      <c r="X113">
        <f t="shared" si="27"/>
        <v>-25.396546411606113</v>
      </c>
      <c r="Z113">
        <f t="shared" si="19"/>
        <v>0</v>
      </c>
      <c r="AB113">
        <f t="shared" si="28"/>
        <v>-25.396546411606113</v>
      </c>
    </row>
    <row r="114" spans="3:28" x14ac:dyDescent="0.25">
      <c r="C114" s="4">
        <f t="shared" si="31"/>
        <v>9700</v>
      </c>
      <c r="D114">
        <f t="shared" si="30"/>
        <v>-25.520653057730989</v>
      </c>
      <c r="F114">
        <f t="shared" si="21"/>
        <v>0</v>
      </c>
      <c r="H114">
        <f t="shared" si="23"/>
        <v>-25.520653057730989</v>
      </c>
      <c r="J114">
        <v>0</v>
      </c>
      <c r="L114">
        <f t="shared" si="24"/>
        <v>-25.520653057730989</v>
      </c>
      <c r="N114">
        <v>0</v>
      </c>
      <c r="P114">
        <f t="shared" si="25"/>
        <v>-25.520653057730989</v>
      </c>
      <c r="R114">
        <f t="shared" si="29"/>
        <v>0</v>
      </c>
      <c r="T114">
        <f t="shared" si="26"/>
        <v>-25.520653057730989</v>
      </c>
      <c r="V114">
        <f t="shared" si="22"/>
        <v>0</v>
      </c>
      <c r="X114">
        <f t="shared" si="27"/>
        <v>-25.520653057730989</v>
      </c>
      <c r="Z114">
        <f t="shared" si="19"/>
        <v>0</v>
      </c>
      <c r="AB114">
        <f t="shared" si="28"/>
        <v>-25.520653057730989</v>
      </c>
    </row>
    <row r="115" spans="3:28" x14ac:dyDescent="0.25">
      <c r="C115" s="4">
        <f t="shared" si="31"/>
        <v>9800</v>
      </c>
      <c r="D115">
        <f t="shared" si="30"/>
        <v>-25.644759703855868</v>
      </c>
      <c r="F115">
        <f t="shared" si="21"/>
        <v>0</v>
      </c>
      <c r="H115">
        <f t="shared" si="23"/>
        <v>-25.644759703855868</v>
      </c>
      <c r="J115">
        <v>0</v>
      </c>
      <c r="L115">
        <f t="shared" si="24"/>
        <v>-25.644759703855868</v>
      </c>
      <c r="N115">
        <v>0</v>
      </c>
      <c r="P115">
        <f t="shared" si="25"/>
        <v>-25.644759703855868</v>
      </c>
      <c r="R115">
        <f t="shared" si="29"/>
        <v>0</v>
      </c>
      <c r="T115">
        <f t="shared" si="26"/>
        <v>-25.644759703855868</v>
      </c>
      <c r="V115">
        <f t="shared" si="22"/>
        <v>0</v>
      </c>
      <c r="X115">
        <f t="shared" si="27"/>
        <v>-25.644759703855868</v>
      </c>
      <c r="Z115">
        <f t="shared" si="19"/>
        <v>0</v>
      </c>
      <c r="AB115">
        <f t="shared" si="28"/>
        <v>-25.644759703855868</v>
      </c>
    </row>
    <row r="116" spans="3:28" x14ac:dyDescent="0.25">
      <c r="C116" s="4">
        <f t="shared" si="31"/>
        <v>9900</v>
      </c>
      <c r="D116">
        <f t="shared" si="30"/>
        <v>-25.768866349980744</v>
      </c>
      <c r="F116">
        <f t="shared" si="21"/>
        <v>0</v>
      </c>
      <c r="H116">
        <f t="shared" si="23"/>
        <v>-25.768866349980744</v>
      </c>
      <c r="J116">
        <v>0</v>
      </c>
      <c r="L116">
        <f t="shared" si="24"/>
        <v>-25.768866349980744</v>
      </c>
      <c r="N116">
        <v>0</v>
      </c>
      <c r="P116">
        <f t="shared" si="25"/>
        <v>-25.768866349980744</v>
      </c>
      <c r="R116">
        <f t="shared" si="29"/>
        <v>0</v>
      </c>
      <c r="T116">
        <f t="shared" si="26"/>
        <v>-25.768866349980744</v>
      </c>
      <c r="V116">
        <f t="shared" si="22"/>
        <v>0</v>
      </c>
      <c r="X116">
        <f t="shared" si="27"/>
        <v>-25.768866349980744</v>
      </c>
      <c r="Z116">
        <f t="shared" si="19"/>
        <v>0</v>
      </c>
      <c r="AB116">
        <f t="shared" si="28"/>
        <v>-25.768866349980744</v>
      </c>
    </row>
    <row r="117" spans="3:28" x14ac:dyDescent="0.25">
      <c r="C117" s="4">
        <f t="shared" si="31"/>
        <v>10000</v>
      </c>
      <c r="D117">
        <f t="shared" si="30"/>
        <v>-25.89297299610562</v>
      </c>
      <c r="F117">
        <f t="shared" si="21"/>
        <v>0</v>
      </c>
      <c r="H117">
        <f t="shared" si="23"/>
        <v>-25.89297299610562</v>
      </c>
      <c r="J117">
        <v>0</v>
      </c>
      <c r="L117">
        <f t="shared" si="24"/>
        <v>-25.89297299610562</v>
      </c>
      <c r="N117">
        <v>0</v>
      </c>
      <c r="P117">
        <f t="shared" si="25"/>
        <v>-25.89297299610562</v>
      </c>
      <c r="R117">
        <f t="shared" si="29"/>
        <v>0</v>
      </c>
      <c r="T117">
        <f t="shared" si="26"/>
        <v>-25.89297299610562</v>
      </c>
      <c r="V117">
        <f t="shared" si="22"/>
        <v>0</v>
      </c>
      <c r="X117">
        <f t="shared" si="27"/>
        <v>-25.89297299610562</v>
      </c>
      <c r="Z117">
        <f t="shared" si="19"/>
        <v>0</v>
      </c>
      <c r="AB117">
        <f t="shared" si="28"/>
        <v>-25.89297299610562</v>
      </c>
    </row>
    <row r="118" spans="3:28" x14ac:dyDescent="0.25">
      <c r="C118" s="4">
        <f t="shared" si="31"/>
        <v>10100</v>
      </c>
      <c r="D118">
        <f t="shared" si="30"/>
        <v>-26.017079642230499</v>
      </c>
      <c r="F118">
        <f t="shared" si="21"/>
        <v>0</v>
      </c>
      <c r="H118">
        <f t="shared" si="23"/>
        <v>-26.017079642230499</v>
      </c>
      <c r="J118">
        <v>0</v>
      </c>
      <c r="L118">
        <f t="shared" si="24"/>
        <v>-26.017079642230499</v>
      </c>
      <c r="N118">
        <v>0</v>
      </c>
      <c r="P118">
        <f t="shared" si="25"/>
        <v>-26.017079642230499</v>
      </c>
      <c r="R118">
        <f t="shared" si="29"/>
        <v>0</v>
      </c>
      <c r="T118">
        <f t="shared" si="26"/>
        <v>-26.017079642230499</v>
      </c>
      <c r="V118">
        <f t="shared" si="22"/>
        <v>0</v>
      </c>
      <c r="X118">
        <f t="shared" si="27"/>
        <v>-26.017079642230499</v>
      </c>
      <c r="Z118">
        <f t="shared" si="19"/>
        <v>0</v>
      </c>
      <c r="AB118">
        <f t="shared" si="28"/>
        <v>-26.017079642230499</v>
      </c>
    </row>
    <row r="119" spans="3:28" x14ac:dyDescent="0.25">
      <c r="C119" s="4">
        <f t="shared" si="31"/>
        <v>10200</v>
      </c>
      <c r="D119">
        <f t="shared" si="30"/>
        <v>-26.141186288355375</v>
      </c>
      <c r="F119">
        <f t="shared" si="21"/>
        <v>0</v>
      </c>
      <c r="H119">
        <f t="shared" si="23"/>
        <v>-26.141186288355375</v>
      </c>
      <c r="J119">
        <v>0</v>
      </c>
      <c r="L119">
        <f t="shared" si="24"/>
        <v>-26.141186288355375</v>
      </c>
      <c r="N119">
        <v>0</v>
      </c>
      <c r="P119">
        <f t="shared" si="25"/>
        <v>-26.141186288355375</v>
      </c>
      <c r="R119">
        <f t="shared" si="29"/>
        <v>0</v>
      </c>
      <c r="T119">
        <f t="shared" si="26"/>
        <v>-26.141186288355375</v>
      </c>
      <c r="V119">
        <f t="shared" si="22"/>
        <v>0</v>
      </c>
      <c r="X119">
        <f t="shared" si="27"/>
        <v>-26.141186288355375</v>
      </c>
      <c r="Z119">
        <f t="shared" si="19"/>
        <v>0</v>
      </c>
      <c r="AB119">
        <f t="shared" si="28"/>
        <v>-26.141186288355375</v>
      </c>
    </row>
    <row r="120" spans="3:28" x14ac:dyDescent="0.25">
      <c r="C120" s="4">
        <f t="shared" si="31"/>
        <v>10300</v>
      </c>
      <c r="D120">
        <f t="shared" si="30"/>
        <v>-26.26529293448025</v>
      </c>
      <c r="F120">
        <f t="shared" si="21"/>
        <v>0</v>
      </c>
      <c r="H120">
        <f t="shared" si="23"/>
        <v>-26.26529293448025</v>
      </c>
      <c r="J120">
        <v>0</v>
      </c>
      <c r="L120">
        <f t="shared" si="24"/>
        <v>-26.26529293448025</v>
      </c>
      <c r="N120">
        <v>0</v>
      </c>
      <c r="P120">
        <f t="shared" si="25"/>
        <v>-26.26529293448025</v>
      </c>
      <c r="R120">
        <f t="shared" si="29"/>
        <v>0</v>
      </c>
      <c r="T120">
        <f t="shared" si="26"/>
        <v>-26.26529293448025</v>
      </c>
      <c r="V120">
        <f t="shared" si="22"/>
        <v>0</v>
      </c>
      <c r="X120">
        <f t="shared" si="27"/>
        <v>-26.26529293448025</v>
      </c>
      <c r="Z120">
        <f t="shared" si="19"/>
        <v>0</v>
      </c>
      <c r="AB120">
        <f t="shared" si="28"/>
        <v>-26.26529293448025</v>
      </c>
    </row>
    <row r="121" spans="3:28" x14ac:dyDescent="0.25">
      <c r="C121" s="4">
        <f t="shared" si="31"/>
        <v>10400</v>
      </c>
      <c r="D121">
        <f t="shared" si="30"/>
        <v>-26.389399580605129</v>
      </c>
      <c r="F121">
        <f t="shared" si="21"/>
        <v>0</v>
      </c>
      <c r="H121">
        <f t="shared" si="23"/>
        <v>-26.389399580605129</v>
      </c>
      <c r="J121">
        <v>0</v>
      </c>
      <c r="L121">
        <f t="shared" si="24"/>
        <v>-26.389399580605129</v>
      </c>
      <c r="N121">
        <v>0</v>
      </c>
      <c r="P121">
        <f t="shared" si="25"/>
        <v>-26.389399580605129</v>
      </c>
      <c r="R121">
        <f t="shared" si="29"/>
        <v>0</v>
      </c>
      <c r="T121">
        <f t="shared" si="26"/>
        <v>-26.389399580605129</v>
      </c>
      <c r="V121">
        <f t="shared" si="22"/>
        <v>0</v>
      </c>
      <c r="X121">
        <f t="shared" si="27"/>
        <v>-26.389399580605129</v>
      </c>
      <c r="Z121">
        <f t="shared" si="19"/>
        <v>0</v>
      </c>
      <c r="AB121">
        <f t="shared" si="28"/>
        <v>-26.389399580605129</v>
      </c>
    </row>
    <row r="122" spans="3:28" x14ac:dyDescent="0.25">
      <c r="C122" s="4">
        <f t="shared" si="31"/>
        <v>10500</v>
      </c>
      <c r="D122">
        <f t="shared" si="30"/>
        <v>-26.513506226730005</v>
      </c>
      <c r="F122">
        <f t="shared" si="21"/>
        <v>0</v>
      </c>
      <c r="H122">
        <f t="shared" si="23"/>
        <v>-26.513506226730005</v>
      </c>
      <c r="J122">
        <v>0</v>
      </c>
      <c r="L122">
        <f t="shared" si="24"/>
        <v>-26.513506226730005</v>
      </c>
      <c r="N122">
        <v>0</v>
      </c>
      <c r="P122">
        <f t="shared" si="25"/>
        <v>-26.513506226730005</v>
      </c>
      <c r="R122">
        <f t="shared" si="29"/>
        <v>0</v>
      </c>
      <c r="T122">
        <f t="shared" si="26"/>
        <v>-26.513506226730005</v>
      </c>
      <c r="V122">
        <f t="shared" si="22"/>
        <v>0</v>
      </c>
      <c r="X122">
        <f t="shared" si="27"/>
        <v>-26.513506226730005</v>
      </c>
      <c r="Z122">
        <f t="shared" si="19"/>
        <v>0</v>
      </c>
      <c r="AB122">
        <f t="shared" si="28"/>
        <v>-26.513506226730005</v>
      </c>
    </row>
    <row r="123" spans="3:28" x14ac:dyDescent="0.25">
      <c r="C123" s="4">
        <f t="shared" si="31"/>
        <v>10600</v>
      </c>
      <c r="D123">
        <f t="shared" si="30"/>
        <v>-26.637612872854884</v>
      </c>
      <c r="F123">
        <f t="shared" si="21"/>
        <v>0</v>
      </c>
      <c r="H123">
        <f t="shared" si="23"/>
        <v>-26.637612872854884</v>
      </c>
      <c r="J123">
        <v>0</v>
      </c>
      <c r="L123">
        <f t="shared" si="24"/>
        <v>-26.637612872854884</v>
      </c>
      <c r="N123">
        <v>0</v>
      </c>
      <c r="P123">
        <f t="shared" si="25"/>
        <v>-26.637612872854884</v>
      </c>
      <c r="R123">
        <f t="shared" si="29"/>
        <v>0</v>
      </c>
      <c r="T123">
        <f t="shared" si="26"/>
        <v>-26.637612872854884</v>
      </c>
      <c r="V123">
        <f t="shared" si="22"/>
        <v>0</v>
      </c>
      <c r="X123">
        <f t="shared" si="27"/>
        <v>-26.637612872854884</v>
      </c>
      <c r="Z123">
        <f t="shared" si="19"/>
        <v>0</v>
      </c>
      <c r="AB123">
        <f t="shared" si="28"/>
        <v>-26.637612872854884</v>
      </c>
    </row>
    <row r="124" spans="3:28" x14ac:dyDescent="0.25">
      <c r="C124" s="4">
        <f t="shared" si="31"/>
        <v>10700</v>
      </c>
      <c r="D124">
        <f t="shared" si="30"/>
        <v>-26.76171951897976</v>
      </c>
      <c r="F124">
        <f t="shared" si="21"/>
        <v>0</v>
      </c>
      <c r="H124">
        <f t="shared" si="23"/>
        <v>-26.76171951897976</v>
      </c>
      <c r="J124">
        <v>0</v>
      </c>
      <c r="L124">
        <f t="shared" si="24"/>
        <v>-26.76171951897976</v>
      </c>
      <c r="N124">
        <v>0</v>
      </c>
      <c r="P124">
        <f t="shared" si="25"/>
        <v>-26.76171951897976</v>
      </c>
      <c r="R124">
        <f t="shared" si="29"/>
        <v>0</v>
      </c>
      <c r="T124">
        <f t="shared" si="26"/>
        <v>-26.76171951897976</v>
      </c>
      <c r="V124">
        <f t="shared" si="22"/>
        <v>0</v>
      </c>
      <c r="X124">
        <f t="shared" si="27"/>
        <v>-26.76171951897976</v>
      </c>
      <c r="Z124">
        <f t="shared" si="19"/>
        <v>0</v>
      </c>
      <c r="AB124">
        <f t="shared" si="28"/>
        <v>-26.76171951897976</v>
      </c>
    </row>
    <row r="125" spans="3:28" x14ac:dyDescent="0.25">
      <c r="C125" s="4">
        <f t="shared" si="31"/>
        <v>10800</v>
      </c>
      <c r="D125">
        <f t="shared" si="30"/>
        <v>-26.885826165104639</v>
      </c>
      <c r="F125">
        <f t="shared" si="21"/>
        <v>0</v>
      </c>
      <c r="H125">
        <f t="shared" si="23"/>
        <v>-26.885826165104639</v>
      </c>
      <c r="J125">
        <v>0</v>
      </c>
      <c r="L125">
        <f t="shared" si="24"/>
        <v>-26.885826165104639</v>
      </c>
      <c r="N125">
        <v>0</v>
      </c>
      <c r="P125">
        <f t="shared" si="25"/>
        <v>-26.885826165104639</v>
      </c>
      <c r="R125">
        <f t="shared" si="29"/>
        <v>0</v>
      </c>
      <c r="T125">
        <f t="shared" si="26"/>
        <v>-26.885826165104639</v>
      </c>
      <c r="V125">
        <f t="shared" si="22"/>
        <v>0</v>
      </c>
      <c r="X125">
        <f t="shared" si="27"/>
        <v>-26.885826165104639</v>
      </c>
      <c r="Z125">
        <f t="shared" si="19"/>
        <v>0</v>
      </c>
      <c r="AB125">
        <f t="shared" si="28"/>
        <v>-26.885826165104639</v>
      </c>
    </row>
    <row r="126" spans="3:28" x14ac:dyDescent="0.25">
      <c r="C126" s="4">
        <f t="shared" si="31"/>
        <v>10900</v>
      </c>
      <c r="D126">
        <f t="shared" si="30"/>
        <v>-27.009932811229515</v>
      </c>
      <c r="F126">
        <f t="shared" si="21"/>
        <v>0</v>
      </c>
      <c r="H126">
        <f t="shared" si="23"/>
        <v>-27.009932811229515</v>
      </c>
      <c r="J126">
        <v>0</v>
      </c>
      <c r="L126">
        <f t="shared" si="24"/>
        <v>-27.009932811229515</v>
      </c>
      <c r="N126">
        <v>0</v>
      </c>
      <c r="P126">
        <f t="shared" si="25"/>
        <v>-27.009932811229515</v>
      </c>
      <c r="R126">
        <f t="shared" si="29"/>
        <v>0</v>
      </c>
      <c r="T126">
        <f t="shared" si="26"/>
        <v>-27.009932811229515</v>
      </c>
      <c r="V126">
        <f t="shared" si="22"/>
        <v>0</v>
      </c>
      <c r="X126">
        <f t="shared" si="27"/>
        <v>-27.009932811229515</v>
      </c>
      <c r="Z126">
        <f t="shared" si="19"/>
        <v>0</v>
      </c>
      <c r="AB126">
        <f t="shared" si="28"/>
        <v>-27.009932811229515</v>
      </c>
    </row>
    <row r="127" spans="3:28" x14ac:dyDescent="0.25">
      <c r="C127" s="4">
        <f t="shared" si="31"/>
        <v>11000</v>
      </c>
      <c r="D127">
        <f t="shared" si="30"/>
        <v>-27.13403945735439</v>
      </c>
      <c r="F127">
        <f t="shared" si="21"/>
        <v>0</v>
      </c>
      <c r="H127">
        <f t="shared" si="23"/>
        <v>-27.13403945735439</v>
      </c>
      <c r="J127">
        <v>0</v>
      </c>
      <c r="L127">
        <f t="shared" si="24"/>
        <v>-27.13403945735439</v>
      </c>
      <c r="N127">
        <v>0</v>
      </c>
      <c r="P127">
        <f t="shared" si="25"/>
        <v>-27.13403945735439</v>
      </c>
      <c r="R127">
        <f t="shared" si="29"/>
        <v>0</v>
      </c>
      <c r="T127">
        <f t="shared" si="26"/>
        <v>-27.13403945735439</v>
      </c>
      <c r="V127">
        <f t="shared" si="22"/>
        <v>0</v>
      </c>
      <c r="X127">
        <f t="shared" si="27"/>
        <v>-27.13403945735439</v>
      </c>
      <c r="Z127">
        <f t="shared" si="19"/>
        <v>0</v>
      </c>
      <c r="AB127">
        <f t="shared" si="28"/>
        <v>-27.13403945735439</v>
      </c>
    </row>
    <row r="128" spans="3:28" x14ac:dyDescent="0.25">
      <c r="C128" s="4">
        <f t="shared" si="31"/>
        <v>11100</v>
      </c>
      <c r="D128">
        <f t="shared" si="30"/>
        <v>-27.25814610347927</v>
      </c>
      <c r="F128">
        <f t="shared" si="21"/>
        <v>0</v>
      </c>
      <c r="H128">
        <f t="shared" si="23"/>
        <v>-27.25814610347927</v>
      </c>
      <c r="J128">
        <v>0</v>
      </c>
      <c r="L128">
        <f t="shared" si="24"/>
        <v>-27.25814610347927</v>
      </c>
      <c r="N128">
        <v>0</v>
      </c>
      <c r="P128">
        <f t="shared" si="25"/>
        <v>-27.25814610347927</v>
      </c>
      <c r="R128">
        <f t="shared" si="29"/>
        <v>0</v>
      </c>
      <c r="T128">
        <f t="shared" si="26"/>
        <v>-27.25814610347927</v>
      </c>
      <c r="V128">
        <f t="shared" si="22"/>
        <v>0</v>
      </c>
      <c r="X128">
        <f t="shared" si="27"/>
        <v>-27.25814610347927</v>
      </c>
      <c r="Z128">
        <f t="shared" si="19"/>
        <v>0</v>
      </c>
      <c r="AB128">
        <f t="shared" si="28"/>
        <v>-27.25814610347927</v>
      </c>
    </row>
    <row r="129" spans="1:28" x14ac:dyDescent="0.25">
      <c r="C129" s="4">
        <f t="shared" si="31"/>
        <v>11200</v>
      </c>
      <c r="D129">
        <f t="shared" si="30"/>
        <v>-27.382252749604145</v>
      </c>
      <c r="F129">
        <f t="shared" si="21"/>
        <v>0</v>
      </c>
      <c r="H129">
        <f t="shared" si="23"/>
        <v>-27.382252749604145</v>
      </c>
      <c r="J129">
        <v>0</v>
      </c>
      <c r="L129">
        <f t="shared" si="24"/>
        <v>-27.382252749604145</v>
      </c>
      <c r="N129">
        <v>0</v>
      </c>
      <c r="P129">
        <f t="shared" si="25"/>
        <v>-27.382252749604145</v>
      </c>
      <c r="R129">
        <f t="shared" si="29"/>
        <v>0</v>
      </c>
      <c r="T129">
        <f t="shared" si="26"/>
        <v>-27.382252749604145</v>
      </c>
      <c r="V129">
        <f t="shared" si="22"/>
        <v>0</v>
      </c>
      <c r="X129">
        <f t="shared" si="27"/>
        <v>-27.382252749604145</v>
      </c>
      <c r="Z129">
        <f t="shared" si="19"/>
        <v>0</v>
      </c>
      <c r="AB129">
        <f t="shared" si="28"/>
        <v>-27.382252749604145</v>
      </c>
    </row>
    <row r="130" spans="1:28" x14ac:dyDescent="0.25">
      <c r="A130" t="s">
        <v>9</v>
      </c>
      <c r="B130">
        <v>7</v>
      </c>
      <c r="C130" s="5">
        <v>11214.3</v>
      </c>
      <c r="D130" s="6">
        <f t="shared" si="30"/>
        <v>-27.400000000000002</v>
      </c>
      <c r="F130">
        <f t="shared" si="21"/>
        <v>0</v>
      </c>
      <c r="H130">
        <f t="shared" si="23"/>
        <v>-27.400000000000002</v>
      </c>
      <c r="J130">
        <v>0</v>
      </c>
      <c r="L130">
        <f t="shared" si="24"/>
        <v>-27.400000000000002</v>
      </c>
      <c r="N130">
        <v>0</v>
      </c>
      <c r="P130">
        <f t="shared" si="25"/>
        <v>-27.400000000000002</v>
      </c>
      <c r="R130">
        <f t="shared" si="29"/>
        <v>0</v>
      </c>
      <c r="T130">
        <f t="shared" si="26"/>
        <v>-27.400000000000002</v>
      </c>
      <c r="V130">
        <f t="shared" si="22"/>
        <v>0</v>
      </c>
      <c r="X130">
        <f t="shared" si="27"/>
        <v>-27.400000000000002</v>
      </c>
      <c r="Z130">
        <f t="shared" ref="Z130:Z192" si="32">Z129+0</f>
        <v>0</v>
      </c>
      <c r="AB130">
        <f t="shared" si="28"/>
        <v>-27.400000000000002</v>
      </c>
    </row>
    <row r="131" spans="1:28" x14ac:dyDescent="0.25">
      <c r="C131" s="4">
        <v>11300</v>
      </c>
      <c r="D131">
        <f>(-1.3/4191.3)*(C131-C$130)-27.4</f>
        <v>-27.4265812516403</v>
      </c>
      <c r="F131">
        <f t="shared" ref="F131:F192" si="33">F130</f>
        <v>0</v>
      </c>
      <c r="H131">
        <f t="shared" si="23"/>
        <v>-27.4265812516403</v>
      </c>
      <c r="J131">
        <v>0</v>
      </c>
      <c r="L131">
        <f t="shared" si="24"/>
        <v>-27.4265812516403</v>
      </c>
      <c r="N131">
        <v>0</v>
      </c>
      <c r="P131">
        <f t="shared" si="25"/>
        <v>-27.4265812516403</v>
      </c>
      <c r="R131">
        <f t="shared" si="29"/>
        <v>0</v>
      </c>
      <c r="T131">
        <f t="shared" si="26"/>
        <v>-27.4265812516403</v>
      </c>
      <c r="V131">
        <f t="shared" si="22"/>
        <v>0</v>
      </c>
      <c r="X131">
        <f t="shared" si="27"/>
        <v>-27.4265812516403</v>
      </c>
      <c r="Z131">
        <f t="shared" si="32"/>
        <v>0</v>
      </c>
      <c r="AB131">
        <f t="shared" si="28"/>
        <v>-27.4265812516403</v>
      </c>
    </row>
    <row r="132" spans="1:28" x14ac:dyDescent="0.25">
      <c r="C132" s="4">
        <f t="shared" si="31"/>
        <v>11400</v>
      </c>
      <c r="D132">
        <f t="shared" ref="D132:D173" si="34">(-1.3/4191.3)*(C132-C$130)-27.4</f>
        <v>-27.457597881325601</v>
      </c>
      <c r="F132">
        <f t="shared" si="33"/>
        <v>0</v>
      </c>
      <c r="H132">
        <f t="shared" si="23"/>
        <v>-27.457597881325601</v>
      </c>
      <c r="J132">
        <v>0</v>
      </c>
      <c r="L132">
        <f t="shared" si="24"/>
        <v>-27.457597881325601</v>
      </c>
      <c r="N132">
        <v>0</v>
      </c>
      <c r="P132">
        <f t="shared" si="25"/>
        <v>-27.457597881325601</v>
      </c>
      <c r="R132">
        <f t="shared" si="29"/>
        <v>0</v>
      </c>
      <c r="T132">
        <f t="shared" si="26"/>
        <v>-27.457597881325601</v>
      </c>
      <c r="V132">
        <f t="shared" si="22"/>
        <v>0</v>
      </c>
      <c r="X132">
        <f t="shared" si="27"/>
        <v>-27.457597881325601</v>
      </c>
      <c r="Z132">
        <f t="shared" si="32"/>
        <v>0</v>
      </c>
      <c r="AB132">
        <f t="shared" si="28"/>
        <v>-27.457597881325601</v>
      </c>
    </row>
    <row r="133" spans="1:28" x14ac:dyDescent="0.25">
      <c r="C133" s="4">
        <f t="shared" si="31"/>
        <v>11500</v>
      </c>
      <c r="D133">
        <f t="shared" si="34"/>
        <v>-27.488614511010901</v>
      </c>
      <c r="F133">
        <f t="shared" si="33"/>
        <v>0</v>
      </c>
      <c r="H133">
        <f t="shared" si="23"/>
        <v>-27.488614511010901</v>
      </c>
      <c r="J133">
        <v>0</v>
      </c>
      <c r="L133">
        <f t="shared" si="24"/>
        <v>-27.488614511010901</v>
      </c>
      <c r="N133">
        <v>0</v>
      </c>
      <c r="P133">
        <f t="shared" si="25"/>
        <v>-27.488614511010901</v>
      </c>
      <c r="R133">
        <f t="shared" si="29"/>
        <v>0</v>
      </c>
      <c r="T133">
        <f t="shared" si="26"/>
        <v>-27.488614511010901</v>
      </c>
      <c r="V133">
        <f t="shared" ref="V133:V192" si="35">V132+0</f>
        <v>0</v>
      </c>
      <c r="X133">
        <f t="shared" si="27"/>
        <v>-27.488614511010901</v>
      </c>
      <c r="Z133">
        <f t="shared" si="32"/>
        <v>0</v>
      </c>
      <c r="AB133">
        <f t="shared" si="28"/>
        <v>-27.488614511010901</v>
      </c>
    </row>
    <row r="134" spans="1:28" x14ac:dyDescent="0.25">
      <c r="C134" s="4">
        <f t="shared" si="31"/>
        <v>11600</v>
      </c>
      <c r="D134">
        <f t="shared" si="34"/>
        <v>-27.519631140696202</v>
      </c>
      <c r="F134">
        <f t="shared" si="33"/>
        <v>0</v>
      </c>
      <c r="H134">
        <f t="shared" si="23"/>
        <v>-27.519631140696202</v>
      </c>
      <c r="J134">
        <v>0</v>
      </c>
      <c r="L134">
        <f t="shared" si="24"/>
        <v>-27.519631140696202</v>
      </c>
      <c r="N134">
        <v>0</v>
      </c>
      <c r="P134">
        <f t="shared" si="25"/>
        <v>-27.519631140696202</v>
      </c>
      <c r="R134">
        <f t="shared" si="29"/>
        <v>0</v>
      </c>
      <c r="T134">
        <f t="shared" si="26"/>
        <v>-27.519631140696202</v>
      </c>
      <c r="V134">
        <f t="shared" si="35"/>
        <v>0</v>
      </c>
      <c r="X134">
        <f t="shared" si="27"/>
        <v>-27.519631140696202</v>
      </c>
      <c r="Z134">
        <f t="shared" si="32"/>
        <v>0</v>
      </c>
      <c r="AB134">
        <f t="shared" si="28"/>
        <v>-27.519631140696202</v>
      </c>
    </row>
    <row r="135" spans="1:28" x14ac:dyDescent="0.25">
      <c r="C135" s="4">
        <f t="shared" si="31"/>
        <v>11700</v>
      </c>
      <c r="D135">
        <f t="shared" si="34"/>
        <v>-27.550647770381502</v>
      </c>
      <c r="F135">
        <f t="shared" si="33"/>
        <v>0</v>
      </c>
      <c r="H135">
        <f t="shared" si="23"/>
        <v>-27.550647770381502</v>
      </c>
      <c r="J135">
        <v>0</v>
      </c>
      <c r="L135">
        <f t="shared" si="24"/>
        <v>-27.550647770381502</v>
      </c>
      <c r="N135">
        <v>0</v>
      </c>
      <c r="P135">
        <f t="shared" si="25"/>
        <v>-27.550647770381502</v>
      </c>
      <c r="R135">
        <f t="shared" si="29"/>
        <v>0</v>
      </c>
      <c r="T135">
        <f t="shared" si="26"/>
        <v>-27.550647770381502</v>
      </c>
      <c r="V135">
        <f t="shared" si="35"/>
        <v>0</v>
      </c>
      <c r="X135">
        <f t="shared" si="27"/>
        <v>-27.550647770381502</v>
      </c>
      <c r="Z135">
        <f t="shared" si="32"/>
        <v>0</v>
      </c>
      <c r="AB135">
        <f t="shared" si="28"/>
        <v>-27.550647770381502</v>
      </c>
    </row>
    <row r="136" spans="1:28" x14ac:dyDescent="0.25">
      <c r="C136" s="4">
        <f t="shared" si="31"/>
        <v>11800</v>
      </c>
      <c r="D136">
        <f t="shared" si="34"/>
        <v>-27.581664400066803</v>
      </c>
      <c r="F136">
        <f t="shared" si="33"/>
        <v>0</v>
      </c>
      <c r="H136">
        <f t="shared" si="23"/>
        <v>-27.581664400066803</v>
      </c>
      <c r="J136">
        <v>0</v>
      </c>
      <c r="L136">
        <f t="shared" si="24"/>
        <v>-27.581664400066803</v>
      </c>
      <c r="N136">
        <v>0</v>
      </c>
      <c r="P136">
        <f t="shared" si="25"/>
        <v>-27.581664400066803</v>
      </c>
      <c r="R136">
        <f t="shared" si="29"/>
        <v>0</v>
      </c>
      <c r="T136">
        <f t="shared" si="26"/>
        <v>-27.581664400066803</v>
      </c>
      <c r="V136">
        <f t="shared" si="35"/>
        <v>0</v>
      </c>
      <c r="X136">
        <f t="shared" si="27"/>
        <v>-27.581664400066803</v>
      </c>
      <c r="Z136">
        <f t="shared" si="32"/>
        <v>0</v>
      </c>
      <c r="AB136">
        <f t="shared" si="28"/>
        <v>-27.581664400066803</v>
      </c>
    </row>
    <row r="137" spans="1:28" x14ac:dyDescent="0.25">
      <c r="C137" s="4">
        <f t="shared" si="31"/>
        <v>11900</v>
      </c>
      <c r="D137">
        <f t="shared" si="34"/>
        <v>-27.612681029752103</v>
      </c>
      <c r="F137">
        <f t="shared" si="33"/>
        <v>0</v>
      </c>
      <c r="H137">
        <f t="shared" si="23"/>
        <v>-27.612681029752103</v>
      </c>
      <c r="J137">
        <v>0</v>
      </c>
      <c r="L137">
        <f t="shared" si="24"/>
        <v>-27.612681029752103</v>
      </c>
      <c r="N137">
        <v>0</v>
      </c>
      <c r="P137">
        <f t="shared" si="25"/>
        <v>-27.612681029752103</v>
      </c>
      <c r="R137">
        <f t="shared" si="29"/>
        <v>0</v>
      </c>
      <c r="T137">
        <f t="shared" si="26"/>
        <v>-27.612681029752103</v>
      </c>
      <c r="V137">
        <f t="shared" si="35"/>
        <v>0</v>
      </c>
      <c r="X137">
        <f t="shared" si="27"/>
        <v>-27.612681029752103</v>
      </c>
      <c r="Z137">
        <f t="shared" si="32"/>
        <v>0</v>
      </c>
      <c r="AB137">
        <f t="shared" si="28"/>
        <v>-27.612681029752103</v>
      </c>
    </row>
    <row r="138" spans="1:28" x14ac:dyDescent="0.25">
      <c r="C138" s="4">
        <f t="shared" si="31"/>
        <v>12000</v>
      </c>
      <c r="D138">
        <f t="shared" si="34"/>
        <v>-27.643697659437404</v>
      </c>
      <c r="F138">
        <f t="shared" si="33"/>
        <v>0</v>
      </c>
      <c r="H138">
        <f t="shared" si="23"/>
        <v>-27.643697659437404</v>
      </c>
      <c r="J138">
        <v>0</v>
      </c>
      <c r="L138">
        <f t="shared" si="24"/>
        <v>-27.643697659437404</v>
      </c>
      <c r="N138">
        <v>0</v>
      </c>
      <c r="P138">
        <f t="shared" si="25"/>
        <v>-27.643697659437404</v>
      </c>
      <c r="R138">
        <f t="shared" si="29"/>
        <v>0</v>
      </c>
      <c r="T138">
        <f t="shared" si="26"/>
        <v>-27.643697659437404</v>
      </c>
      <c r="V138">
        <f t="shared" si="35"/>
        <v>0</v>
      </c>
      <c r="X138">
        <f t="shared" si="27"/>
        <v>-27.643697659437404</v>
      </c>
      <c r="Z138">
        <f t="shared" si="32"/>
        <v>0</v>
      </c>
      <c r="AB138">
        <f t="shared" si="28"/>
        <v>-27.643697659437404</v>
      </c>
    </row>
    <row r="139" spans="1:28" x14ac:dyDescent="0.25">
      <c r="C139" s="4">
        <f t="shared" si="31"/>
        <v>12100</v>
      </c>
      <c r="D139">
        <f t="shared" si="34"/>
        <v>-27.674714289122704</v>
      </c>
      <c r="F139">
        <f t="shared" si="33"/>
        <v>0</v>
      </c>
      <c r="H139">
        <f t="shared" si="23"/>
        <v>-27.674714289122704</v>
      </c>
      <c r="J139">
        <v>0</v>
      </c>
      <c r="L139">
        <f t="shared" si="24"/>
        <v>-27.674714289122704</v>
      </c>
      <c r="N139">
        <v>0</v>
      </c>
      <c r="P139">
        <f t="shared" si="25"/>
        <v>-27.674714289122704</v>
      </c>
      <c r="R139">
        <f t="shared" si="29"/>
        <v>0</v>
      </c>
      <c r="T139">
        <f t="shared" si="26"/>
        <v>-27.674714289122704</v>
      </c>
      <c r="V139">
        <f t="shared" si="35"/>
        <v>0</v>
      </c>
      <c r="X139">
        <f t="shared" si="27"/>
        <v>-27.674714289122704</v>
      </c>
      <c r="Z139">
        <f t="shared" si="32"/>
        <v>0</v>
      </c>
      <c r="AB139">
        <f t="shared" si="28"/>
        <v>-27.674714289122704</v>
      </c>
    </row>
    <row r="140" spans="1:28" x14ac:dyDescent="0.25">
      <c r="C140" s="4">
        <f t="shared" si="31"/>
        <v>12200</v>
      </c>
      <c r="D140">
        <f t="shared" si="34"/>
        <v>-27.705730918808005</v>
      </c>
      <c r="F140">
        <f t="shared" si="33"/>
        <v>0</v>
      </c>
      <c r="H140">
        <f t="shared" si="23"/>
        <v>-27.705730918808005</v>
      </c>
      <c r="J140">
        <v>0</v>
      </c>
      <c r="L140">
        <f t="shared" si="24"/>
        <v>-27.705730918808005</v>
      </c>
      <c r="N140">
        <v>0</v>
      </c>
      <c r="P140">
        <f t="shared" si="25"/>
        <v>-27.705730918808005</v>
      </c>
      <c r="R140">
        <f t="shared" si="29"/>
        <v>0</v>
      </c>
      <c r="T140">
        <f t="shared" si="26"/>
        <v>-27.705730918808005</v>
      </c>
      <c r="V140">
        <f t="shared" si="35"/>
        <v>0</v>
      </c>
      <c r="X140">
        <f t="shared" si="27"/>
        <v>-27.705730918808005</v>
      </c>
      <c r="Z140">
        <f t="shared" si="32"/>
        <v>0</v>
      </c>
      <c r="AB140">
        <f t="shared" si="28"/>
        <v>-27.705730918808005</v>
      </c>
    </row>
    <row r="141" spans="1:28" x14ac:dyDescent="0.25">
      <c r="C141" s="4">
        <f t="shared" si="31"/>
        <v>12300</v>
      </c>
      <c r="D141">
        <f t="shared" si="34"/>
        <v>-27.736747548493305</v>
      </c>
      <c r="F141">
        <f t="shared" si="33"/>
        <v>0</v>
      </c>
      <c r="H141">
        <f t="shared" ref="H141:H192" si="36">D141+F141</f>
        <v>-27.736747548493305</v>
      </c>
      <c r="J141">
        <v>0</v>
      </c>
      <c r="L141">
        <f t="shared" ref="L141:L192" si="37">D141+J141</f>
        <v>-27.736747548493305</v>
      </c>
      <c r="N141">
        <v>0</v>
      </c>
      <c r="P141">
        <f t="shared" ref="P141:P192" si="38">N141+D141</f>
        <v>-27.736747548493305</v>
      </c>
      <c r="R141">
        <f t="shared" si="29"/>
        <v>0</v>
      </c>
      <c r="T141">
        <f t="shared" ref="T141:T192" si="39">R141+D141</f>
        <v>-27.736747548493305</v>
      </c>
      <c r="V141">
        <f t="shared" si="35"/>
        <v>0</v>
      </c>
      <c r="X141">
        <f t="shared" ref="X141:X192" si="40">V141+D141</f>
        <v>-27.736747548493305</v>
      </c>
      <c r="Z141">
        <f t="shared" si="32"/>
        <v>0</v>
      </c>
      <c r="AB141">
        <f t="shared" ref="AB141:AB192" si="41">Z141+D141</f>
        <v>-27.736747548493305</v>
      </c>
    </row>
    <row r="142" spans="1:28" x14ac:dyDescent="0.25">
      <c r="C142" s="4">
        <f t="shared" si="31"/>
        <v>12400</v>
      </c>
      <c r="D142">
        <f t="shared" si="34"/>
        <v>-27.767764178178606</v>
      </c>
      <c r="F142">
        <f t="shared" si="33"/>
        <v>0</v>
      </c>
      <c r="H142">
        <f t="shared" si="36"/>
        <v>-27.767764178178606</v>
      </c>
      <c r="J142">
        <v>0</v>
      </c>
      <c r="L142">
        <f t="shared" si="37"/>
        <v>-27.767764178178606</v>
      </c>
      <c r="N142">
        <v>0</v>
      </c>
      <c r="P142">
        <f t="shared" si="38"/>
        <v>-27.767764178178606</v>
      </c>
      <c r="R142">
        <f t="shared" si="29"/>
        <v>0</v>
      </c>
      <c r="T142">
        <f t="shared" si="39"/>
        <v>-27.767764178178606</v>
      </c>
      <c r="V142">
        <f t="shared" si="35"/>
        <v>0</v>
      </c>
      <c r="X142">
        <f t="shared" si="40"/>
        <v>-27.767764178178606</v>
      </c>
      <c r="Z142">
        <f t="shared" si="32"/>
        <v>0</v>
      </c>
      <c r="AB142">
        <f t="shared" si="41"/>
        <v>-27.767764178178606</v>
      </c>
    </row>
    <row r="143" spans="1:28" x14ac:dyDescent="0.25">
      <c r="C143" s="4">
        <f t="shared" si="31"/>
        <v>12500</v>
      </c>
      <c r="D143">
        <f t="shared" si="34"/>
        <v>-27.798780807863906</v>
      </c>
      <c r="F143">
        <f t="shared" si="33"/>
        <v>0</v>
      </c>
      <c r="H143">
        <f t="shared" si="36"/>
        <v>-27.798780807863906</v>
      </c>
      <c r="J143">
        <v>0</v>
      </c>
      <c r="L143">
        <f t="shared" si="37"/>
        <v>-27.798780807863906</v>
      </c>
      <c r="N143">
        <v>0</v>
      </c>
      <c r="P143">
        <f t="shared" si="38"/>
        <v>-27.798780807863906</v>
      </c>
      <c r="R143">
        <f t="shared" ref="R143:R192" si="42">R142+0</f>
        <v>0</v>
      </c>
      <c r="T143">
        <f t="shared" si="39"/>
        <v>-27.798780807863906</v>
      </c>
      <c r="V143">
        <f t="shared" si="35"/>
        <v>0</v>
      </c>
      <c r="X143">
        <f t="shared" si="40"/>
        <v>-27.798780807863906</v>
      </c>
      <c r="Z143">
        <f t="shared" si="32"/>
        <v>0</v>
      </c>
      <c r="AB143">
        <f t="shared" si="41"/>
        <v>-27.798780807863906</v>
      </c>
    </row>
    <row r="144" spans="1:28" x14ac:dyDescent="0.25">
      <c r="C144" s="4">
        <f t="shared" si="31"/>
        <v>12600</v>
      </c>
      <c r="D144">
        <f t="shared" si="34"/>
        <v>-27.829797437549207</v>
      </c>
      <c r="F144">
        <f t="shared" si="33"/>
        <v>0</v>
      </c>
      <c r="H144">
        <f t="shared" si="36"/>
        <v>-27.829797437549207</v>
      </c>
      <c r="J144">
        <v>0</v>
      </c>
      <c r="L144">
        <f t="shared" si="37"/>
        <v>-27.829797437549207</v>
      </c>
      <c r="N144">
        <v>0</v>
      </c>
      <c r="P144">
        <f t="shared" si="38"/>
        <v>-27.829797437549207</v>
      </c>
      <c r="R144">
        <f t="shared" si="42"/>
        <v>0</v>
      </c>
      <c r="T144">
        <f t="shared" si="39"/>
        <v>-27.829797437549207</v>
      </c>
      <c r="V144">
        <f t="shared" si="35"/>
        <v>0</v>
      </c>
      <c r="X144">
        <f t="shared" si="40"/>
        <v>-27.829797437549207</v>
      </c>
      <c r="Z144">
        <f t="shared" si="32"/>
        <v>0</v>
      </c>
      <c r="AB144">
        <f t="shared" si="41"/>
        <v>-27.829797437549207</v>
      </c>
    </row>
    <row r="145" spans="3:28" x14ac:dyDescent="0.25">
      <c r="C145" s="4">
        <f t="shared" si="31"/>
        <v>12700</v>
      </c>
      <c r="D145">
        <f t="shared" si="34"/>
        <v>-27.860814067234507</v>
      </c>
      <c r="F145">
        <f t="shared" si="33"/>
        <v>0</v>
      </c>
      <c r="H145">
        <f t="shared" si="36"/>
        <v>-27.860814067234507</v>
      </c>
      <c r="J145">
        <v>0</v>
      </c>
      <c r="L145">
        <f t="shared" si="37"/>
        <v>-27.860814067234507</v>
      </c>
      <c r="N145">
        <v>0</v>
      </c>
      <c r="P145">
        <f t="shared" si="38"/>
        <v>-27.860814067234507</v>
      </c>
      <c r="R145">
        <f t="shared" si="42"/>
        <v>0</v>
      </c>
      <c r="T145">
        <f t="shared" si="39"/>
        <v>-27.860814067234507</v>
      </c>
      <c r="V145">
        <f t="shared" si="35"/>
        <v>0</v>
      </c>
      <c r="X145">
        <f t="shared" si="40"/>
        <v>-27.860814067234507</v>
      </c>
      <c r="Z145">
        <f t="shared" si="32"/>
        <v>0</v>
      </c>
      <c r="AB145">
        <f t="shared" si="41"/>
        <v>-27.860814067234507</v>
      </c>
    </row>
    <row r="146" spans="3:28" x14ac:dyDescent="0.25">
      <c r="C146" s="4">
        <f t="shared" si="31"/>
        <v>12800</v>
      </c>
      <c r="D146">
        <f t="shared" si="34"/>
        <v>-27.891830696919808</v>
      </c>
      <c r="F146">
        <f t="shared" si="33"/>
        <v>0</v>
      </c>
      <c r="H146">
        <f t="shared" si="36"/>
        <v>-27.891830696919808</v>
      </c>
      <c r="J146">
        <v>0</v>
      </c>
      <c r="L146">
        <f t="shared" si="37"/>
        <v>-27.891830696919808</v>
      </c>
      <c r="N146">
        <v>0</v>
      </c>
      <c r="P146">
        <f t="shared" si="38"/>
        <v>-27.891830696919808</v>
      </c>
      <c r="R146">
        <f t="shared" si="42"/>
        <v>0</v>
      </c>
      <c r="T146">
        <f t="shared" si="39"/>
        <v>-27.891830696919808</v>
      </c>
      <c r="V146">
        <f t="shared" si="35"/>
        <v>0</v>
      </c>
      <c r="X146">
        <f t="shared" si="40"/>
        <v>-27.891830696919808</v>
      </c>
      <c r="Z146">
        <f t="shared" si="32"/>
        <v>0</v>
      </c>
      <c r="AB146">
        <f t="shared" si="41"/>
        <v>-27.891830696919808</v>
      </c>
    </row>
    <row r="147" spans="3:28" x14ac:dyDescent="0.25">
      <c r="C147" s="4">
        <f t="shared" si="31"/>
        <v>12900</v>
      </c>
      <c r="D147">
        <f t="shared" si="34"/>
        <v>-27.922847326605108</v>
      </c>
      <c r="F147">
        <f t="shared" si="33"/>
        <v>0</v>
      </c>
      <c r="H147">
        <f t="shared" si="36"/>
        <v>-27.922847326605108</v>
      </c>
      <c r="J147">
        <v>0</v>
      </c>
      <c r="L147">
        <f t="shared" si="37"/>
        <v>-27.922847326605108</v>
      </c>
      <c r="N147">
        <v>0</v>
      </c>
      <c r="P147">
        <f t="shared" si="38"/>
        <v>-27.922847326605108</v>
      </c>
      <c r="R147">
        <f t="shared" si="42"/>
        <v>0</v>
      </c>
      <c r="T147">
        <f t="shared" si="39"/>
        <v>-27.922847326605108</v>
      </c>
      <c r="V147">
        <f t="shared" si="35"/>
        <v>0</v>
      </c>
      <c r="X147">
        <f t="shared" si="40"/>
        <v>-27.922847326605108</v>
      </c>
      <c r="Z147">
        <f t="shared" si="32"/>
        <v>0</v>
      </c>
      <c r="AB147">
        <f t="shared" si="41"/>
        <v>-27.922847326605108</v>
      </c>
    </row>
    <row r="148" spans="3:28" x14ac:dyDescent="0.25">
      <c r="C148" s="4">
        <f t="shared" si="31"/>
        <v>13000</v>
      </c>
      <c r="D148">
        <f t="shared" si="34"/>
        <v>-27.953863956290409</v>
      </c>
      <c r="F148">
        <f t="shared" si="33"/>
        <v>0</v>
      </c>
      <c r="H148">
        <f t="shared" si="36"/>
        <v>-27.953863956290409</v>
      </c>
      <c r="J148">
        <v>0</v>
      </c>
      <c r="L148">
        <f t="shared" si="37"/>
        <v>-27.953863956290409</v>
      </c>
      <c r="N148">
        <v>0</v>
      </c>
      <c r="P148">
        <f t="shared" si="38"/>
        <v>-27.953863956290409</v>
      </c>
      <c r="R148">
        <f t="shared" si="42"/>
        <v>0</v>
      </c>
      <c r="T148">
        <f t="shared" si="39"/>
        <v>-27.953863956290409</v>
      </c>
      <c r="V148">
        <f t="shared" si="35"/>
        <v>0</v>
      </c>
      <c r="X148">
        <f t="shared" si="40"/>
        <v>-27.953863956290409</v>
      </c>
      <c r="Z148">
        <f t="shared" si="32"/>
        <v>0</v>
      </c>
      <c r="AB148">
        <f t="shared" si="41"/>
        <v>-27.953863956290409</v>
      </c>
    </row>
    <row r="149" spans="3:28" x14ac:dyDescent="0.25">
      <c r="C149" s="4">
        <f t="shared" ref="C149:C172" si="43">C148+100</f>
        <v>13100</v>
      </c>
      <c r="D149">
        <f t="shared" si="34"/>
        <v>-27.984880585975709</v>
      </c>
      <c r="F149">
        <f t="shared" si="33"/>
        <v>0</v>
      </c>
      <c r="H149">
        <f t="shared" si="36"/>
        <v>-27.984880585975709</v>
      </c>
      <c r="J149">
        <v>0</v>
      </c>
      <c r="L149">
        <f t="shared" si="37"/>
        <v>-27.984880585975709</v>
      </c>
      <c r="N149">
        <v>0</v>
      </c>
      <c r="P149">
        <f t="shared" si="38"/>
        <v>-27.984880585975709</v>
      </c>
      <c r="R149">
        <f t="shared" si="42"/>
        <v>0</v>
      </c>
      <c r="T149">
        <f t="shared" si="39"/>
        <v>-27.984880585975709</v>
      </c>
      <c r="V149">
        <f t="shared" si="35"/>
        <v>0</v>
      </c>
      <c r="X149">
        <f t="shared" si="40"/>
        <v>-27.984880585975709</v>
      </c>
      <c r="Z149">
        <f t="shared" si="32"/>
        <v>0</v>
      </c>
      <c r="AB149">
        <f t="shared" si="41"/>
        <v>-27.984880585975709</v>
      </c>
    </row>
    <row r="150" spans="3:28" x14ac:dyDescent="0.25">
      <c r="C150" s="4">
        <f t="shared" si="43"/>
        <v>13200</v>
      </c>
      <c r="D150">
        <f t="shared" si="34"/>
        <v>-28.01589721566101</v>
      </c>
      <c r="F150">
        <f t="shared" si="33"/>
        <v>0</v>
      </c>
      <c r="H150">
        <f t="shared" si="36"/>
        <v>-28.01589721566101</v>
      </c>
      <c r="J150">
        <v>0</v>
      </c>
      <c r="L150">
        <f t="shared" si="37"/>
        <v>-28.01589721566101</v>
      </c>
      <c r="N150">
        <v>0</v>
      </c>
      <c r="P150">
        <f t="shared" si="38"/>
        <v>-28.01589721566101</v>
      </c>
      <c r="R150">
        <f t="shared" si="42"/>
        <v>0</v>
      </c>
      <c r="T150">
        <f t="shared" si="39"/>
        <v>-28.01589721566101</v>
      </c>
      <c r="V150">
        <f t="shared" si="35"/>
        <v>0</v>
      </c>
      <c r="X150">
        <f t="shared" si="40"/>
        <v>-28.01589721566101</v>
      </c>
      <c r="Z150">
        <f t="shared" si="32"/>
        <v>0</v>
      </c>
      <c r="AB150">
        <f t="shared" si="41"/>
        <v>-28.01589721566101</v>
      </c>
    </row>
    <row r="151" spans="3:28" x14ac:dyDescent="0.25">
      <c r="C151" s="4">
        <f t="shared" si="43"/>
        <v>13300</v>
      </c>
      <c r="D151">
        <f t="shared" si="34"/>
        <v>-28.04691384534631</v>
      </c>
      <c r="F151">
        <f t="shared" si="33"/>
        <v>0</v>
      </c>
      <c r="H151">
        <f t="shared" si="36"/>
        <v>-28.04691384534631</v>
      </c>
      <c r="J151">
        <v>0</v>
      </c>
      <c r="L151">
        <f t="shared" si="37"/>
        <v>-28.04691384534631</v>
      </c>
      <c r="N151">
        <v>0</v>
      </c>
      <c r="P151">
        <f t="shared" si="38"/>
        <v>-28.04691384534631</v>
      </c>
      <c r="R151">
        <f t="shared" si="42"/>
        <v>0</v>
      </c>
      <c r="T151">
        <f t="shared" si="39"/>
        <v>-28.04691384534631</v>
      </c>
      <c r="V151">
        <f t="shared" si="35"/>
        <v>0</v>
      </c>
      <c r="X151">
        <f t="shared" si="40"/>
        <v>-28.04691384534631</v>
      </c>
      <c r="Z151">
        <f t="shared" si="32"/>
        <v>0</v>
      </c>
      <c r="AB151">
        <f t="shared" si="41"/>
        <v>-28.04691384534631</v>
      </c>
    </row>
    <row r="152" spans="3:28" x14ac:dyDescent="0.25">
      <c r="C152" s="4">
        <f t="shared" si="43"/>
        <v>13400</v>
      </c>
      <c r="D152">
        <f t="shared" si="34"/>
        <v>-28.077930475031611</v>
      </c>
      <c r="F152">
        <f t="shared" si="33"/>
        <v>0</v>
      </c>
      <c r="H152">
        <f t="shared" si="36"/>
        <v>-28.077930475031611</v>
      </c>
      <c r="J152">
        <v>0</v>
      </c>
      <c r="L152">
        <f t="shared" si="37"/>
        <v>-28.077930475031611</v>
      </c>
      <c r="N152">
        <v>0</v>
      </c>
      <c r="P152">
        <f t="shared" si="38"/>
        <v>-28.077930475031611</v>
      </c>
      <c r="R152">
        <f t="shared" si="42"/>
        <v>0</v>
      </c>
      <c r="T152">
        <f t="shared" si="39"/>
        <v>-28.077930475031611</v>
      </c>
      <c r="V152">
        <f t="shared" si="35"/>
        <v>0</v>
      </c>
      <c r="X152">
        <f t="shared" si="40"/>
        <v>-28.077930475031611</v>
      </c>
      <c r="Z152">
        <f t="shared" si="32"/>
        <v>0</v>
      </c>
      <c r="AB152">
        <f t="shared" si="41"/>
        <v>-28.077930475031611</v>
      </c>
    </row>
    <row r="153" spans="3:28" x14ac:dyDescent="0.25">
      <c r="C153" s="4">
        <f t="shared" si="43"/>
        <v>13500</v>
      </c>
      <c r="D153">
        <f t="shared" si="34"/>
        <v>-28.108947104716911</v>
      </c>
      <c r="F153">
        <f t="shared" si="33"/>
        <v>0</v>
      </c>
      <c r="H153">
        <f t="shared" si="36"/>
        <v>-28.108947104716911</v>
      </c>
      <c r="J153">
        <v>0</v>
      </c>
      <c r="L153">
        <f t="shared" si="37"/>
        <v>-28.108947104716911</v>
      </c>
      <c r="N153">
        <v>0</v>
      </c>
      <c r="P153">
        <f t="shared" si="38"/>
        <v>-28.108947104716911</v>
      </c>
      <c r="R153">
        <f t="shared" si="42"/>
        <v>0</v>
      </c>
      <c r="T153">
        <f t="shared" si="39"/>
        <v>-28.108947104716911</v>
      </c>
      <c r="V153">
        <f t="shared" si="35"/>
        <v>0</v>
      </c>
      <c r="X153">
        <f t="shared" si="40"/>
        <v>-28.108947104716911</v>
      </c>
      <c r="Z153">
        <f t="shared" si="32"/>
        <v>0</v>
      </c>
      <c r="AB153">
        <f t="shared" si="41"/>
        <v>-28.108947104716911</v>
      </c>
    </row>
    <row r="154" spans="3:28" x14ac:dyDescent="0.25">
      <c r="C154" s="4">
        <f t="shared" si="43"/>
        <v>13600</v>
      </c>
      <c r="D154">
        <f t="shared" si="34"/>
        <v>-28.139963734402212</v>
      </c>
      <c r="F154">
        <f t="shared" si="33"/>
        <v>0</v>
      </c>
      <c r="H154">
        <f t="shared" si="36"/>
        <v>-28.139963734402212</v>
      </c>
      <c r="J154">
        <v>0</v>
      </c>
      <c r="L154">
        <f t="shared" si="37"/>
        <v>-28.139963734402212</v>
      </c>
      <c r="N154">
        <v>0</v>
      </c>
      <c r="P154">
        <f t="shared" si="38"/>
        <v>-28.139963734402212</v>
      </c>
      <c r="R154">
        <f t="shared" si="42"/>
        <v>0</v>
      </c>
      <c r="T154">
        <f t="shared" si="39"/>
        <v>-28.139963734402212</v>
      </c>
      <c r="V154">
        <f t="shared" si="35"/>
        <v>0</v>
      </c>
      <c r="X154">
        <f t="shared" si="40"/>
        <v>-28.139963734402212</v>
      </c>
      <c r="Z154">
        <f t="shared" si="32"/>
        <v>0</v>
      </c>
      <c r="AB154">
        <f t="shared" si="41"/>
        <v>-28.139963734402212</v>
      </c>
    </row>
    <row r="155" spans="3:28" x14ac:dyDescent="0.25">
      <c r="C155" s="4">
        <f t="shared" si="43"/>
        <v>13700</v>
      </c>
      <c r="D155">
        <f t="shared" si="34"/>
        <v>-28.170980364087512</v>
      </c>
      <c r="F155">
        <f t="shared" si="33"/>
        <v>0</v>
      </c>
      <c r="H155">
        <f t="shared" si="36"/>
        <v>-28.170980364087512</v>
      </c>
      <c r="J155">
        <v>0</v>
      </c>
      <c r="L155">
        <f t="shared" si="37"/>
        <v>-28.170980364087512</v>
      </c>
      <c r="N155">
        <v>0</v>
      </c>
      <c r="P155">
        <f t="shared" si="38"/>
        <v>-28.170980364087512</v>
      </c>
      <c r="R155">
        <f t="shared" si="42"/>
        <v>0</v>
      </c>
      <c r="T155">
        <f t="shared" si="39"/>
        <v>-28.170980364087512</v>
      </c>
      <c r="V155">
        <f t="shared" si="35"/>
        <v>0</v>
      </c>
      <c r="X155">
        <f t="shared" si="40"/>
        <v>-28.170980364087512</v>
      </c>
      <c r="Z155">
        <f t="shared" si="32"/>
        <v>0</v>
      </c>
      <c r="AB155">
        <f t="shared" si="41"/>
        <v>-28.170980364087512</v>
      </c>
    </row>
    <row r="156" spans="3:28" x14ac:dyDescent="0.25">
      <c r="C156" s="4">
        <f t="shared" si="43"/>
        <v>13800</v>
      </c>
      <c r="D156">
        <f t="shared" si="34"/>
        <v>-28.201996993772813</v>
      </c>
      <c r="F156">
        <f t="shared" si="33"/>
        <v>0</v>
      </c>
      <c r="H156">
        <f t="shared" si="36"/>
        <v>-28.201996993772813</v>
      </c>
      <c r="J156">
        <v>0</v>
      </c>
      <c r="L156">
        <f t="shared" si="37"/>
        <v>-28.201996993772813</v>
      </c>
      <c r="N156">
        <v>0</v>
      </c>
      <c r="P156">
        <f t="shared" si="38"/>
        <v>-28.201996993772813</v>
      </c>
      <c r="R156">
        <f t="shared" si="42"/>
        <v>0</v>
      </c>
      <c r="T156">
        <f t="shared" si="39"/>
        <v>-28.201996993772813</v>
      </c>
      <c r="V156">
        <f t="shared" si="35"/>
        <v>0</v>
      </c>
      <c r="X156">
        <f t="shared" si="40"/>
        <v>-28.201996993772813</v>
      </c>
      <c r="Z156">
        <f t="shared" si="32"/>
        <v>0</v>
      </c>
      <c r="AB156">
        <f t="shared" si="41"/>
        <v>-28.201996993772813</v>
      </c>
    </row>
    <row r="157" spans="3:28" x14ac:dyDescent="0.25">
      <c r="C157" s="4">
        <f t="shared" si="43"/>
        <v>13900</v>
      </c>
      <c r="D157">
        <f t="shared" si="34"/>
        <v>-28.233013623458113</v>
      </c>
      <c r="F157">
        <f t="shared" si="33"/>
        <v>0</v>
      </c>
      <c r="H157">
        <f t="shared" si="36"/>
        <v>-28.233013623458113</v>
      </c>
      <c r="J157">
        <v>0</v>
      </c>
      <c r="L157">
        <f t="shared" si="37"/>
        <v>-28.233013623458113</v>
      </c>
      <c r="N157">
        <v>0</v>
      </c>
      <c r="P157">
        <f t="shared" si="38"/>
        <v>-28.233013623458113</v>
      </c>
      <c r="R157">
        <f t="shared" si="42"/>
        <v>0</v>
      </c>
      <c r="T157">
        <f t="shared" si="39"/>
        <v>-28.233013623458113</v>
      </c>
      <c r="V157">
        <f t="shared" si="35"/>
        <v>0</v>
      </c>
      <c r="X157">
        <f t="shared" si="40"/>
        <v>-28.233013623458113</v>
      </c>
      <c r="Z157">
        <f t="shared" si="32"/>
        <v>0</v>
      </c>
      <c r="AB157">
        <f t="shared" si="41"/>
        <v>-28.233013623458113</v>
      </c>
    </row>
    <row r="158" spans="3:28" x14ac:dyDescent="0.25">
      <c r="C158" s="4">
        <f t="shared" si="43"/>
        <v>14000</v>
      </c>
      <c r="D158">
        <f t="shared" si="34"/>
        <v>-28.264030253143414</v>
      </c>
      <c r="F158">
        <f t="shared" si="33"/>
        <v>0</v>
      </c>
      <c r="H158">
        <f t="shared" si="36"/>
        <v>-28.264030253143414</v>
      </c>
      <c r="J158">
        <v>0</v>
      </c>
      <c r="L158">
        <f t="shared" si="37"/>
        <v>-28.264030253143414</v>
      </c>
      <c r="N158">
        <v>0</v>
      </c>
      <c r="P158">
        <f t="shared" si="38"/>
        <v>-28.264030253143414</v>
      </c>
      <c r="R158">
        <f t="shared" si="42"/>
        <v>0</v>
      </c>
      <c r="T158">
        <f t="shared" si="39"/>
        <v>-28.264030253143414</v>
      </c>
      <c r="V158">
        <f t="shared" si="35"/>
        <v>0</v>
      </c>
      <c r="X158">
        <f t="shared" si="40"/>
        <v>-28.264030253143414</v>
      </c>
      <c r="Z158">
        <f t="shared" si="32"/>
        <v>0</v>
      </c>
      <c r="AB158">
        <f t="shared" si="41"/>
        <v>-28.264030253143414</v>
      </c>
    </row>
    <row r="159" spans="3:28" x14ac:dyDescent="0.25">
      <c r="C159" s="4">
        <f t="shared" si="43"/>
        <v>14100</v>
      </c>
      <c r="D159">
        <f t="shared" si="34"/>
        <v>-28.295046882828714</v>
      </c>
      <c r="F159">
        <f t="shared" si="33"/>
        <v>0</v>
      </c>
      <c r="H159">
        <f t="shared" si="36"/>
        <v>-28.295046882828714</v>
      </c>
      <c r="J159">
        <v>0</v>
      </c>
      <c r="L159">
        <f t="shared" si="37"/>
        <v>-28.295046882828714</v>
      </c>
      <c r="N159">
        <v>0</v>
      </c>
      <c r="P159">
        <f t="shared" si="38"/>
        <v>-28.295046882828714</v>
      </c>
      <c r="R159">
        <f t="shared" si="42"/>
        <v>0</v>
      </c>
      <c r="T159">
        <f t="shared" si="39"/>
        <v>-28.295046882828714</v>
      </c>
      <c r="V159">
        <f t="shared" si="35"/>
        <v>0</v>
      </c>
      <c r="X159">
        <f t="shared" si="40"/>
        <v>-28.295046882828714</v>
      </c>
      <c r="Z159">
        <f t="shared" si="32"/>
        <v>0</v>
      </c>
      <c r="AB159">
        <f t="shared" si="41"/>
        <v>-28.295046882828714</v>
      </c>
    </row>
    <row r="160" spans="3:28" x14ac:dyDescent="0.25">
      <c r="C160" s="4">
        <f t="shared" si="43"/>
        <v>14200</v>
      </c>
      <c r="D160">
        <f t="shared" si="34"/>
        <v>-28.326063512514015</v>
      </c>
      <c r="F160">
        <f t="shared" si="33"/>
        <v>0</v>
      </c>
      <c r="H160">
        <f t="shared" si="36"/>
        <v>-28.326063512514015</v>
      </c>
      <c r="J160">
        <v>0</v>
      </c>
      <c r="L160">
        <f t="shared" si="37"/>
        <v>-28.326063512514015</v>
      </c>
      <c r="N160">
        <v>0</v>
      </c>
      <c r="P160">
        <f t="shared" si="38"/>
        <v>-28.326063512514015</v>
      </c>
      <c r="R160">
        <f t="shared" si="42"/>
        <v>0</v>
      </c>
      <c r="T160">
        <f t="shared" si="39"/>
        <v>-28.326063512514015</v>
      </c>
      <c r="V160">
        <f t="shared" si="35"/>
        <v>0</v>
      </c>
      <c r="X160">
        <f t="shared" si="40"/>
        <v>-28.326063512514015</v>
      </c>
      <c r="Z160">
        <f t="shared" si="32"/>
        <v>0</v>
      </c>
      <c r="AB160">
        <f t="shared" si="41"/>
        <v>-28.326063512514015</v>
      </c>
    </row>
    <row r="161" spans="1:28" x14ac:dyDescent="0.25">
      <c r="C161" s="4">
        <f t="shared" si="43"/>
        <v>14300</v>
      </c>
      <c r="D161">
        <f t="shared" si="34"/>
        <v>-28.357080142199315</v>
      </c>
      <c r="F161">
        <f t="shared" si="33"/>
        <v>0</v>
      </c>
      <c r="H161">
        <f t="shared" si="36"/>
        <v>-28.357080142199315</v>
      </c>
      <c r="J161">
        <v>0</v>
      </c>
      <c r="L161">
        <f t="shared" si="37"/>
        <v>-28.357080142199315</v>
      </c>
      <c r="N161">
        <v>0</v>
      </c>
      <c r="P161">
        <f t="shared" si="38"/>
        <v>-28.357080142199315</v>
      </c>
      <c r="R161">
        <f t="shared" si="42"/>
        <v>0</v>
      </c>
      <c r="T161">
        <f t="shared" si="39"/>
        <v>-28.357080142199315</v>
      </c>
      <c r="V161">
        <f t="shared" si="35"/>
        <v>0</v>
      </c>
      <c r="X161">
        <f t="shared" si="40"/>
        <v>-28.357080142199315</v>
      </c>
      <c r="Z161">
        <f t="shared" si="32"/>
        <v>0</v>
      </c>
      <c r="AB161">
        <f t="shared" si="41"/>
        <v>-28.357080142199315</v>
      </c>
    </row>
    <row r="162" spans="1:28" x14ac:dyDescent="0.25">
      <c r="C162" s="4">
        <f t="shared" si="43"/>
        <v>14400</v>
      </c>
      <c r="D162">
        <f t="shared" si="34"/>
        <v>-28.388096771884616</v>
      </c>
      <c r="F162">
        <f t="shared" si="33"/>
        <v>0</v>
      </c>
      <c r="H162">
        <f t="shared" si="36"/>
        <v>-28.388096771884616</v>
      </c>
      <c r="J162">
        <v>0</v>
      </c>
      <c r="L162">
        <f t="shared" si="37"/>
        <v>-28.388096771884616</v>
      </c>
      <c r="N162">
        <v>0</v>
      </c>
      <c r="P162">
        <f t="shared" si="38"/>
        <v>-28.388096771884616</v>
      </c>
      <c r="R162">
        <f t="shared" si="42"/>
        <v>0</v>
      </c>
      <c r="T162">
        <f t="shared" si="39"/>
        <v>-28.388096771884616</v>
      </c>
      <c r="V162">
        <f t="shared" si="35"/>
        <v>0</v>
      </c>
      <c r="X162">
        <f t="shared" si="40"/>
        <v>-28.388096771884616</v>
      </c>
      <c r="Z162">
        <f t="shared" si="32"/>
        <v>0</v>
      </c>
      <c r="AB162">
        <f t="shared" si="41"/>
        <v>-28.388096771884616</v>
      </c>
    </row>
    <row r="163" spans="1:28" x14ac:dyDescent="0.25">
      <c r="C163" s="4">
        <f t="shared" si="43"/>
        <v>14500</v>
      </c>
      <c r="D163">
        <f t="shared" si="34"/>
        <v>-28.419113401569916</v>
      </c>
      <c r="F163">
        <f t="shared" si="33"/>
        <v>0</v>
      </c>
      <c r="H163">
        <f t="shared" si="36"/>
        <v>-28.419113401569916</v>
      </c>
      <c r="J163">
        <v>0</v>
      </c>
      <c r="L163">
        <f t="shared" si="37"/>
        <v>-28.419113401569916</v>
      </c>
      <c r="N163">
        <v>0</v>
      </c>
      <c r="P163">
        <f t="shared" si="38"/>
        <v>-28.419113401569916</v>
      </c>
      <c r="R163">
        <f t="shared" si="42"/>
        <v>0</v>
      </c>
      <c r="T163">
        <f t="shared" si="39"/>
        <v>-28.419113401569916</v>
      </c>
      <c r="V163">
        <f t="shared" si="35"/>
        <v>0</v>
      </c>
      <c r="X163">
        <f t="shared" si="40"/>
        <v>-28.419113401569916</v>
      </c>
      <c r="Z163">
        <f t="shared" si="32"/>
        <v>0</v>
      </c>
      <c r="AB163">
        <f t="shared" si="41"/>
        <v>-28.419113401569916</v>
      </c>
    </row>
    <row r="164" spans="1:28" x14ac:dyDescent="0.25">
      <c r="C164" s="4">
        <f t="shared" si="43"/>
        <v>14600</v>
      </c>
      <c r="D164">
        <f t="shared" si="34"/>
        <v>-28.450130031255217</v>
      </c>
      <c r="F164">
        <f t="shared" si="33"/>
        <v>0</v>
      </c>
      <c r="H164">
        <f t="shared" si="36"/>
        <v>-28.450130031255217</v>
      </c>
      <c r="J164">
        <v>0</v>
      </c>
      <c r="L164">
        <f t="shared" si="37"/>
        <v>-28.450130031255217</v>
      </c>
      <c r="N164">
        <v>0</v>
      </c>
      <c r="P164">
        <f t="shared" si="38"/>
        <v>-28.450130031255217</v>
      </c>
      <c r="R164">
        <f t="shared" si="42"/>
        <v>0</v>
      </c>
      <c r="T164">
        <f t="shared" si="39"/>
        <v>-28.450130031255217</v>
      </c>
      <c r="V164">
        <f t="shared" si="35"/>
        <v>0</v>
      </c>
      <c r="X164">
        <f t="shared" si="40"/>
        <v>-28.450130031255217</v>
      </c>
      <c r="Z164">
        <f t="shared" si="32"/>
        <v>0</v>
      </c>
      <c r="AB164">
        <f t="shared" si="41"/>
        <v>-28.450130031255217</v>
      </c>
    </row>
    <row r="165" spans="1:28" x14ac:dyDescent="0.25">
      <c r="C165" s="4">
        <f t="shared" si="43"/>
        <v>14700</v>
      </c>
      <c r="D165">
        <f t="shared" si="34"/>
        <v>-28.481146660940517</v>
      </c>
      <c r="F165">
        <f t="shared" si="33"/>
        <v>0</v>
      </c>
      <c r="H165">
        <f t="shared" si="36"/>
        <v>-28.481146660940517</v>
      </c>
      <c r="J165">
        <v>0</v>
      </c>
      <c r="L165">
        <f t="shared" si="37"/>
        <v>-28.481146660940517</v>
      </c>
      <c r="N165">
        <v>0</v>
      </c>
      <c r="P165">
        <f t="shared" si="38"/>
        <v>-28.481146660940517</v>
      </c>
      <c r="R165">
        <f t="shared" si="42"/>
        <v>0</v>
      </c>
      <c r="T165">
        <f t="shared" si="39"/>
        <v>-28.481146660940517</v>
      </c>
      <c r="V165">
        <f t="shared" si="35"/>
        <v>0</v>
      </c>
      <c r="X165">
        <f t="shared" si="40"/>
        <v>-28.481146660940517</v>
      </c>
      <c r="Z165">
        <f t="shared" si="32"/>
        <v>0</v>
      </c>
      <c r="AB165">
        <f t="shared" si="41"/>
        <v>-28.481146660940517</v>
      </c>
    </row>
    <row r="166" spans="1:28" x14ac:dyDescent="0.25">
      <c r="C166" s="4">
        <f t="shared" si="43"/>
        <v>14800</v>
      </c>
      <c r="D166">
        <f t="shared" si="34"/>
        <v>-28.512163290625818</v>
      </c>
      <c r="F166">
        <f t="shared" si="33"/>
        <v>0</v>
      </c>
      <c r="H166">
        <f t="shared" si="36"/>
        <v>-28.512163290625818</v>
      </c>
      <c r="J166">
        <v>0</v>
      </c>
      <c r="L166">
        <f t="shared" si="37"/>
        <v>-28.512163290625818</v>
      </c>
      <c r="N166">
        <v>0</v>
      </c>
      <c r="P166">
        <f t="shared" si="38"/>
        <v>-28.512163290625818</v>
      </c>
      <c r="R166">
        <f t="shared" si="42"/>
        <v>0</v>
      </c>
      <c r="T166">
        <f t="shared" si="39"/>
        <v>-28.512163290625818</v>
      </c>
      <c r="V166">
        <f t="shared" si="35"/>
        <v>0</v>
      </c>
      <c r="X166">
        <f t="shared" si="40"/>
        <v>-28.512163290625818</v>
      </c>
      <c r="Z166">
        <f t="shared" si="32"/>
        <v>0</v>
      </c>
      <c r="AB166">
        <f t="shared" si="41"/>
        <v>-28.512163290625818</v>
      </c>
    </row>
    <row r="167" spans="1:28" x14ac:dyDescent="0.25">
      <c r="C167" s="4">
        <f t="shared" si="43"/>
        <v>14900</v>
      </c>
      <c r="D167">
        <f t="shared" si="34"/>
        <v>-28.543179920311118</v>
      </c>
      <c r="F167">
        <f t="shared" si="33"/>
        <v>0</v>
      </c>
      <c r="H167">
        <f t="shared" si="36"/>
        <v>-28.543179920311118</v>
      </c>
      <c r="J167">
        <v>0</v>
      </c>
      <c r="L167">
        <f t="shared" si="37"/>
        <v>-28.543179920311118</v>
      </c>
      <c r="N167">
        <v>0</v>
      </c>
      <c r="P167">
        <f t="shared" si="38"/>
        <v>-28.543179920311118</v>
      </c>
      <c r="R167">
        <f t="shared" si="42"/>
        <v>0</v>
      </c>
      <c r="T167">
        <f t="shared" si="39"/>
        <v>-28.543179920311118</v>
      </c>
      <c r="V167">
        <f t="shared" si="35"/>
        <v>0</v>
      </c>
      <c r="X167">
        <f t="shared" si="40"/>
        <v>-28.543179920311118</v>
      </c>
      <c r="Z167">
        <f t="shared" si="32"/>
        <v>0</v>
      </c>
      <c r="AB167">
        <f t="shared" si="41"/>
        <v>-28.543179920311118</v>
      </c>
    </row>
    <row r="168" spans="1:28" x14ac:dyDescent="0.25">
      <c r="C168" s="4">
        <f t="shared" si="43"/>
        <v>15000</v>
      </c>
      <c r="D168">
        <f t="shared" si="34"/>
        <v>-28.574196549996419</v>
      </c>
      <c r="F168">
        <f t="shared" si="33"/>
        <v>0</v>
      </c>
      <c r="H168">
        <f t="shared" si="36"/>
        <v>-28.574196549996419</v>
      </c>
      <c r="J168">
        <v>0</v>
      </c>
      <c r="L168">
        <f t="shared" si="37"/>
        <v>-28.574196549996419</v>
      </c>
      <c r="N168">
        <v>0</v>
      </c>
      <c r="P168">
        <f t="shared" si="38"/>
        <v>-28.574196549996419</v>
      </c>
      <c r="R168">
        <f t="shared" si="42"/>
        <v>0</v>
      </c>
      <c r="T168">
        <f t="shared" si="39"/>
        <v>-28.574196549996419</v>
      </c>
      <c r="V168">
        <f t="shared" si="35"/>
        <v>0</v>
      </c>
      <c r="X168">
        <f t="shared" si="40"/>
        <v>-28.574196549996419</v>
      </c>
      <c r="Z168">
        <f t="shared" si="32"/>
        <v>0</v>
      </c>
      <c r="AB168">
        <f t="shared" si="41"/>
        <v>-28.574196549996419</v>
      </c>
    </row>
    <row r="169" spans="1:28" x14ac:dyDescent="0.25">
      <c r="C169" s="4">
        <f t="shared" si="43"/>
        <v>15100</v>
      </c>
      <c r="D169">
        <f t="shared" si="34"/>
        <v>-28.605213179681719</v>
      </c>
      <c r="F169">
        <f t="shared" si="33"/>
        <v>0</v>
      </c>
      <c r="H169">
        <f t="shared" si="36"/>
        <v>-28.605213179681719</v>
      </c>
      <c r="J169">
        <v>0</v>
      </c>
      <c r="L169">
        <f t="shared" si="37"/>
        <v>-28.605213179681719</v>
      </c>
      <c r="N169">
        <v>0</v>
      </c>
      <c r="P169">
        <f t="shared" si="38"/>
        <v>-28.605213179681719</v>
      </c>
      <c r="R169">
        <f t="shared" si="42"/>
        <v>0</v>
      </c>
      <c r="T169">
        <f t="shared" si="39"/>
        <v>-28.605213179681719</v>
      </c>
      <c r="V169">
        <f t="shared" si="35"/>
        <v>0</v>
      </c>
      <c r="X169">
        <f t="shared" si="40"/>
        <v>-28.605213179681719</v>
      </c>
      <c r="Z169">
        <f t="shared" si="32"/>
        <v>0</v>
      </c>
      <c r="AB169">
        <f t="shared" si="41"/>
        <v>-28.605213179681719</v>
      </c>
    </row>
    <row r="170" spans="1:28" x14ac:dyDescent="0.25">
      <c r="C170" s="4">
        <f t="shared" si="43"/>
        <v>15200</v>
      </c>
      <c r="D170">
        <f t="shared" si="34"/>
        <v>-28.63622980936702</v>
      </c>
      <c r="F170">
        <f t="shared" si="33"/>
        <v>0</v>
      </c>
      <c r="H170">
        <f t="shared" si="36"/>
        <v>-28.63622980936702</v>
      </c>
      <c r="J170">
        <v>0</v>
      </c>
      <c r="L170">
        <f t="shared" si="37"/>
        <v>-28.63622980936702</v>
      </c>
      <c r="N170">
        <v>0</v>
      </c>
      <c r="P170">
        <f t="shared" si="38"/>
        <v>-28.63622980936702</v>
      </c>
      <c r="R170">
        <f t="shared" si="42"/>
        <v>0</v>
      </c>
      <c r="T170">
        <f t="shared" si="39"/>
        <v>-28.63622980936702</v>
      </c>
      <c r="V170">
        <f t="shared" si="35"/>
        <v>0</v>
      </c>
      <c r="X170">
        <f t="shared" si="40"/>
        <v>-28.63622980936702</v>
      </c>
      <c r="Z170">
        <f t="shared" si="32"/>
        <v>0</v>
      </c>
      <c r="AB170">
        <f t="shared" si="41"/>
        <v>-28.63622980936702</v>
      </c>
    </row>
    <row r="171" spans="1:28" x14ac:dyDescent="0.25">
      <c r="C171" s="4">
        <f t="shared" si="43"/>
        <v>15300</v>
      </c>
      <c r="D171">
        <f t="shared" si="34"/>
        <v>-28.66724643905232</v>
      </c>
      <c r="F171">
        <f t="shared" si="33"/>
        <v>0</v>
      </c>
      <c r="H171">
        <f t="shared" si="36"/>
        <v>-28.66724643905232</v>
      </c>
      <c r="J171">
        <v>0</v>
      </c>
      <c r="L171">
        <f t="shared" si="37"/>
        <v>-28.66724643905232</v>
      </c>
      <c r="N171">
        <v>0</v>
      </c>
      <c r="P171">
        <f t="shared" si="38"/>
        <v>-28.66724643905232</v>
      </c>
      <c r="R171">
        <f t="shared" si="42"/>
        <v>0</v>
      </c>
      <c r="T171">
        <f t="shared" si="39"/>
        <v>-28.66724643905232</v>
      </c>
      <c r="V171">
        <f t="shared" si="35"/>
        <v>0</v>
      </c>
      <c r="X171">
        <f t="shared" si="40"/>
        <v>-28.66724643905232</v>
      </c>
      <c r="Z171">
        <f t="shared" si="32"/>
        <v>0</v>
      </c>
      <c r="AB171">
        <f t="shared" si="41"/>
        <v>-28.66724643905232</v>
      </c>
    </row>
    <row r="172" spans="1:28" x14ac:dyDescent="0.25">
      <c r="C172" s="4">
        <f t="shared" si="43"/>
        <v>15400</v>
      </c>
      <c r="D172">
        <f>(-1.3/4191.3)*(C172-C$130)-27.4</f>
        <v>-28.698263068737621</v>
      </c>
      <c r="F172">
        <f t="shared" si="33"/>
        <v>0</v>
      </c>
      <c r="H172">
        <f t="shared" si="36"/>
        <v>-28.698263068737621</v>
      </c>
      <c r="J172">
        <v>0</v>
      </c>
      <c r="L172">
        <f t="shared" si="37"/>
        <v>-28.698263068737621</v>
      </c>
      <c r="N172">
        <v>0</v>
      </c>
      <c r="P172">
        <f t="shared" si="38"/>
        <v>-28.698263068737621</v>
      </c>
      <c r="R172">
        <f t="shared" si="42"/>
        <v>0</v>
      </c>
      <c r="T172">
        <f t="shared" si="39"/>
        <v>-28.698263068737621</v>
      </c>
      <c r="V172">
        <f t="shared" si="35"/>
        <v>0</v>
      </c>
      <c r="X172">
        <f t="shared" si="40"/>
        <v>-28.698263068737621</v>
      </c>
      <c r="Z172">
        <f t="shared" si="32"/>
        <v>0</v>
      </c>
      <c r="AB172">
        <f t="shared" si="41"/>
        <v>-28.698263068737621</v>
      </c>
    </row>
    <row r="173" spans="1:28" x14ac:dyDescent="0.25">
      <c r="A173" t="s">
        <v>21</v>
      </c>
      <c r="B173">
        <v>8</v>
      </c>
      <c r="C173" s="5">
        <v>15405.6</v>
      </c>
      <c r="D173" s="6">
        <f t="shared" si="34"/>
        <v>-28.7</v>
      </c>
      <c r="F173">
        <f t="shared" si="33"/>
        <v>0</v>
      </c>
      <c r="H173">
        <f t="shared" si="36"/>
        <v>-28.7</v>
      </c>
      <c r="J173">
        <v>0</v>
      </c>
      <c r="L173">
        <f t="shared" si="37"/>
        <v>-28.7</v>
      </c>
      <c r="N173">
        <v>0</v>
      </c>
      <c r="P173">
        <f t="shared" si="38"/>
        <v>-28.7</v>
      </c>
      <c r="R173">
        <f t="shared" si="42"/>
        <v>0</v>
      </c>
      <c r="T173">
        <f t="shared" si="39"/>
        <v>-28.7</v>
      </c>
      <c r="V173">
        <f t="shared" si="35"/>
        <v>0</v>
      </c>
      <c r="X173">
        <f t="shared" si="40"/>
        <v>-28.7</v>
      </c>
      <c r="Z173">
        <f t="shared" si="32"/>
        <v>0</v>
      </c>
      <c r="AB173">
        <f t="shared" si="41"/>
        <v>-28.7</v>
      </c>
    </row>
    <row r="174" spans="1:28" x14ac:dyDescent="0.25">
      <c r="C174" s="4">
        <f>15500</f>
        <v>15500</v>
      </c>
      <c r="D174">
        <f>(-2.9/1821.8)*(C174-C$173)-28.7</f>
        <v>-28.850268964760126</v>
      </c>
      <c r="F174">
        <f t="shared" si="33"/>
        <v>0</v>
      </c>
      <c r="H174">
        <f t="shared" si="36"/>
        <v>-28.850268964760126</v>
      </c>
      <c r="J174">
        <v>0</v>
      </c>
      <c r="L174">
        <f t="shared" si="37"/>
        <v>-28.850268964760126</v>
      </c>
      <c r="N174">
        <v>0</v>
      </c>
      <c r="P174">
        <f t="shared" si="38"/>
        <v>-28.850268964760126</v>
      </c>
      <c r="R174">
        <f t="shared" si="42"/>
        <v>0</v>
      </c>
      <c r="T174">
        <f t="shared" si="39"/>
        <v>-28.850268964760126</v>
      </c>
      <c r="V174">
        <f t="shared" si="35"/>
        <v>0</v>
      </c>
      <c r="X174">
        <f t="shared" si="40"/>
        <v>-28.850268964760126</v>
      </c>
      <c r="Z174">
        <f t="shared" si="32"/>
        <v>0</v>
      </c>
      <c r="AB174">
        <f t="shared" si="41"/>
        <v>-28.850268964760126</v>
      </c>
    </row>
    <row r="175" spans="1:28" x14ac:dyDescent="0.25">
      <c r="C175" s="4">
        <f>C174+100</f>
        <v>15600</v>
      </c>
      <c r="D175">
        <f t="shared" ref="D175:D192" si="44">(-2.9/1821.8)*(C175-C$173)-28.7</f>
        <v>-29.009452190141616</v>
      </c>
      <c r="F175">
        <f t="shared" si="33"/>
        <v>0</v>
      </c>
      <c r="H175">
        <f t="shared" si="36"/>
        <v>-29.009452190141616</v>
      </c>
      <c r="J175">
        <v>0</v>
      </c>
      <c r="L175">
        <f t="shared" si="37"/>
        <v>-29.009452190141616</v>
      </c>
      <c r="N175">
        <v>0</v>
      </c>
      <c r="P175">
        <f t="shared" si="38"/>
        <v>-29.009452190141616</v>
      </c>
      <c r="R175">
        <f t="shared" si="42"/>
        <v>0</v>
      </c>
      <c r="T175">
        <f t="shared" si="39"/>
        <v>-29.009452190141616</v>
      </c>
      <c r="V175">
        <f t="shared" si="35"/>
        <v>0</v>
      </c>
      <c r="X175">
        <f t="shared" si="40"/>
        <v>-29.009452190141616</v>
      </c>
      <c r="Z175">
        <f t="shared" si="32"/>
        <v>0</v>
      </c>
      <c r="AB175">
        <f t="shared" si="41"/>
        <v>-29.009452190141616</v>
      </c>
    </row>
    <row r="176" spans="1:28" x14ac:dyDescent="0.25">
      <c r="C176" s="4">
        <f t="shared" ref="C176:C191" si="45">C175+100</f>
        <v>15700</v>
      </c>
      <c r="D176">
        <f t="shared" si="44"/>
        <v>-29.168635415523109</v>
      </c>
      <c r="F176">
        <f t="shared" si="33"/>
        <v>0</v>
      </c>
      <c r="H176">
        <f t="shared" si="36"/>
        <v>-29.168635415523109</v>
      </c>
      <c r="J176">
        <v>0</v>
      </c>
      <c r="L176">
        <f t="shared" si="37"/>
        <v>-29.168635415523109</v>
      </c>
      <c r="N176">
        <v>0</v>
      </c>
      <c r="P176">
        <f t="shared" si="38"/>
        <v>-29.168635415523109</v>
      </c>
      <c r="R176">
        <f t="shared" si="42"/>
        <v>0</v>
      </c>
      <c r="T176">
        <f t="shared" si="39"/>
        <v>-29.168635415523109</v>
      </c>
      <c r="V176">
        <f t="shared" si="35"/>
        <v>0</v>
      </c>
      <c r="X176">
        <f t="shared" si="40"/>
        <v>-29.168635415523109</v>
      </c>
      <c r="Z176">
        <f t="shared" si="32"/>
        <v>0</v>
      </c>
      <c r="AB176">
        <f t="shared" si="41"/>
        <v>-29.168635415523109</v>
      </c>
    </row>
    <row r="177" spans="1:28" x14ac:dyDescent="0.25">
      <c r="C177" s="4">
        <f t="shared" si="45"/>
        <v>15800</v>
      </c>
      <c r="D177">
        <f t="shared" si="44"/>
        <v>-29.327818640904599</v>
      </c>
      <c r="F177">
        <f t="shared" si="33"/>
        <v>0</v>
      </c>
      <c r="H177">
        <f t="shared" si="36"/>
        <v>-29.327818640904599</v>
      </c>
      <c r="J177">
        <v>0</v>
      </c>
      <c r="L177">
        <f t="shared" si="37"/>
        <v>-29.327818640904599</v>
      </c>
      <c r="N177">
        <v>0</v>
      </c>
      <c r="P177">
        <f t="shared" si="38"/>
        <v>-29.327818640904599</v>
      </c>
      <c r="R177">
        <f t="shared" si="42"/>
        <v>0</v>
      </c>
      <c r="T177">
        <f t="shared" si="39"/>
        <v>-29.327818640904599</v>
      </c>
      <c r="V177">
        <f t="shared" si="35"/>
        <v>0</v>
      </c>
      <c r="X177">
        <f t="shared" si="40"/>
        <v>-29.327818640904599</v>
      </c>
      <c r="Z177">
        <f t="shared" si="32"/>
        <v>0</v>
      </c>
      <c r="AB177">
        <f t="shared" si="41"/>
        <v>-29.327818640904599</v>
      </c>
    </row>
    <row r="178" spans="1:28" x14ac:dyDescent="0.25">
      <c r="C178" s="4">
        <f t="shared" si="45"/>
        <v>15900</v>
      </c>
      <c r="D178">
        <f t="shared" si="44"/>
        <v>-29.487001866286089</v>
      </c>
      <c r="F178">
        <f t="shared" si="33"/>
        <v>0</v>
      </c>
      <c r="H178">
        <f t="shared" si="36"/>
        <v>-29.487001866286089</v>
      </c>
      <c r="J178">
        <v>0</v>
      </c>
      <c r="L178">
        <f t="shared" si="37"/>
        <v>-29.487001866286089</v>
      </c>
      <c r="N178">
        <v>0</v>
      </c>
      <c r="P178">
        <f t="shared" si="38"/>
        <v>-29.487001866286089</v>
      </c>
      <c r="R178">
        <f t="shared" si="42"/>
        <v>0</v>
      </c>
      <c r="T178">
        <f t="shared" si="39"/>
        <v>-29.487001866286089</v>
      </c>
      <c r="V178">
        <f t="shared" si="35"/>
        <v>0</v>
      </c>
      <c r="X178">
        <f t="shared" si="40"/>
        <v>-29.487001866286089</v>
      </c>
      <c r="Z178">
        <f t="shared" si="32"/>
        <v>0</v>
      </c>
      <c r="AB178">
        <f t="shared" si="41"/>
        <v>-29.487001866286089</v>
      </c>
    </row>
    <row r="179" spans="1:28" x14ac:dyDescent="0.25">
      <c r="C179" s="4">
        <f t="shared" si="45"/>
        <v>16000</v>
      </c>
      <c r="D179">
        <f t="shared" si="44"/>
        <v>-29.646185091667579</v>
      </c>
      <c r="F179">
        <f t="shared" si="33"/>
        <v>0</v>
      </c>
      <c r="H179">
        <f t="shared" si="36"/>
        <v>-29.646185091667579</v>
      </c>
      <c r="J179">
        <v>0</v>
      </c>
      <c r="L179">
        <f t="shared" si="37"/>
        <v>-29.646185091667579</v>
      </c>
      <c r="N179">
        <v>0</v>
      </c>
      <c r="P179">
        <f t="shared" si="38"/>
        <v>-29.646185091667579</v>
      </c>
      <c r="R179">
        <f t="shared" si="42"/>
        <v>0</v>
      </c>
      <c r="T179">
        <f t="shared" si="39"/>
        <v>-29.646185091667579</v>
      </c>
      <c r="V179">
        <f t="shared" si="35"/>
        <v>0</v>
      </c>
      <c r="X179">
        <f t="shared" si="40"/>
        <v>-29.646185091667579</v>
      </c>
      <c r="Z179">
        <f t="shared" si="32"/>
        <v>0</v>
      </c>
      <c r="AB179">
        <f t="shared" si="41"/>
        <v>-29.646185091667579</v>
      </c>
    </row>
    <row r="180" spans="1:28" x14ac:dyDescent="0.25">
      <c r="C180" s="4">
        <f t="shared" si="45"/>
        <v>16100</v>
      </c>
      <c r="D180">
        <f t="shared" si="44"/>
        <v>-29.805368317049073</v>
      </c>
      <c r="F180">
        <f t="shared" si="33"/>
        <v>0</v>
      </c>
      <c r="H180">
        <f t="shared" si="36"/>
        <v>-29.805368317049073</v>
      </c>
      <c r="J180">
        <v>0</v>
      </c>
      <c r="L180">
        <f t="shared" si="37"/>
        <v>-29.805368317049073</v>
      </c>
      <c r="N180">
        <v>0</v>
      </c>
      <c r="P180">
        <f t="shared" si="38"/>
        <v>-29.805368317049073</v>
      </c>
      <c r="R180">
        <f t="shared" si="42"/>
        <v>0</v>
      </c>
      <c r="T180">
        <f t="shared" si="39"/>
        <v>-29.805368317049073</v>
      </c>
      <c r="V180">
        <f t="shared" si="35"/>
        <v>0</v>
      </c>
      <c r="X180">
        <f t="shared" si="40"/>
        <v>-29.805368317049073</v>
      </c>
      <c r="Z180">
        <f t="shared" si="32"/>
        <v>0</v>
      </c>
      <c r="AB180">
        <f t="shared" si="41"/>
        <v>-29.805368317049073</v>
      </c>
    </row>
    <row r="181" spans="1:28" x14ac:dyDescent="0.25">
      <c r="C181" s="4">
        <f t="shared" si="45"/>
        <v>16200</v>
      </c>
      <c r="D181">
        <f t="shared" si="44"/>
        <v>-29.964551542430563</v>
      </c>
      <c r="F181">
        <f t="shared" si="33"/>
        <v>0</v>
      </c>
      <c r="H181">
        <f t="shared" si="36"/>
        <v>-29.964551542430563</v>
      </c>
      <c r="J181">
        <v>0</v>
      </c>
      <c r="L181">
        <f t="shared" si="37"/>
        <v>-29.964551542430563</v>
      </c>
      <c r="N181">
        <v>0</v>
      </c>
      <c r="P181">
        <f t="shared" si="38"/>
        <v>-29.964551542430563</v>
      </c>
      <c r="R181">
        <f t="shared" si="42"/>
        <v>0</v>
      </c>
      <c r="T181">
        <f t="shared" si="39"/>
        <v>-29.964551542430563</v>
      </c>
      <c r="V181">
        <f t="shared" si="35"/>
        <v>0</v>
      </c>
      <c r="X181">
        <f t="shared" si="40"/>
        <v>-29.964551542430563</v>
      </c>
      <c r="Z181">
        <f t="shared" si="32"/>
        <v>0</v>
      </c>
      <c r="AB181">
        <f t="shared" si="41"/>
        <v>-29.964551542430563</v>
      </c>
    </row>
    <row r="182" spans="1:28" x14ac:dyDescent="0.25">
      <c r="C182" s="4">
        <f t="shared" si="45"/>
        <v>16300</v>
      </c>
      <c r="D182">
        <f>(-2.9/1821.8)*(C182-C$173)-28.7</f>
        <v>-30.123734767812053</v>
      </c>
      <c r="F182">
        <f t="shared" si="33"/>
        <v>0</v>
      </c>
      <c r="H182">
        <f t="shared" si="36"/>
        <v>-30.123734767812053</v>
      </c>
      <c r="J182">
        <v>0</v>
      </c>
      <c r="L182">
        <f t="shared" si="37"/>
        <v>-30.123734767812053</v>
      </c>
      <c r="N182">
        <v>0</v>
      </c>
      <c r="P182">
        <f t="shared" si="38"/>
        <v>-30.123734767812053</v>
      </c>
      <c r="R182">
        <f t="shared" si="42"/>
        <v>0</v>
      </c>
      <c r="T182">
        <f t="shared" si="39"/>
        <v>-30.123734767812053</v>
      </c>
      <c r="V182">
        <f t="shared" si="35"/>
        <v>0</v>
      </c>
      <c r="X182">
        <f t="shared" si="40"/>
        <v>-30.123734767812053</v>
      </c>
      <c r="Z182">
        <f t="shared" si="32"/>
        <v>0</v>
      </c>
      <c r="AB182">
        <f t="shared" si="41"/>
        <v>-30.123734767812053</v>
      </c>
    </row>
    <row r="183" spans="1:28" x14ac:dyDescent="0.25">
      <c r="C183" s="4">
        <f t="shared" si="45"/>
        <v>16400</v>
      </c>
      <c r="D183">
        <f t="shared" si="44"/>
        <v>-30.282917993193543</v>
      </c>
      <c r="F183">
        <f t="shared" si="33"/>
        <v>0</v>
      </c>
      <c r="H183">
        <f t="shared" si="36"/>
        <v>-30.282917993193543</v>
      </c>
      <c r="J183">
        <v>0</v>
      </c>
      <c r="L183">
        <f t="shared" si="37"/>
        <v>-30.282917993193543</v>
      </c>
      <c r="N183">
        <v>0</v>
      </c>
      <c r="P183">
        <f t="shared" si="38"/>
        <v>-30.282917993193543</v>
      </c>
      <c r="R183">
        <f t="shared" si="42"/>
        <v>0</v>
      </c>
      <c r="T183">
        <f t="shared" si="39"/>
        <v>-30.282917993193543</v>
      </c>
      <c r="V183">
        <f t="shared" si="35"/>
        <v>0</v>
      </c>
      <c r="X183">
        <f t="shared" si="40"/>
        <v>-30.282917993193543</v>
      </c>
      <c r="Z183">
        <f t="shared" si="32"/>
        <v>0</v>
      </c>
      <c r="AB183">
        <f t="shared" si="41"/>
        <v>-30.282917993193543</v>
      </c>
    </row>
    <row r="184" spans="1:28" x14ac:dyDescent="0.25">
      <c r="C184" s="4">
        <f t="shared" si="45"/>
        <v>16500</v>
      </c>
      <c r="D184">
        <f t="shared" si="44"/>
        <v>-30.442101218575033</v>
      </c>
      <c r="F184">
        <f t="shared" si="33"/>
        <v>0</v>
      </c>
      <c r="H184">
        <f t="shared" si="36"/>
        <v>-30.442101218575033</v>
      </c>
      <c r="J184">
        <v>0</v>
      </c>
      <c r="L184">
        <f t="shared" si="37"/>
        <v>-30.442101218575033</v>
      </c>
      <c r="N184">
        <v>0</v>
      </c>
      <c r="P184">
        <f t="shared" si="38"/>
        <v>-30.442101218575033</v>
      </c>
      <c r="R184">
        <f t="shared" si="42"/>
        <v>0</v>
      </c>
      <c r="T184">
        <f t="shared" si="39"/>
        <v>-30.442101218575033</v>
      </c>
      <c r="V184">
        <f t="shared" si="35"/>
        <v>0</v>
      </c>
      <c r="X184">
        <f t="shared" si="40"/>
        <v>-30.442101218575033</v>
      </c>
      <c r="Z184">
        <f t="shared" si="32"/>
        <v>0</v>
      </c>
      <c r="AB184">
        <f t="shared" si="41"/>
        <v>-30.442101218575033</v>
      </c>
    </row>
    <row r="185" spans="1:28" x14ac:dyDescent="0.25">
      <c r="C185" s="4">
        <f t="shared" si="45"/>
        <v>16600</v>
      </c>
      <c r="D185">
        <f t="shared" si="44"/>
        <v>-30.601284443956526</v>
      </c>
      <c r="F185">
        <f t="shared" si="33"/>
        <v>0</v>
      </c>
      <c r="H185">
        <f t="shared" si="36"/>
        <v>-30.601284443956526</v>
      </c>
      <c r="J185">
        <v>0</v>
      </c>
      <c r="L185">
        <f t="shared" si="37"/>
        <v>-30.601284443956526</v>
      </c>
      <c r="N185">
        <v>0</v>
      </c>
      <c r="P185">
        <f t="shared" si="38"/>
        <v>-30.601284443956526</v>
      </c>
      <c r="R185">
        <f t="shared" si="42"/>
        <v>0</v>
      </c>
      <c r="T185">
        <f t="shared" si="39"/>
        <v>-30.601284443956526</v>
      </c>
      <c r="V185">
        <f t="shared" si="35"/>
        <v>0</v>
      </c>
      <c r="X185">
        <f t="shared" si="40"/>
        <v>-30.601284443956526</v>
      </c>
      <c r="Z185">
        <f t="shared" si="32"/>
        <v>0</v>
      </c>
      <c r="AB185">
        <f t="shared" si="41"/>
        <v>-30.601284443956526</v>
      </c>
    </row>
    <row r="186" spans="1:28" x14ac:dyDescent="0.25">
      <c r="C186" s="4">
        <f t="shared" si="45"/>
        <v>16700</v>
      </c>
      <c r="D186">
        <f t="shared" si="44"/>
        <v>-30.760467669338016</v>
      </c>
      <c r="F186">
        <f t="shared" si="33"/>
        <v>0</v>
      </c>
      <c r="H186">
        <f t="shared" si="36"/>
        <v>-30.760467669338016</v>
      </c>
      <c r="J186">
        <v>0</v>
      </c>
      <c r="L186">
        <f t="shared" si="37"/>
        <v>-30.760467669338016</v>
      </c>
      <c r="N186">
        <v>0</v>
      </c>
      <c r="P186">
        <f t="shared" si="38"/>
        <v>-30.760467669338016</v>
      </c>
      <c r="R186">
        <f t="shared" si="42"/>
        <v>0</v>
      </c>
      <c r="T186">
        <f t="shared" si="39"/>
        <v>-30.760467669338016</v>
      </c>
      <c r="V186">
        <f t="shared" si="35"/>
        <v>0</v>
      </c>
      <c r="X186">
        <f t="shared" si="40"/>
        <v>-30.760467669338016</v>
      </c>
      <c r="Z186">
        <f t="shared" si="32"/>
        <v>0</v>
      </c>
      <c r="AB186">
        <f t="shared" si="41"/>
        <v>-30.760467669338016</v>
      </c>
    </row>
    <row r="187" spans="1:28" x14ac:dyDescent="0.25">
      <c r="C187" s="4">
        <f t="shared" si="45"/>
        <v>16800</v>
      </c>
      <c r="D187">
        <f t="shared" si="44"/>
        <v>-30.919650894719506</v>
      </c>
      <c r="F187">
        <f t="shared" si="33"/>
        <v>0</v>
      </c>
      <c r="H187">
        <f t="shared" si="36"/>
        <v>-30.919650894719506</v>
      </c>
      <c r="J187">
        <v>0</v>
      </c>
      <c r="L187">
        <f t="shared" si="37"/>
        <v>-30.919650894719506</v>
      </c>
      <c r="N187">
        <v>0</v>
      </c>
      <c r="P187">
        <f t="shared" si="38"/>
        <v>-30.919650894719506</v>
      </c>
      <c r="R187">
        <f t="shared" si="42"/>
        <v>0</v>
      </c>
      <c r="T187">
        <f t="shared" si="39"/>
        <v>-30.919650894719506</v>
      </c>
      <c r="V187">
        <f t="shared" si="35"/>
        <v>0</v>
      </c>
      <c r="X187">
        <f t="shared" si="40"/>
        <v>-30.919650894719506</v>
      </c>
      <c r="Z187">
        <f t="shared" si="32"/>
        <v>0</v>
      </c>
      <c r="AB187">
        <f t="shared" si="41"/>
        <v>-30.919650894719506</v>
      </c>
    </row>
    <row r="188" spans="1:28" x14ac:dyDescent="0.25">
      <c r="C188" s="4">
        <f t="shared" si="45"/>
        <v>16900</v>
      </c>
      <c r="D188">
        <f t="shared" si="44"/>
        <v>-31.078834120100996</v>
      </c>
      <c r="F188">
        <f t="shared" si="33"/>
        <v>0</v>
      </c>
      <c r="H188">
        <f t="shared" si="36"/>
        <v>-31.078834120100996</v>
      </c>
      <c r="J188">
        <v>0</v>
      </c>
      <c r="L188">
        <f t="shared" si="37"/>
        <v>-31.078834120100996</v>
      </c>
      <c r="N188">
        <v>0</v>
      </c>
      <c r="P188">
        <f t="shared" si="38"/>
        <v>-31.078834120100996</v>
      </c>
      <c r="R188">
        <f t="shared" si="42"/>
        <v>0</v>
      </c>
      <c r="T188">
        <f t="shared" si="39"/>
        <v>-31.078834120100996</v>
      </c>
      <c r="V188">
        <f t="shared" si="35"/>
        <v>0</v>
      </c>
      <c r="X188">
        <f t="shared" si="40"/>
        <v>-31.078834120100996</v>
      </c>
      <c r="Z188">
        <f t="shared" si="32"/>
        <v>0</v>
      </c>
      <c r="AB188">
        <f t="shared" si="41"/>
        <v>-31.078834120100996</v>
      </c>
    </row>
    <row r="189" spans="1:28" x14ac:dyDescent="0.25">
      <c r="C189" s="4">
        <f t="shared" si="45"/>
        <v>17000</v>
      </c>
      <c r="D189">
        <f t="shared" si="44"/>
        <v>-31.23801734548249</v>
      </c>
      <c r="F189">
        <f t="shared" si="33"/>
        <v>0</v>
      </c>
      <c r="H189">
        <f t="shared" si="36"/>
        <v>-31.23801734548249</v>
      </c>
      <c r="J189">
        <v>0</v>
      </c>
      <c r="L189">
        <f t="shared" si="37"/>
        <v>-31.23801734548249</v>
      </c>
      <c r="N189">
        <v>0</v>
      </c>
      <c r="P189">
        <f t="shared" si="38"/>
        <v>-31.23801734548249</v>
      </c>
      <c r="R189">
        <f t="shared" si="42"/>
        <v>0</v>
      </c>
      <c r="T189">
        <f t="shared" si="39"/>
        <v>-31.23801734548249</v>
      </c>
      <c r="V189">
        <f t="shared" si="35"/>
        <v>0</v>
      </c>
      <c r="X189">
        <f t="shared" si="40"/>
        <v>-31.23801734548249</v>
      </c>
      <c r="Z189">
        <f t="shared" si="32"/>
        <v>0</v>
      </c>
      <c r="AB189">
        <f t="shared" si="41"/>
        <v>-31.23801734548249</v>
      </c>
    </row>
    <row r="190" spans="1:28" x14ac:dyDescent="0.25">
      <c r="C190" s="4">
        <f>C189+100</f>
        <v>17100</v>
      </c>
      <c r="D190">
        <f t="shared" si="44"/>
        <v>-31.39720057086398</v>
      </c>
      <c r="F190">
        <f t="shared" si="33"/>
        <v>0</v>
      </c>
      <c r="H190">
        <f t="shared" si="36"/>
        <v>-31.39720057086398</v>
      </c>
      <c r="J190">
        <v>0</v>
      </c>
      <c r="L190">
        <f t="shared" si="37"/>
        <v>-31.39720057086398</v>
      </c>
      <c r="N190">
        <v>0</v>
      </c>
      <c r="P190">
        <f t="shared" si="38"/>
        <v>-31.39720057086398</v>
      </c>
      <c r="R190">
        <f t="shared" si="42"/>
        <v>0</v>
      </c>
      <c r="T190">
        <f t="shared" si="39"/>
        <v>-31.39720057086398</v>
      </c>
      <c r="V190">
        <f t="shared" si="35"/>
        <v>0</v>
      </c>
      <c r="X190">
        <f t="shared" si="40"/>
        <v>-31.39720057086398</v>
      </c>
      <c r="Z190">
        <f t="shared" si="32"/>
        <v>0</v>
      </c>
      <c r="AB190">
        <f t="shared" si="41"/>
        <v>-31.39720057086398</v>
      </c>
    </row>
    <row r="191" spans="1:28" x14ac:dyDescent="0.25">
      <c r="C191" s="4">
        <f t="shared" si="45"/>
        <v>17200</v>
      </c>
      <c r="D191">
        <f t="shared" si="44"/>
        <v>-31.55638379624547</v>
      </c>
      <c r="F191">
        <f t="shared" si="33"/>
        <v>0</v>
      </c>
      <c r="H191">
        <f t="shared" si="36"/>
        <v>-31.55638379624547</v>
      </c>
      <c r="J191">
        <v>0</v>
      </c>
      <c r="L191">
        <f t="shared" si="37"/>
        <v>-31.55638379624547</v>
      </c>
      <c r="N191">
        <v>0</v>
      </c>
      <c r="P191">
        <f t="shared" si="38"/>
        <v>-31.55638379624547</v>
      </c>
      <c r="R191">
        <f t="shared" si="42"/>
        <v>0</v>
      </c>
      <c r="T191">
        <f t="shared" si="39"/>
        <v>-31.55638379624547</v>
      </c>
      <c r="V191">
        <f t="shared" si="35"/>
        <v>0</v>
      </c>
      <c r="X191">
        <f t="shared" si="40"/>
        <v>-31.55638379624547</v>
      </c>
      <c r="Z191">
        <f t="shared" si="32"/>
        <v>0</v>
      </c>
      <c r="AB191">
        <f t="shared" si="41"/>
        <v>-31.55638379624547</v>
      </c>
    </row>
    <row r="192" spans="1:28" x14ac:dyDescent="0.25">
      <c r="A192" t="s">
        <v>9</v>
      </c>
      <c r="B192">
        <v>9</v>
      </c>
      <c r="C192" s="5">
        <f>17227.4</f>
        <v>17227.400000000001</v>
      </c>
      <c r="D192" s="6">
        <f t="shared" si="44"/>
        <v>-31.6</v>
      </c>
      <c r="F192">
        <f t="shared" si="33"/>
        <v>0</v>
      </c>
      <c r="H192">
        <f t="shared" si="36"/>
        <v>-31.6</v>
      </c>
      <c r="J192">
        <v>0</v>
      </c>
      <c r="L192">
        <f t="shared" si="37"/>
        <v>-31.6</v>
      </c>
      <c r="N192">
        <v>0</v>
      </c>
      <c r="P192">
        <f t="shared" si="38"/>
        <v>-31.6</v>
      </c>
      <c r="R192">
        <f t="shared" si="42"/>
        <v>0</v>
      </c>
      <c r="T192">
        <f t="shared" si="39"/>
        <v>-31.6</v>
      </c>
      <c r="V192">
        <f t="shared" si="35"/>
        <v>0</v>
      </c>
      <c r="X192">
        <f t="shared" si="40"/>
        <v>-31.6</v>
      </c>
      <c r="Z192">
        <f t="shared" si="32"/>
        <v>0</v>
      </c>
      <c r="AB192">
        <f t="shared" si="41"/>
        <v>-31.6</v>
      </c>
    </row>
    <row r="193" spans="2:20" x14ac:dyDescent="0.25">
      <c r="C193" s="4"/>
    </row>
    <row r="194" spans="2:20" x14ac:dyDescent="0.25">
      <c r="C194" s="4"/>
      <c r="D194" t="s">
        <v>25</v>
      </c>
      <c r="F194">
        <v>21.677</v>
      </c>
    </row>
    <row r="195" spans="2:20" x14ac:dyDescent="0.25">
      <c r="B195" t="s">
        <v>22</v>
      </c>
      <c r="C195" s="4"/>
      <c r="D195" t="s">
        <v>26</v>
      </c>
      <c r="F195">
        <v>14.333500000000001</v>
      </c>
    </row>
    <row r="196" spans="2:20" x14ac:dyDescent="0.25">
      <c r="B196" t="s">
        <v>5</v>
      </c>
      <c r="C196" t="s">
        <v>6</v>
      </c>
      <c r="D196" t="s">
        <v>23</v>
      </c>
      <c r="E196" t="s">
        <v>24</v>
      </c>
      <c r="F196" t="s">
        <v>24</v>
      </c>
      <c r="G196" t="s">
        <v>27</v>
      </c>
      <c r="H196" t="s">
        <v>29</v>
      </c>
      <c r="I196" t="s">
        <v>30</v>
      </c>
      <c r="J196" t="s">
        <v>31</v>
      </c>
      <c r="K196" t="s">
        <v>32</v>
      </c>
      <c r="L196" s="8" t="s">
        <v>33</v>
      </c>
      <c r="M196" t="s">
        <v>35</v>
      </c>
      <c r="N196" t="s">
        <v>34</v>
      </c>
      <c r="O196" t="s">
        <v>36</v>
      </c>
      <c r="P196" t="s">
        <v>38</v>
      </c>
      <c r="Q196" t="s">
        <v>37</v>
      </c>
      <c r="R196" t="s">
        <v>39</v>
      </c>
    </row>
    <row r="197" spans="2:20" x14ac:dyDescent="0.25">
      <c r="B197" s="5">
        <v>0</v>
      </c>
      <c r="C197" s="6">
        <v>-2.2999999999999998</v>
      </c>
      <c r="D197">
        <f t="shared" ref="D197:D228" ca="1" si="46">E197</f>
        <v>102.55204962124856</v>
      </c>
      <c r="E197">
        <f ca="1">(1.56*(21.67)^2)*TANH((2*PI()*C197)/D197)</f>
        <v>-102.55204962125133</v>
      </c>
      <c r="F197">
        <f t="shared" ref="F197:F228" ca="1" si="47">ABS(E197)</f>
        <v>102.55204962125133</v>
      </c>
      <c r="G197">
        <f t="shared" ref="G197:G228" ca="1" si="48">0.5*((1)+((4*PI()*C197/F197)/SINH(4*PI()*C197/F197)))</f>
        <v>0.99344163032318378</v>
      </c>
      <c r="H197">
        <f t="shared" ref="H197:H228" ca="1" si="49">TANH(2*PI()*-C197/F197)</f>
        <v>0.13999158273748419</v>
      </c>
      <c r="I197">
        <f t="shared" ref="I197:I228" ca="1" si="50">SQRT(2*G197*H197)</f>
        <v>0.52739637121665739</v>
      </c>
      <c r="J197">
        <f t="shared" ref="J197:J228" ca="1" si="51">1/I197</f>
        <v>1.8961070924570211</v>
      </c>
      <c r="K197">
        <f t="shared" ref="K197:K228" ca="1" si="52">ASIN(SIN(45))*H197</f>
        <v>0.14246983269195587</v>
      </c>
      <c r="L197">
        <f t="shared" ref="L197:L228" ca="1" si="53">COS(K197)</f>
        <v>0.98986832822289128</v>
      </c>
      <c r="M197">
        <f>-COS(23)</f>
        <v>0.53283302033339752</v>
      </c>
      <c r="N197">
        <f t="shared" ref="N197:N228" ca="1" si="54">SQRT(M197/L197)</f>
        <v>0.73368028810917352</v>
      </c>
      <c r="O197">
        <f ca="1">J197*N197*F195</f>
        <v>19.939853559008892</v>
      </c>
      <c r="P197">
        <f>0.56*EXP(3.5*2.1/480)</f>
        <v>0.56864098873099989</v>
      </c>
      <c r="Q197">
        <f>-C197*P197</f>
        <v>1.3078742740812996</v>
      </c>
      <c r="R197">
        <f t="shared" ref="R197:R228" ca="1" si="55">MIN(O197,Q197)</f>
        <v>1.3078742740812996</v>
      </c>
    </row>
    <row r="198" spans="2:20" x14ac:dyDescent="0.25">
      <c r="B198" s="4">
        <v>100</v>
      </c>
      <c r="C198">
        <v>-2.6897028262676641</v>
      </c>
      <c r="D198">
        <f t="shared" ca="1" si="46"/>
        <v>110.83823548476526</v>
      </c>
      <c r="E198" s="7">
        <f ca="1">(1.56*(21.67)^2)*TANH((2*PI()*C198)/D198)</f>
        <v>-110.83823548476725</v>
      </c>
      <c r="F198">
        <f t="shared" ca="1" si="47"/>
        <v>110.83823548476725</v>
      </c>
      <c r="G198">
        <f t="shared" ca="1" si="48"/>
        <v>0.99233386144704205</v>
      </c>
      <c r="H198">
        <f t="shared" ca="1" si="49"/>
        <v>0.15130287566799935</v>
      </c>
      <c r="I198">
        <f t="shared" ca="1" si="50"/>
        <v>0.54798351591935224</v>
      </c>
      <c r="J198">
        <f t="shared" ca="1" si="51"/>
        <v>1.8248724112116756</v>
      </c>
      <c r="K198">
        <f t="shared" ca="1" si="52"/>
        <v>0.1539813677416178</v>
      </c>
      <c r="L198">
        <f t="shared" ca="1" si="53"/>
        <v>0.98816827471012814</v>
      </c>
      <c r="M198">
        <f>-COS(23)</f>
        <v>0.53283302033339752</v>
      </c>
      <c r="N198">
        <f t="shared" ca="1" si="54"/>
        <v>0.73431113195391284</v>
      </c>
      <c r="O198">
        <f t="shared" ref="O198:O229" ca="1" si="56">N198*J198*14.334</f>
        <v>19.2079058213431</v>
      </c>
      <c r="P198">
        <f t="shared" ref="P198:P235" si="57">0.56*EXP(3.5*2.1/480)</f>
        <v>0.56864098873099989</v>
      </c>
      <c r="Q198">
        <f>-C198*P198</f>
        <v>1.5294752745214093</v>
      </c>
      <c r="R198">
        <f t="shared" ca="1" si="55"/>
        <v>1.5294752745214093</v>
      </c>
    </row>
    <row r="199" spans="2:20" x14ac:dyDescent="0.25">
      <c r="B199" s="4">
        <f>B198+100</f>
        <v>200</v>
      </c>
      <c r="C199">
        <v>-3.0794056525353284</v>
      </c>
      <c r="D199">
        <f t="shared" ca="1" si="46"/>
        <v>118.51364254841918</v>
      </c>
      <c r="E199" s="7">
        <f t="shared" ref="E199:E230" ca="1" si="58">(732.36)*TANH((2*PI()*C199)/D199)</f>
        <v>-118.51364254841803</v>
      </c>
      <c r="F199">
        <f t="shared" ca="1" si="47"/>
        <v>118.51364254841803</v>
      </c>
      <c r="G199">
        <f t="shared" ca="1" si="48"/>
        <v>0.99122472726746125</v>
      </c>
      <c r="H199">
        <f t="shared" ca="1" si="49"/>
        <v>0.16182429754276473</v>
      </c>
      <c r="I199">
        <f t="shared" ca="1" si="50"/>
        <v>0.56639958544666236</v>
      </c>
      <c r="J199">
        <f t="shared" ca="1" si="51"/>
        <v>1.7655380153772546</v>
      </c>
      <c r="K199">
        <f t="shared" ca="1" si="52"/>
        <v>0.16468904876691376</v>
      </c>
      <c r="L199">
        <f t="shared" ca="1" si="53"/>
        <v>0.98646938212165824</v>
      </c>
      <c r="M199">
        <f t="shared" ref="M199:M262" si="59">-COS(23)</f>
        <v>0.53283302033339752</v>
      </c>
      <c r="N199">
        <f t="shared" ca="1" si="54"/>
        <v>0.73494317340800797</v>
      </c>
      <c r="O199">
        <f t="shared" ca="1" si="56"/>
        <v>18.599369982452842</v>
      </c>
      <c r="P199">
        <f t="shared" si="57"/>
        <v>0.56864098873099989</v>
      </c>
      <c r="Q199">
        <f t="shared" ref="Q199:Q262" si="60">-C199*P199</f>
        <v>1.751076274961519</v>
      </c>
      <c r="R199">
        <f t="shared" ca="1" si="55"/>
        <v>1.751076274961519</v>
      </c>
    </row>
    <row r="200" spans="2:20" x14ac:dyDescent="0.25">
      <c r="B200" s="4">
        <f t="shared" ref="B200:B234" si="61">B199+100</f>
        <v>300</v>
      </c>
      <c r="C200">
        <v>-3.4691084788029922</v>
      </c>
      <c r="D200">
        <f t="shared" ca="1" si="46"/>
        <v>-125.71887117379882</v>
      </c>
      <c r="E200" s="7">
        <f t="shared" ca="1" si="58"/>
        <v>125.71887117380074</v>
      </c>
      <c r="F200">
        <f t="shared" ca="1" si="47"/>
        <v>125.71887117380074</v>
      </c>
      <c r="G200">
        <f t="shared" ca="1" si="48"/>
        <v>0.99011867506379492</v>
      </c>
      <c r="H200">
        <f t="shared" ca="1" si="49"/>
        <v>0.17166266750477746</v>
      </c>
      <c r="I200">
        <f t="shared" ca="1" si="50"/>
        <v>0.58303758525115179</v>
      </c>
      <c r="J200">
        <f t="shared" ca="1" si="51"/>
        <v>1.7151552923800542</v>
      </c>
      <c r="K200">
        <f t="shared" ca="1" si="52"/>
        <v>0.174701585914079</v>
      </c>
      <c r="L200">
        <f t="shared" ca="1" si="53"/>
        <v>0.98477845137946896</v>
      </c>
      <c r="M200">
        <f t="shared" si="59"/>
        <v>0.53283302033339752</v>
      </c>
      <c r="N200">
        <f t="shared" ca="1" si="54"/>
        <v>0.73557387617942305</v>
      </c>
      <c r="O200">
        <f t="shared" ca="1" si="56"/>
        <v>18.0841101978254</v>
      </c>
      <c r="P200">
        <f t="shared" si="57"/>
        <v>0.56864098873099989</v>
      </c>
      <c r="Q200">
        <f t="shared" si="60"/>
        <v>1.9726772754016284</v>
      </c>
      <c r="R200">
        <f t="shared" ca="1" si="55"/>
        <v>1.9726772754016284</v>
      </c>
    </row>
    <row r="201" spans="2:20" x14ac:dyDescent="0.25">
      <c r="B201" s="4">
        <f t="shared" si="61"/>
        <v>400</v>
      </c>
      <c r="C201">
        <v>-3.8588113050706569</v>
      </c>
      <c r="D201">
        <f t="shared" ca="1" si="46"/>
        <v>132.51797156566656</v>
      </c>
      <c r="E201" s="7">
        <f t="shared" ca="1" si="58"/>
        <v>-132.51797156566792</v>
      </c>
      <c r="F201">
        <f t="shared" ca="1" si="47"/>
        <v>132.51797156566792</v>
      </c>
      <c r="G201">
        <f t="shared" ca="1" si="48"/>
        <v>0.98901363345513604</v>
      </c>
      <c r="H201">
        <f t="shared" ca="1" si="49"/>
        <v>0.18094649020381581</v>
      </c>
      <c r="I201">
        <f t="shared" ca="1" si="50"/>
        <v>0.59826172489543417</v>
      </c>
      <c r="J201">
        <f t="shared" ca="1" si="51"/>
        <v>1.6715092381595744</v>
      </c>
      <c r="K201">
        <f t="shared" ca="1" si="52"/>
        <v>0.18414975873139811</v>
      </c>
      <c r="L201">
        <f t="shared" ca="1" si="53"/>
        <v>0.98309229425810285</v>
      </c>
      <c r="M201">
        <f t="shared" si="59"/>
        <v>0.53283302033339752</v>
      </c>
      <c r="N201">
        <f t="shared" ca="1" si="54"/>
        <v>0.73620441807678305</v>
      </c>
      <c r="O201">
        <f t="shared" ca="1" si="56"/>
        <v>17.639026014169715</v>
      </c>
      <c r="P201">
        <f t="shared" si="57"/>
        <v>0.56864098873099989</v>
      </c>
      <c r="Q201">
        <f t="shared" si="60"/>
        <v>2.1942782758417385</v>
      </c>
      <c r="R201">
        <f t="shared" ca="1" si="55"/>
        <v>2.1942782758417385</v>
      </c>
    </row>
    <row r="202" spans="2:20" x14ac:dyDescent="0.25">
      <c r="B202" s="5">
        <v>480</v>
      </c>
      <c r="C202">
        <v>-4.170573566084788</v>
      </c>
      <c r="D202">
        <f t="shared" ca="1" si="46"/>
        <v>-137.70539836567934</v>
      </c>
      <c r="E202" s="7">
        <f t="shared" ca="1" si="58"/>
        <v>137.70539836568059</v>
      </c>
      <c r="F202">
        <f t="shared" ca="1" si="47"/>
        <v>137.70539836568059</v>
      </c>
      <c r="G202">
        <f t="shared" ca="1" si="48"/>
        <v>0.98813032908242071</v>
      </c>
      <c r="H202">
        <f t="shared" ca="1" si="49"/>
        <v>0.18802965531388846</v>
      </c>
      <c r="I202">
        <f t="shared" ca="1" si="50"/>
        <v>0.60958642567328669</v>
      </c>
      <c r="J202">
        <f t="shared" ca="1" si="51"/>
        <v>1.6404564765291525</v>
      </c>
      <c r="K202">
        <f t="shared" ca="1" si="52"/>
        <v>0.19135831604911849</v>
      </c>
      <c r="L202">
        <f t="shared" ca="1" si="53"/>
        <v>0.98174679921827901</v>
      </c>
      <c r="M202">
        <f t="shared" si="59"/>
        <v>0.53283302033339752</v>
      </c>
      <c r="N202">
        <f t="shared" ca="1" si="54"/>
        <v>0.73670873356463584</v>
      </c>
      <c r="O202">
        <f t="shared" ca="1" si="56"/>
        <v>17.323192482923179</v>
      </c>
      <c r="P202">
        <f t="shared" si="57"/>
        <v>0.56864098873099989</v>
      </c>
      <c r="Q202">
        <f>-C202*P202</f>
        <v>2.3715590761938259</v>
      </c>
      <c r="R202">
        <f t="shared" ca="1" si="55"/>
        <v>2.3715590761938259</v>
      </c>
    </row>
    <row r="203" spans="2:20" x14ac:dyDescent="0.25">
      <c r="B203" s="4">
        <v>500</v>
      </c>
      <c r="C203">
        <v>-4.1741680924743445</v>
      </c>
      <c r="D203">
        <f t="shared" ca="1" si="46"/>
        <v>137.76401507806787</v>
      </c>
      <c r="E203" s="7">
        <f t="shared" ca="1" si="58"/>
        <v>-137.76401507806625</v>
      </c>
      <c r="F203">
        <f t="shared" ca="1" si="47"/>
        <v>137.76401507806625</v>
      </c>
      <c r="G203">
        <f t="shared" ca="1" si="48"/>
        <v>0.9881201486275818</v>
      </c>
      <c r="H203">
        <f t="shared" ca="1" si="49"/>
        <v>0.18810969342682268</v>
      </c>
      <c r="I203">
        <f t="shared" ca="1" si="50"/>
        <v>0.60971301155084567</v>
      </c>
      <c r="J203">
        <f t="shared" ca="1" si="51"/>
        <v>1.6401158923219195</v>
      </c>
      <c r="K203">
        <f t="shared" ca="1" si="52"/>
        <v>0.19143977106473969</v>
      </c>
      <c r="L203">
        <f t="shared" ca="1" si="53"/>
        <v>0.9817313038208012</v>
      </c>
      <c r="M203">
        <f t="shared" si="59"/>
        <v>0.53283302033339752</v>
      </c>
      <c r="N203">
        <f t="shared" ca="1" si="54"/>
        <v>0.73671454755343424</v>
      </c>
      <c r="O203">
        <f t="shared" ca="1" si="56"/>
        <v>17.319732603000702</v>
      </c>
      <c r="P203">
        <f>0.56*EXP(3.5*1.1/1672.5)</f>
        <v>0.56129057303435059</v>
      </c>
      <c r="Q203">
        <f t="shared" si="60"/>
        <v>2.3429212005666269</v>
      </c>
      <c r="R203">
        <f t="shared" ca="1" si="55"/>
        <v>2.3429212005666269</v>
      </c>
    </row>
    <row r="204" spans="2:20" x14ac:dyDescent="0.25">
      <c r="B204" s="4">
        <f t="shared" si="61"/>
        <v>600</v>
      </c>
      <c r="C204">
        <v>-4.1921407244221287</v>
      </c>
      <c r="D204">
        <f t="shared" ca="1" si="46"/>
        <v>138.05670698548556</v>
      </c>
      <c r="E204" s="7">
        <f t="shared" ca="1" si="58"/>
        <v>-138.0567069854834</v>
      </c>
      <c r="F204">
        <f t="shared" ca="1" si="47"/>
        <v>138.0567069854834</v>
      </c>
      <c r="G204">
        <f t="shared" ca="1" si="48"/>
        <v>0.98806924764752546</v>
      </c>
      <c r="H204">
        <f t="shared" ca="1" si="49"/>
        <v>0.18850934920733733</v>
      </c>
      <c r="I204">
        <f t="shared" ca="1" si="50"/>
        <v>0.61034464173255165</v>
      </c>
      <c r="J204">
        <f t="shared" ca="1" si="51"/>
        <v>1.6384185780043143</v>
      </c>
      <c r="K204">
        <f t="shared" ca="1" si="52"/>
        <v>0.19184650189148567</v>
      </c>
      <c r="L204">
        <f t="shared" ca="1" si="53"/>
        <v>0.98165383290340236</v>
      </c>
      <c r="M204">
        <f t="shared" si="59"/>
        <v>0.53283302033339752</v>
      </c>
      <c r="N204">
        <f t="shared" ca="1" si="54"/>
        <v>0.73674361728450444</v>
      </c>
      <c r="O204">
        <f t="shared" ca="1" si="56"/>
        <v>17.302491556538655</v>
      </c>
      <c r="P204">
        <f t="shared" ref="P204:P220" si="62">0.56*EXP(3.5*1.1/1672.5)</f>
        <v>0.56129057303435059</v>
      </c>
      <c r="Q204">
        <f t="shared" si="60"/>
        <v>2.3530090694515344</v>
      </c>
      <c r="R204">
        <f t="shared" ca="1" si="55"/>
        <v>2.3530090694515344</v>
      </c>
      <c r="S204">
        <v>0</v>
      </c>
      <c r="T204">
        <v>1.3079000000000001</v>
      </c>
    </row>
    <row r="205" spans="2:20" x14ac:dyDescent="0.25">
      <c r="B205" s="4">
        <f t="shared" si="61"/>
        <v>700</v>
      </c>
      <c r="C205">
        <v>-4.210113356369912</v>
      </c>
      <c r="D205">
        <f t="shared" ca="1" si="46"/>
        <v>-138.34874917289048</v>
      </c>
      <c r="E205" s="7">
        <f t="shared" ca="1" si="58"/>
        <v>138.34874917289216</v>
      </c>
      <c r="F205">
        <f t="shared" ca="1" si="47"/>
        <v>138.34874917289216</v>
      </c>
      <c r="G205">
        <f t="shared" ca="1" si="48"/>
        <v>0.98801834882450279</v>
      </c>
      <c r="H205">
        <f t="shared" ca="1" si="49"/>
        <v>0.18890811782851397</v>
      </c>
      <c r="I205">
        <f t="shared" ca="1" si="50"/>
        <v>0.61097411836586502</v>
      </c>
      <c r="J205">
        <f t="shared" ca="1" si="51"/>
        <v>1.6367305421621436</v>
      </c>
      <c r="K205">
        <f t="shared" ca="1" si="52"/>
        <v>0.19225232985364518</v>
      </c>
      <c r="L205">
        <f t="shared" ca="1" si="53"/>
        <v>0.98157637210197368</v>
      </c>
      <c r="M205">
        <f t="shared" si="59"/>
        <v>0.53283302033339752</v>
      </c>
      <c r="N205">
        <f t="shared" ca="1" si="54"/>
        <v>0.73677268666046836</v>
      </c>
      <c r="O205">
        <f t="shared" ca="1" si="56"/>
        <v>17.285347076301274</v>
      </c>
      <c r="P205">
        <f t="shared" si="62"/>
        <v>0.56129057303435059</v>
      </c>
      <c r="Q205">
        <f t="shared" si="60"/>
        <v>2.3630969383364411</v>
      </c>
      <c r="R205">
        <f t="shared" ca="1" si="55"/>
        <v>2.3630969383364411</v>
      </c>
      <c r="S205">
        <v>480</v>
      </c>
      <c r="T205">
        <v>2.3715999999999999</v>
      </c>
    </row>
    <row r="206" spans="2:20" x14ac:dyDescent="0.25">
      <c r="B206" s="4">
        <f t="shared" si="61"/>
        <v>800</v>
      </c>
      <c r="C206">
        <v>-4.2280859883176962</v>
      </c>
      <c r="D206">
        <f t="shared" ca="1" si="46"/>
        <v>138.64014574712664</v>
      </c>
      <c r="E206" s="7">
        <f t="shared" ca="1" si="58"/>
        <v>-138.64014574712456</v>
      </c>
      <c r="F206">
        <f t="shared" ca="1" si="47"/>
        <v>138.64014574712456</v>
      </c>
      <c r="G206">
        <f t="shared" ca="1" si="48"/>
        <v>0.98796745215870052</v>
      </c>
      <c r="H206">
        <f t="shared" ca="1" si="49"/>
        <v>0.18930600489803734</v>
      </c>
      <c r="I206">
        <f t="shared" ca="1" si="50"/>
        <v>0.61160145738455607</v>
      </c>
      <c r="J206">
        <f t="shared" ca="1" si="51"/>
        <v>1.6350516957176426</v>
      </c>
      <c r="K206">
        <f t="shared" ca="1" si="52"/>
        <v>0.19265726065817496</v>
      </c>
      <c r="L206">
        <f t="shared" ca="1" si="53"/>
        <v>0.98149892141558914</v>
      </c>
      <c r="M206">
        <f t="shared" si="59"/>
        <v>0.53283302033339752</v>
      </c>
      <c r="N206">
        <f t="shared" ca="1" si="54"/>
        <v>0.73680175568100448</v>
      </c>
      <c r="O206">
        <f t="shared" ca="1" si="56"/>
        <v>17.268298233126821</v>
      </c>
      <c r="P206">
        <f t="shared" si="62"/>
        <v>0.56129057303435059</v>
      </c>
      <c r="Q206">
        <f t="shared" si="60"/>
        <v>2.3731848072213482</v>
      </c>
      <c r="R206">
        <f t="shared" ca="1" si="55"/>
        <v>2.3731848072213482</v>
      </c>
      <c r="S206">
        <v>2152.5</v>
      </c>
      <c r="T206">
        <v>2.5095999999999998</v>
      </c>
    </row>
    <row r="207" spans="2:20" x14ac:dyDescent="0.25">
      <c r="B207" s="4">
        <f t="shared" si="61"/>
        <v>900</v>
      </c>
      <c r="C207">
        <v>-4.2460586202654795</v>
      </c>
      <c r="D207">
        <f t="shared" ca="1" si="46"/>
        <v>-138.93090077153042</v>
      </c>
      <c r="E207" s="7">
        <f t="shared" ca="1" si="58"/>
        <v>138.93090077153258</v>
      </c>
      <c r="F207">
        <f t="shared" ca="1" si="47"/>
        <v>138.93090077153258</v>
      </c>
      <c r="G207">
        <f t="shared" ca="1" si="48"/>
        <v>0.98791655765030806</v>
      </c>
      <c r="H207">
        <f t="shared" ca="1" si="49"/>
        <v>0.18970301596418485</v>
      </c>
      <c r="I207">
        <f t="shared" ca="1" si="50"/>
        <v>0.61222667453683999</v>
      </c>
      <c r="J207">
        <f t="shared" ca="1" si="51"/>
        <v>1.6333819508215928</v>
      </c>
      <c r="K207">
        <f t="shared" ca="1" si="52"/>
        <v>0.19306129995157276</v>
      </c>
      <c r="L207">
        <f t="shared" ca="1" si="53"/>
        <v>0.98142148084332625</v>
      </c>
      <c r="M207">
        <f t="shared" si="59"/>
        <v>0.53283302033339752</v>
      </c>
      <c r="N207">
        <f t="shared" ca="1" si="54"/>
        <v>0.73683082434578984</v>
      </c>
      <c r="O207">
        <f t="shared" ca="1" si="56"/>
        <v>17.251344110680385</v>
      </c>
      <c r="P207">
        <f t="shared" si="62"/>
        <v>0.56129057303435059</v>
      </c>
      <c r="Q207">
        <f t="shared" si="60"/>
        <v>2.3832726761062553</v>
      </c>
      <c r="R207">
        <f t="shared" ca="1" si="55"/>
        <v>2.3832726761062553</v>
      </c>
      <c r="S207">
        <v>3506.2</v>
      </c>
      <c r="T207">
        <v>2.4020000000000001</v>
      </c>
    </row>
    <row r="208" spans="2:20" x14ac:dyDescent="0.25">
      <c r="B208" s="4">
        <f t="shared" si="61"/>
        <v>1000</v>
      </c>
      <c r="C208">
        <v>-4.2640312522132637</v>
      </c>
      <c r="D208">
        <f t="shared" ca="1" si="46"/>
        <v>139.22101826660352</v>
      </c>
      <c r="E208" s="7">
        <f t="shared" ca="1" si="58"/>
        <v>-139.22101826660162</v>
      </c>
      <c r="F208">
        <f t="shared" ca="1" si="47"/>
        <v>139.22101826660162</v>
      </c>
      <c r="G208">
        <f t="shared" ca="1" si="48"/>
        <v>0.9878656652995117</v>
      </c>
      <c r="H208">
        <f t="shared" ca="1" si="49"/>
        <v>0.19009915651674519</v>
      </c>
      <c r="I208">
        <f t="shared" ca="1" si="50"/>
        <v>0.61284978538837798</v>
      </c>
      <c r="J208">
        <f t="shared" ca="1" si="51"/>
        <v>1.6317212208310972</v>
      </c>
      <c r="K208">
        <f t="shared" ca="1" si="52"/>
        <v>0.19346445332081214</v>
      </c>
      <c r="L208">
        <f t="shared" ca="1" si="53"/>
        <v>0.98134405038425854</v>
      </c>
      <c r="M208">
        <f t="shared" si="59"/>
        <v>0.53283302033339752</v>
      </c>
      <c r="N208">
        <f t="shared" ca="1" si="54"/>
        <v>0.73685989265450269</v>
      </c>
      <c r="O208">
        <f t="shared" ca="1" si="56"/>
        <v>17.234483805221775</v>
      </c>
      <c r="P208">
        <f t="shared" si="62"/>
        <v>0.56129057303435059</v>
      </c>
      <c r="Q208">
        <f t="shared" si="60"/>
        <v>2.3933605449911624</v>
      </c>
      <c r="R208">
        <f t="shared" ca="1" si="55"/>
        <v>2.3933605449911624</v>
      </c>
      <c r="S208">
        <v>4812</v>
      </c>
      <c r="T208">
        <v>3.8119000000000001</v>
      </c>
    </row>
    <row r="209" spans="2:22" x14ac:dyDescent="0.25">
      <c r="B209" s="4">
        <f t="shared" si="61"/>
        <v>1100</v>
      </c>
      <c r="C209">
        <v>-4.282003884161047</v>
      </c>
      <c r="D209">
        <f t="shared" ca="1" si="46"/>
        <v>139.51050221061269</v>
      </c>
      <c r="E209" s="7">
        <f t="shared" ca="1" si="58"/>
        <v>-139.51050221061217</v>
      </c>
      <c r="F209">
        <f t="shared" ca="1" si="47"/>
        <v>139.51050221061217</v>
      </c>
      <c r="G209">
        <f t="shared" ca="1" si="48"/>
        <v>0.98781477510650084</v>
      </c>
      <c r="H209">
        <f t="shared" ca="1" si="49"/>
        <v>0.1904944319878375</v>
      </c>
      <c r="I209">
        <f t="shared" ca="1" si="50"/>
        <v>0.61347080532508846</v>
      </c>
      <c r="J209">
        <f t="shared" ca="1" si="51"/>
        <v>1.6300694202881965</v>
      </c>
      <c r="K209">
        <f t="shared" ca="1" si="52"/>
        <v>0.19386672629417623</v>
      </c>
      <c r="L209">
        <f t="shared" ca="1" si="53"/>
        <v>0.98126663003746339</v>
      </c>
      <c r="M209">
        <f t="shared" si="59"/>
        <v>0.53283302033339752</v>
      </c>
      <c r="N209">
        <f t="shared" ca="1" si="54"/>
        <v>0.7368889606068203</v>
      </c>
      <c r="O209">
        <f t="shared" ca="1" si="56"/>
        <v>17.2177164253821</v>
      </c>
      <c r="P209">
        <f t="shared" si="62"/>
        <v>0.56129057303435059</v>
      </c>
      <c r="Q209">
        <f t="shared" si="60"/>
        <v>2.403448413876069</v>
      </c>
      <c r="R209">
        <f t="shared" ca="1" si="55"/>
        <v>2.403448413876069</v>
      </c>
      <c r="S209" s="2">
        <v>6540.9</v>
      </c>
      <c r="T209">
        <v>12.109</v>
      </c>
    </row>
    <row r="210" spans="2:22" x14ac:dyDescent="0.25">
      <c r="B210" s="4">
        <f t="shared" si="61"/>
        <v>1200</v>
      </c>
      <c r="C210">
        <v>-4.2999765161088312</v>
      </c>
      <c r="D210">
        <f t="shared" ca="1" si="46"/>
        <v>139.79935654023475</v>
      </c>
      <c r="E210" s="7">
        <f t="shared" ca="1" si="58"/>
        <v>-139.79935654023285</v>
      </c>
      <c r="F210">
        <f t="shared" ca="1" si="47"/>
        <v>139.79935654023285</v>
      </c>
      <c r="G210">
        <f t="shared" ca="1" si="48"/>
        <v>0.98776388707146245</v>
      </c>
      <c r="H210">
        <f t="shared" ca="1" si="49"/>
        <v>0.190888847752792</v>
      </c>
      <c r="I210">
        <f t="shared" ca="1" si="50"/>
        <v>0.61408974955602447</v>
      </c>
      <c r="J210">
        <f t="shared" ca="1" si="51"/>
        <v>1.6284264648986269</v>
      </c>
      <c r="K210">
        <f t="shared" ca="1" si="52"/>
        <v>0.19426812434215396</v>
      </c>
      <c r="L210">
        <f t="shared" ca="1" si="53"/>
        <v>0.98118921980201557</v>
      </c>
      <c r="M210">
        <f t="shared" si="59"/>
        <v>0.53283302033339752</v>
      </c>
      <c r="N210">
        <f t="shared" ca="1" si="54"/>
        <v>0.73691802820242047</v>
      </c>
      <c r="O210">
        <f t="shared" ca="1" si="56"/>
        <v>17.201041091941914</v>
      </c>
      <c r="P210">
        <f t="shared" si="62"/>
        <v>0.56129057303435059</v>
      </c>
      <c r="Q210">
        <f t="shared" si="60"/>
        <v>2.4135362827609765</v>
      </c>
      <c r="R210">
        <f t="shared" ca="1" si="55"/>
        <v>2.4135362827609765</v>
      </c>
      <c r="S210" s="2">
        <v>11214.3</v>
      </c>
      <c r="T210">
        <v>15.36</v>
      </c>
    </row>
    <row r="211" spans="2:22" x14ac:dyDescent="0.25">
      <c r="B211" s="4">
        <f t="shared" si="61"/>
        <v>1300</v>
      </c>
      <c r="C211">
        <v>-4.3179491480566146</v>
      </c>
      <c r="D211">
        <f t="shared" ca="1" si="46"/>
        <v>140.0875851511469</v>
      </c>
      <c r="E211" s="7">
        <f t="shared" ca="1" si="58"/>
        <v>-140.08758515114471</v>
      </c>
      <c r="F211">
        <f t="shared" ca="1" si="47"/>
        <v>140.08758515114471</v>
      </c>
      <c r="G211">
        <f t="shared" ca="1" si="48"/>
        <v>0.98771300119458505</v>
      </c>
      <c r="H211">
        <f t="shared" ca="1" si="49"/>
        <v>0.19128240913095593</v>
      </c>
      <c r="I211">
        <f t="shared" ca="1" si="50"/>
        <v>0.61470663311610196</v>
      </c>
      <c r="J211">
        <f t="shared" ca="1" si="51"/>
        <v>1.6267922715112888</v>
      </c>
      <c r="K211">
        <f t="shared" ca="1" si="52"/>
        <v>0.19466865287826013</v>
      </c>
      <c r="L211">
        <f t="shared" ca="1" si="53"/>
        <v>0.98111181967699157</v>
      </c>
      <c r="M211">
        <f t="shared" si="59"/>
        <v>0.53283302033339752</v>
      </c>
      <c r="N211">
        <f t="shared" ca="1" si="54"/>
        <v>0.73694709544098058</v>
      </c>
      <c r="O211">
        <f t="shared" ca="1" si="56"/>
        <v>17.184456937616723</v>
      </c>
      <c r="P211">
        <f t="shared" si="62"/>
        <v>0.56129057303435059</v>
      </c>
      <c r="Q211">
        <f t="shared" si="60"/>
        <v>2.4236241516458832</v>
      </c>
      <c r="R211">
        <f t="shared" ca="1" si="55"/>
        <v>2.4236241516458832</v>
      </c>
      <c r="S211" s="2">
        <v>15405.6</v>
      </c>
      <c r="T211">
        <v>16.088999999999999</v>
      </c>
    </row>
    <row r="212" spans="2:22" x14ac:dyDescent="0.25">
      <c r="B212" s="4">
        <f t="shared" si="61"/>
        <v>1400</v>
      </c>
      <c r="C212">
        <v>-4.3359217800043988</v>
      </c>
      <c r="D212">
        <f t="shared" ca="1" si="46"/>
        <v>-140.37519189862894</v>
      </c>
      <c r="E212" s="7">
        <f t="shared" ca="1" si="58"/>
        <v>140.37519189863082</v>
      </c>
      <c r="F212">
        <f t="shared" ca="1" si="47"/>
        <v>140.37519189863082</v>
      </c>
      <c r="G212">
        <f t="shared" ca="1" si="48"/>
        <v>0.98766211747605659</v>
      </c>
      <c r="H212">
        <f t="shared" ca="1" si="49"/>
        <v>0.19167512138651613</v>
      </c>
      <c r="I212">
        <f t="shared" ca="1" si="50"/>
        <v>0.61532147086882427</v>
      </c>
      <c r="J212">
        <f t="shared" ca="1" si="51"/>
        <v>1.6251667580980325</v>
      </c>
      <c r="K212">
        <f t="shared" ca="1" si="52"/>
        <v>0.1950683172598727</v>
      </c>
      <c r="L212">
        <f t="shared" ca="1" si="53"/>
        <v>0.98103442966146748</v>
      </c>
      <c r="M212">
        <f t="shared" si="59"/>
        <v>0.53283302033339752</v>
      </c>
      <c r="N212">
        <f t="shared" ca="1" si="54"/>
        <v>0.73697616232217833</v>
      </c>
      <c r="O212">
        <f t="shared" ca="1" si="56"/>
        <v>17.16796310684586</v>
      </c>
      <c r="P212">
        <f t="shared" si="62"/>
        <v>0.56129057303435059</v>
      </c>
      <c r="Q212">
        <f t="shared" si="60"/>
        <v>2.4337120205307903</v>
      </c>
      <c r="R212">
        <f t="shared" ca="1" si="55"/>
        <v>2.4337120205307903</v>
      </c>
      <c r="S212" s="2">
        <v>17227.400000000001</v>
      </c>
      <c r="T212">
        <v>17.795000000000002</v>
      </c>
      <c r="V212" s="1"/>
    </row>
    <row r="213" spans="2:22" x14ac:dyDescent="0.25">
      <c r="B213" s="4">
        <f t="shared" si="61"/>
        <v>1500</v>
      </c>
      <c r="C213">
        <v>-4.3538944119521821</v>
      </c>
      <c r="D213">
        <f t="shared" ca="1" si="46"/>
        <v>140.66218059815606</v>
      </c>
      <c r="E213" s="7">
        <f t="shared" ca="1" si="58"/>
        <v>-140.66218059815338</v>
      </c>
      <c r="F213">
        <f t="shared" ca="1" si="47"/>
        <v>140.66218059815338</v>
      </c>
      <c r="G213">
        <f t="shared" ca="1" si="48"/>
        <v>0.98761123591606403</v>
      </c>
      <c r="H213">
        <f t="shared" ca="1" si="49"/>
        <v>0.19206698972930805</v>
      </c>
      <c r="I213">
        <f t="shared" ca="1" si="50"/>
        <v>0.61593427750895613</v>
      </c>
      <c r="J213">
        <f t="shared" ca="1" si="51"/>
        <v>1.6235498437338702</v>
      </c>
      <c r="K213">
        <f t="shared" ca="1" si="52"/>
        <v>0.19546712278905606</v>
      </c>
      <c r="L213">
        <f t="shared" ca="1" si="53"/>
        <v>0.98095704975451781</v>
      </c>
      <c r="M213">
        <f t="shared" si="59"/>
        <v>0.53283302033339752</v>
      </c>
      <c r="N213">
        <f t="shared" ca="1" si="54"/>
        <v>0.73700522884569153</v>
      </c>
      <c r="O213">
        <f t="shared" ca="1" si="56"/>
        <v>17.151558755585786</v>
      </c>
      <c r="P213">
        <f t="shared" si="62"/>
        <v>0.56129057303435059</v>
      </c>
      <c r="Q213">
        <f t="shared" si="60"/>
        <v>2.4437998894156974</v>
      </c>
      <c r="R213">
        <f t="shared" ca="1" si="55"/>
        <v>2.4437998894156974</v>
      </c>
      <c r="T213" s="1"/>
      <c r="U213" s="2"/>
      <c r="V213" s="1"/>
    </row>
    <row r="214" spans="2:22" x14ac:dyDescent="0.25">
      <c r="B214" s="4">
        <f t="shared" si="61"/>
        <v>1600</v>
      </c>
      <c r="C214">
        <v>-4.3718670438999663</v>
      </c>
      <c r="D214">
        <f t="shared" ca="1" si="46"/>
        <v>140.94855502595124</v>
      </c>
      <c r="E214" s="7">
        <f t="shared" ca="1" si="58"/>
        <v>-140.94855502594928</v>
      </c>
      <c r="F214">
        <f t="shared" ca="1" si="47"/>
        <v>140.94855502594928</v>
      </c>
      <c r="G214">
        <f t="shared" ca="1" si="48"/>
        <v>0.98756035651479657</v>
      </c>
      <c r="H214">
        <f t="shared" ca="1" si="49"/>
        <v>0.19245801931557052</v>
      </c>
      <c r="I214">
        <f t="shared" ca="1" si="50"/>
        <v>0.61654506756508309</v>
      </c>
      <c r="J214">
        <f t="shared" ca="1" si="51"/>
        <v>1.6219414485777863</v>
      </c>
      <c r="K214">
        <f t="shared" ca="1" si="52"/>
        <v>0.19586507471332917</v>
      </c>
      <c r="L214">
        <f t="shared" ca="1" si="53"/>
        <v>0.98087967995522041</v>
      </c>
      <c r="M214">
        <f t="shared" si="59"/>
        <v>0.53283302033339752</v>
      </c>
      <c r="N214">
        <f t="shared" ca="1" si="54"/>
        <v>0.73703429501119722</v>
      </c>
      <c r="O214">
        <f t="shared" ca="1" si="56"/>
        <v>17.135243051109619</v>
      </c>
      <c r="P214">
        <f t="shared" si="62"/>
        <v>0.56129057303435059</v>
      </c>
      <c r="Q214">
        <f t="shared" si="60"/>
        <v>2.4538877583006045</v>
      </c>
      <c r="R214">
        <f t="shared" ca="1" si="55"/>
        <v>2.4538877583006045</v>
      </c>
      <c r="T214" s="1"/>
      <c r="U214" s="2"/>
      <c r="V214" s="1"/>
    </row>
    <row r="215" spans="2:22" x14ac:dyDescent="0.25">
      <c r="B215" s="4">
        <f t="shared" si="61"/>
        <v>1700</v>
      </c>
      <c r="C215">
        <v>-4.3898396758477496</v>
      </c>
      <c r="D215">
        <f t="shared" ca="1" si="46"/>
        <v>141.23431891957202</v>
      </c>
      <c r="E215" s="7">
        <f t="shared" ca="1" si="58"/>
        <v>-141.23431891957009</v>
      </c>
      <c r="F215">
        <f t="shared" ca="1" si="47"/>
        <v>141.23431891957009</v>
      </c>
      <c r="G215">
        <f t="shared" ca="1" si="48"/>
        <v>0.98750947927244148</v>
      </c>
      <c r="H215">
        <f t="shared" ca="1" si="49"/>
        <v>0.19284821524874654</v>
      </c>
      <c r="I215">
        <f t="shared" ca="1" si="50"/>
        <v>0.61715385540221557</v>
      </c>
      <c r="J215">
        <f t="shared" ca="1" si="51"/>
        <v>1.620341493853706</v>
      </c>
      <c r="K215">
        <f t="shared" ca="1" si="52"/>
        <v>0.19626217822648048</v>
      </c>
      <c r="L215">
        <f t="shared" ca="1" si="53"/>
        <v>0.98080232026265057</v>
      </c>
      <c r="M215">
        <f t="shared" si="59"/>
        <v>0.53283302033339752</v>
      </c>
      <c r="N215">
        <f t="shared" ca="1" si="54"/>
        <v>0.73706336081837298</v>
      </c>
      <c r="O215">
        <f t="shared" ca="1" si="56"/>
        <v>17.119015171808371</v>
      </c>
      <c r="P215">
        <f t="shared" si="62"/>
        <v>0.56129057303435059</v>
      </c>
      <c r="Q215">
        <f t="shared" si="60"/>
        <v>2.4639756271855111</v>
      </c>
      <c r="R215">
        <f t="shared" ca="1" si="55"/>
        <v>2.4639756271855111</v>
      </c>
      <c r="T215" s="1"/>
      <c r="U215" s="2"/>
      <c r="V215" s="1"/>
    </row>
    <row r="216" spans="2:22" x14ac:dyDescent="0.25">
      <c r="B216" s="4">
        <f t="shared" si="61"/>
        <v>1800</v>
      </c>
      <c r="C216">
        <v>-4.4078123077955338</v>
      </c>
      <c r="D216">
        <f t="shared" ca="1" si="46"/>
        <v>-141.5194759784487</v>
      </c>
      <c r="E216" s="7">
        <f t="shared" ca="1" si="58"/>
        <v>141.51947597845015</v>
      </c>
      <c r="F216">
        <f t="shared" ca="1" si="47"/>
        <v>141.51947597845015</v>
      </c>
      <c r="G216">
        <f t="shared" ca="1" si="48"/>
        <v>0.98745860418918741</v>
      </c>
      <c r="H216">
        <f t="shared" ca="1" si="49"/>
        <v>0.19323758258021831</v>
      </c>
      <c r="I216">
        <f t="shared" ca="1" si="50"/>
        <v>0.61776065522426271</v>
      </c>
      <c r="J216">
        <f t="shared" ca="1" si="51"/>
        <v>1.6187499018320854</v>
      </c>
      <c r="K216">
        <f t="shared" ca="1" si="52"/>
        <v>0.1966584384693161</v>
      </c>
      <c r="L216">
        <f t="shared" ca="1" si="53"/>
        <v>0.98072497067588504</v>
      </c>
      <c r="M216">
        <f t="shared" si="59"/>
        <v>0.53283302033339752</v>
      </c>
      <c r="N216">
        <f t="shared" ca="1" si="54"/>
        <v>0.73709242626689619</v>
      </c>
      <c r="O216">
        <f t="shared" ca="1" si="56"/>
        <v>17.102874306998643</v>
      </c>
      <c r="P216">
        <f t="shared" si="62"/>
        <v>0.56129057303435059</v>
      </c>
      <c r="Q216">
        <f t="shared" si="60"/>
        <v>2.4740634960704186</v>
      </c>
      <c r="R216">
        <f t="shared" ca="1" si="55"/>
        <v>2.4740634960704186</v>
      </c>
      <c r="T216" s="1"/>
      <c r="U216" s="2"/>
      <c r="V216" s="1"/>
    </row>
    <row r="217" spans="2:22" x14ac:dyDescent="0.25">
      <c r="B217" s="4">
        <f t="shared" si="61"/>
        <v>1900</v>
      </c>
      <c r="C217">
        <v>-4.4257849397433171</v>
      </c>
      <c r="D217">
        <f t="shared" ca="1" si="46"/>
        <v>141.80402986443949</v>
      </c>
      <c r="E217" s="7">
        <f t="shared" ca="1" si="58"/>
        <v>-141.80402986443701</v>
      </c>
      <c r="F217">
        <f t="shared" ca="1" si="47"/>
        <v>141.80402986443701</v>
      </c>
      <c r="G217">
        <f t="shared" ca="1" si="48"/>
        <v>0.98740773126522108</v>
      </c>
      <c r="H217">
        <f t="shared" ca="1" si="49"/>
        <v>0.19362612631006537</v>
      </c>
      <c r="I217">
        <f t="shared" ca="1" si="50"/>
        <v>0.61836548107651479</v>
      </c>
      <c r="J217">
        <f t="shared" ca="1" si="51"/>
        <v>1.6171665958117458</v>
      </c>
      <c r="K217">
        <f t="shared" ca="1" si="52"/>
        <v>0.1970538605304312</v>
      </c>
      <c r="L217">
        <f t="shared" ca="1" si="53"/>
        <v>0.98064763119399889</v>
      </c>
      <c r="M217">
        <f t="shared" si="59"/>
        <v>0.53283302033339752</v>
      </c>
      <c r="N217">
        <f t="shared" ca="1" si="54"/>
        <v>0.73712149135644478</v>
      </c>
      <c r="O217">
        <f t="shared" ca="1" si="56"/>
        <v>17.086819656732882</v>
      </c>
      <c r="P217">
        <f t="shared" si="62"/>
        <v>0.56129057303435059</v>
      </c>
      <c r="Q217">
        <f t="shared" si="60"/>
        <v>2.4841513649553253</v>
      </c>
      <c r="R217">
        <f t="shared" ca="1" si="55"/>
        <v>2.4841513649553253</v>
      </c>
      <c r="T217" s="1"/>
      <c r="U217" s="2"/>
      <c r="V217" s="1"/>
    </row>
    <row r="218" spans="2:22" x14ac:dyDescent="0.25">
      <c r="B218" s="4">
        <f t="shared" si="61"/>
        <v>2000</v>
      </c>
      <c r="C218">
        <v>-4.4437575716911013</v>
      </c>
      <c r="D218">
        <f t="shared" ca="1" si="46"/>
        <v>-142.08798420234373</v>
      </c>
      <c r="E218" s="7">
        <f t="shared" ca="1" si="58"/>
        <v>142.08798420234459</v>
      </c>
      <c r="F218">
        <f t="shared" ca="1" si="47"/>
        <v>142.08798420234459</v>
      </c>
      <c r="G218">
        <f t="shared" ca="1" si="48"/>
        <v>0.9873568605007319</v>
      </c>
      <c r="H218">
        <f t="shared" ca="1" si="49"/>
        <v>0.19401385138776522</v>
      </c>
      <c r="I218">
        <f t="shared" ca="1" si="50"/>
        <v>0.61896834684801039</v>
      </c>
      <c r="J218">
        <f t="shared" ca="1" si="51"/>
        <v>1.6155915001022711</v>
      </c>
      <c r="K218">
        <f t="shared" ca="1" si="52"/>
        <v>0.19744844944692311</v>
      </c>
      <c r="L218">
        <f t="shared" ca="1" si="53"/>
        <v>0.98057030181607019</v>
      </c>
      <c r="M218">
        <f t="shared" si="59"/>
        <v>0.53283302033339752</v>
      </c>
      <c r="N218">
        <f t="shared" ca="1" si="54"/>
        <v>0.73715055608669522</v>
      </c>
      <c r="O218">
        <f t="shared" ca="1" si="56"/>
        <v>17.070850431615497</v>
      </c>
      <c r="P218">
        <f t="shared" si="62"/>
        <v>0.56129057303435059</v>
      </c>
      <c r="Q218">
        <f t="shared" si="60"/>
        <v>2.4942392338402324</v>
      </c>
      <c r="R218">
        <f t="shared" ca="1" si="55"/>
        <v>2.4942392338402324</v>
      </c>
      <c r="T218" s="1"/>
      <c r="U218" s="2"/>
      <c r="V218" s="1"/>
    </row>
    <row r="219" spans="2:22" x14ac:dyDescent="0.25">
      <c r="B219" s="4">
        <f t="shared" si="61"/>
        <v>2100</v>
      </c>
      <c r="C219">
        <v>-4.4617302036388846</v>
      </c>
      <c r="D219">
        <f t="shared" ca="1" si="46"/>
        <v>-142.37134258044992</v>
      </c>
      <c r="E219" s="7">
        <f t="shared" ca="1" si="58"/>
        <v>142.37134258045131</v>
      </c>
      <c r="F219">
        <f t="shared" ca="1" si="47"/>
        <v>142.37134258045131</v>
      </c>
      <c r="G219">
        <f t="shared" ca="1" si="48"/>
        <v>0.98730599189590695</v>
      </c>
      <c r="H219">
        <f t="shared" ca="1" si="49"/>
        <v>0.19440076271294163</v>
      </c>
      <c r="I219">
        <f t="shared" ca="1" si="50"/>
        <v>0.61956926627395215</v>
      </c>
      <c r="J219">
        <f t="shared" ca="1" si="51"/>
        <v>1.6140245400065318</v>
      </c>
      <c r="K219">
        <f t="shared" ca="1" si="52"/>
        <v>0.19784221020515294</v>
      </c>
      <c r="L219">
        <f t="shared" ca="1" si="53"/>
        <v>0.98049298254117423</v>
      </c>
      <c r="M219">
        <f t="shared" si="59"/>
        <v>0.53283302033339752</v>
      </c>
      <c r="N219">
        <f t="shared" ca="1" si="54"/>
        <v>0.73717962045732555</v>
      </c>
      <c r="O219">
        <f t="shared" ca="1" si="56"/>
        <v>17.054965852620359</v>
      </c>
      <c r="P219">
        <f t="shared" si="62"/>
        <v>0.56129057303435059</v>
      </c>
      <c r="Q219">
        <f t="shared" si="60"/>
        <v>2.5043271027251395</v>
      </c>
      <c r="R219">
        <f t="shared" ca="1" si="55"/>
        <v>2.5043271027251395</v>
      </c>
      <c r="T219" s="1"/>
      <c r="U219" s="2"/>
      <c r="V219" s="1"/>
    </row>
    <row r="220" spans="2:22" x14ac:dyDescent="0.25">
      <c r="B220" s="5">
        <v>2152.5</v>
      </c>
      <c r="C220" s="6">
        <v>-4.4711658354114716</v>
      </c>
      <c r="D220">
        <f t="shared" ca="1" si="46"/>
        <v>-142.5198683570915</v>
      </c>
      <c r="E220" s="7">
        <f t="shared" ca="1" si="58"/>
        <v>142.51986835709346</v>
      </c>
      <c r="F220">
        <f t="shared" ca="1" si="47"/>
        <v>142.51986835709346</v>
      </c>
      <c r="G220">
        <f t="shared" ca="1" si="48"/>
        <v>0.98727928674297782</v>
      </c>
      <c r="H220">
        <f t="shared" ca="1" si="49"/>
        <v>0.19460356703955908</v>
      </c>
      <c r="I220">
        <f t="shared" ca="1" si="50"/>
        <v>0.61988397440884879</v>
      </c>
      <c r="J220">
        <f t="shared" ca="1" si="51"/>
        <v>1.6132051178668527</v>
      </c>
      <c r="K220">
        <f t="shared" ca="1" si="52"/>
        <v>0.19804860474629171</v>
      </c>
      <c r="L220">
        <f t="shared" ca="1" si="53"/>
        <v>0.98045239396591322</v>
      </c>
      <c r="M220">
        <f t="shared" si="59"/>
        <v>0.53283302033339752</v>
      </c>
      <c r="N220">
        <f t="shared" ca="1" si="54"/>
        <v>0.7371948791078371</v>
      </c>
      <c r="O220">
        <f t="shared" ca="1" si="56"/>
        <v>17.046660074103208</v>
      </c>
      <c r="P220">
        <f t="shared" si="62"/>
        <v>0.56129057303435059</v>
      </c>
      <c r="Q220">
        <f t="shared" si="60"/>
        <v>2.509623233889716</v>
      </c>
      <c r="R220">
        <f t="shared" ca="1" si="55"/>
        <v>2.509623233889716</v>
      </c>
      <c r="T220" s="1"/>
      <c r="U220" s="2"/>
      <c r="V220" s="1"/>
    </row>
    <row r="221" spans="2:22" x14ac:dyDescent="0.25">
      <c r="B221" s="4">
        <v>2200</v>
      </c>
      <c r="C221">
        <v>-4.4624977840051816</v>
      </c>
      <c r="D221">
        <f t="shared" ca="1" si="46"/>
        <v>142.38343111632349</v>
      </c>
      <c r="E221" s="7">
        <f t="shared" ca="1" si="58"/>
        <v>-142.38343111632201</v>
      </c>
      <c r="F221">
        <f t="shared" ca="1" si="47"/>
        <v>142.38343111632201</v>
      </c>
      <c r="G221">
        <f t="shared" ca="1" si="48"/>
        <v>0.98730381943290124</v>
      </c>
      <c r="H221">
        <f t="shared" ca="1" si="49"/>
        <v>0.19441726898837114</v>
      </c>
      <c r="I221">
        <f t="shared" ca="1" si="50"/>
        <v>0.61959488738357515</v>
      </c>
      <c r="J221">
        <f t="shared" ca="1" si="51"/>
        <v>1.6139577978488482</v>
      </c>
      <c r="K221">
        <f t="shared" ca="1" si="52"/>
        <v>0.19785900868869619</v>
      </c>
      <c r="L221">
        <f t="shared" ca="1" si="53"/>
        <v>0.98048968059214792</v>
      </c>
      <c r="M221">
        <f t="shared" si="59"/>
        <v>0.53283302033339752</v>
      </c>
      <c r="N221">
        <f t="shared" ca="1" si="54"/>
        <v>0.7371808617388651</v>
      </c>
      <c r="O221">
        <f t="shared" ca="1" si="56"/>
        <v>17.054289322473526</v>
      </c>
      <c r="P221">
        <f t="shared" si="57"/>
        <v>0.56864098873099989</v>
      </c>
      <c r="Q221">
        <f t="shared" si="60"/>
        <v>2.5375591521066023</v>
      </c>
      <c r="R221">
        <f t="shared" ca="1" si="55"/>
        <v>2.5375591521066023</v>
      </c>
      <c r="T221" s="1"/>
      <c r="U221" s="2"/>
      <c r="V221" s="1"/>
    </row>
    <row r="222" spans="2:22" x14ac:dyDescent="0.25">
      <c r="B222" s="4">
        <f t="shared" si="61"/>
        <v>2300</v>
      </c>
      <c r="C222">
        <v>-4.4442492547287813</v>
      </c>
      <c r="D222">
        <f t="shared" ca="1" si="46"/>
        <v>142.09574404073027</v>
      </c>
      <c r="E222" s="7">
        <f t="shared" ca="1" si="58"/>
        <v>-142.09574404072811</v>
      </c>
      <c r="F222">
        <f t="shared" ca="1" si="47"/>
        <v>142.09574404072811</v>
      </c>
      <c r="G222">
        <f t="shared" ca="1" si="48"/>
        <v>0.98735546884331371</v>
      </c>
      <c r="H222">
        <f t="shared" ca="1" si="49"/>
        <v>0.19402444704889707</v>
      </c>
      <c r="I222">
        <f t="shared" ca="1" si="50"/>
        <v>0.61898481222567725</v>
      </c>
      <c r="J222">
        <f t="shared" ca="1" si="51"/>
        <v>1.6155485243722061</v>
      </c>
      <c r="K222">
        <f t="shared" ca="1" si="52"/>
        <v>0.19745923268145191</v>
      </c>
      <c r="L222">
        <f t="shared" ca="1" si="53"/>
        <v>0.98056818643353805</v>
      </c>
      <c r="M222">
        <f t="shared" si="59"/>
        <v>0.53283302033339752</v>
      </c>
      <c r="N222">
        <f t="shared" ca="1" si="54"/>
        <v>0.73715135121476005</v>
      </c>
      <c r="O222">
        <f t="shared" ca="1" si="56"/>
        <v>17.070414749465559</v>
      </c>
      <c r="P222">
        <f t="shared" si="57"/>
        <v>0.56864098873099989</v>
      </c>
      <c r="Q222">
        <f t="shared" si="60"/>
        <v>2.5271822903759835</v>
      </c>
      <c r="R222">
        <f t="shared" ca="1" si="55"/>
        <v>2.5271822903759835</v>
      </c>
    </row>
    <row r="223" spans="2:22" x14ac:dyDescent="0.25">
      <c r="B223" s="4">
        <f t="shared" si="61"/>
        <v>2400</v>
      </c>
      <c r="C223">
        <v>-4.426000725452381</v>
      </c>
      <c r="D223">
        <f t="shared" ca="1" si="46"/>
        <v>-141.80744266835742</v>
      </c>
      <c r="E223" s="7">
        <f t="shared" ca="1" si="58"/>
        <v>141.8074426683593</v>
      </c>
      <c r="F223">
        <f t="shared" ca="1" si="47"/>
        <v>141.8074426683593</v>
      </c>
      <c r="G223">
        <f t="shared" ca="1" si="48"/>
        <v>0.98740712048021129</v>
      </c>
      <c r="H223">
        <f t="shared" ca="1" si="49"/>
        <v>0.19363078631869221</v>
      </c>
      <c r="I223">
        <f t="shared" ca="1" si="50"/>
        <v>0.61837273089174782</v>
      </c>
      <c r="J223">
        <f t="shared" ca="1" si="51"/>
        <v>1.6171476361157002</v>
      </c>
      <c r="K223">
        <f t="shared" ca="1" si="52"/>
        <v>0.19705860303449055</v>
      </c>
      <c r="L223">
        <f t="shared" ca="1" si="53"/>
        <v>0.98064670269049925</v>
      </c>
      <c r="M223">
        <f t="shared" si="59"/>
        <v>0.53283302033339752</v>
      </c>
      <c r="N223">
        <f t="shared" ca="1" si="54"/>
        <v>0.73712184031989947</v>
      </c>
      <c r="O223">
        <f t="shared" ca="1" si="56"/>
        <v>17.086627419531382</v>
      </c>
      <c r="P223">
        <f t="shared" si="57"/>
        <v>0.56864098873099989</v>
      </c>
      <c r="Q223">
        <f t="shared" si="60"/>
        <v>2.5168054286453647</v>
      </c>
      <c r="R223">
        <f t="shared" ca="1" si="55"/>
        <v>2.5168054286453647</v>
      </c>
    </row>
    <row r="224" spans="2:22" x14ac:dyDescent="0.25">
      <c r="B224" s="4">
        <f t="shared" si="61"/>
        <v>2500</v>
      </c>
      <c r="C224">
        <v>-4.4077521961759807</v>
      </c>
      <c r="D224">
        <f t="shared" ca="1" si="46"/>
        <v>-141.51852324387033</v>
      </c>
      <c r="E224" s="7">
        <f t="shared" ca="1" si="58"/>
        <v>141.51852324387178</v>
      </c>
      <c r="F224">
        <f t="shared" ca="1" si="47"/>
        <v>141.51852324387178</v>
      </c>
      <c r="G224">
        <f t="shared" ca="1" si="48"/>
        <v>0.98745877434339624</v>
      </c>
      <c r="H224">
        <f t="shared" ca="1" si="49"/>
        <v>0.19323628167003978</v>
      </c>
      <c r="I224">
        <f t="shared" ca="1" si="50"/>
        <v>0.61775862900743483</v>
      </c>
      <c r="J224">
        <f t="shared" ca="1" si="51"/>
        <v>1.6187552112492869</v>
      </c>
      <c r="K224">
        <f t="shared" ca="1" si="52"/>
        <v>0.19665711452932017</v>
      </c>
      <c r="L224">
        <f t="shared" ca="1" si="53"/>
        <v>0.9807252293639972</v>
      </c>
      <c r="M224">
        <f t="shared" si="59"/>
        <v>0.53283302033339752</v>
      </c>
      <c r="N224">
        <f t="shared" ca="1" si="54"/>
        <v>0.73709232905462152</v>
      </c>
      <c r="O224">
        <f t="shared" ca="1" si="56"/>
        <v>17.102928147915499</v>
      </c>
      <c r="P224">
        <f t="shared" si="57"/>
        <v>0.56864098873099989</v>
      </c>
      <c r="Q224">
        <f t="shared" si="60"/>
        <v>2.5064285669147459</v>
      </c>
      <c r="R224">
        <f t="shared" ca="1" si="55"/>
        <v>2.5064285669147459</v>
      </c>
    </row>
    <row r="225" spans="2:18" x14ac:dyDescent="0.25">
      <c r="B225" s="4">
        <f t="shared" si="61"/>
        <v>2600</v>
      </c>
      <c r="C225">
        <v>-4.3895036668995804</v>
      </c>
      <c r="D225">
        <f t="shared" ca="1" si="46"/>
        <v>-141.22898197311568</v>
      </c>
      <c r="E225" s="7">
        <f t="shared" ca="1" si="58"/>
        <v>141.22898197311778</v>
      </c>
      <c r="F225">
        <f t="shared" ca="1" si="47"/>
        <v>141.22898197311778</v>
      </c>
      <c r="G225">
        <f t="shared" ca="1" si="48"/>
        <v>0.98751043043267228</v>
      </c>
      <c r="H225">
        <f t="shared" ca="1" si="49"/>
        <v>0.19284092792221816</v>
      </c>
      <c r="I225">
        <f t="shared" ca="1" si="50"/>
        <v>0.61714249203487126</v>
      </c>
      <c r="J225">
        <f t="shared" ca="1" si="51"/>
        <v>1.6203713289985153</v>
      </c>
      <c r="K225">
        <f t="shared" ca="1" si="52"/>
        <v>0.19625476189350555</v>
      </c>
      <c r="L225">
        <f t="shared" ca="1" si="53"/>
        <v>0.98080376645499934</v>
      </c>
      <c r="M225">
        <f t="shared" si="59"/>
        <v>0.53283302033339752</v>
      </c>
      <c r="N225">
        <f t="shared" ca="1" si="54"/>
        <v>0.73706281741926383</v>
      </c>
      <c r="O225">
        <f t="shared" ca="1" si="56"/>
        <v>17.119317760882289</v>
      </c>
      <c r="P225">
        <f t="shared" si="57"/>
        <v>0.56864098873099989</v>
      </c>
      <c r="Q225">
        <f t="shared" si="60"/>
        <v>2.4960517051841271</v>
      </c>
      <c r="R225">
        <f t="shared" ca="1" si="55"/>
        <v>2.4960517051841271</v>
      </c>
    </row>
    <row r="226" spans="2:18" x14ac:dyDescent="0.25">
      <c r="B226" s="4">
        <f t="shared" si="61"/>
        <v>2700</v>
      </c>
      <c r="C226">
        <v>-4.3712551376231801</v>
      </c>
      <c r="D226">
        <f t="shared" ca="1" si="46"/>
        <v>140.93881502256994</v>
      </c>
      <c r="E226" s="7">
        <f t="shared" ca="1" si="58"/>
        <v>-140.93881502256787</v>
      </c>
      <c r="F226">
        <f t="shared" ca="1" si="47"/>
        <v>140.93881502256787</v>
      </c>
      <c r="G226">
        <f t="shared" ca="1" si="48"/>
        <v>0.98756208874784213</v>
      </c>
      <c r="H226">
        <f t="shared" ca="1" si="49"/>
        <v>0.19244471984074762</v>
      </c>
      <c r="I226">
        <f t="shared" ca="1" si="50"/>
        <v>0.61652430527015234</v>
      </c>
      <c r="J226">
        <f t="shared" ca="1" si="51"/>
        <v>1.6219960696631643</v>
      </c>
      <c r="K226">
        <f t="shared" ca="1" si="52"/>
        <v>0.19585153979990183</v>
      </c>
      <c r="L226">
        <f t="shared" ca="1" si="53"/>
        <v>0.98088231396447179</v>
      </c>
      <c r="M226">
        <f t="shared" si="59"/>
        <v>0.53283302033339752</v>
      </c>
      <c r="N226">
        <f t="shared" ca="1" si="54"/>
        <v>0.73703330541416434</v>
      </c>
      <c r="O226">
        <f t="shared" ca="1" si="56"/>
        <v>17.135797095910689</v>
      </c>
      <c r="P226">
        <f t="shared" si="57"/>
        <v>0.56864098873099989</v>
      </c>
      <c r="Q226">
        <f t="shared" si="60"/>
        <v>2.4856748434535083</v>
      </c>
      <c r="R226">
        <f t="shared" ca="1" si="55"/>
        <v>2.4856748434535083</v>
      </c>
    </row>
    <row r="227" spans="2:18" x14ac:dyDescent="0.25">
      <c r="B227" s="4">
        <f t="shared" si="61"/>
        <v>2800</v>
      </c>
      <c r="C227">
        <v>-4.3530066083467798</v>
      </c>
      <c r="D227">
        <f t="shared" ca="1" si="46"/>
        <v>140.6480185187506</v>
      </c>
      <c r="E227" s="7">
        <f t="shared" ca="1" si="58"/>
        <v>-140.64801851874876</v>
      </c>
      <c r="F227">
        <f t="shared" ca="1" si="47"/>
        <v>140.64801851874876</v>
      </c>
      <c r="G227">
        <f t="shared" ca="1" si="48"/>
        <v>0.98761374928871004</v>
      </c>
      <c r="H227">
        <f t="shared" ca="1" si="49"/>
        <v>0.19204765213658664</v>
      </c>
      <c r="I227">
        <f t="shared" ca="1" si="50"/>
        <v>0.61590405384070701</v>
      </c>
      <c r="J227">
        <f t="shared" ca="1" si="51"/>
        <v>1.6236295146364352</v>
      </c>
      <c r="K227">
        <f t="shared" ca="1" si="52"/>
        <v>0.19544744286583632</v>
      </c>
      <c r="L227">
        <f t="shared" ca="1" si="53"/>
        <v>0.98096087189338277</v>
      </c>
      <c r="M227">
        <f t="shared" si="59"/>
        <v>0.53283302033339752</v>
      </c>
      <c r="N227">
        <f t="shared" ca="1" si="54"/>
        <v>0.73700379303966013</v>
      </c>
      <c r="O227">
        <f t="shared" ca="1" si="56"/>
        <v>17.15236700189465</v>
      </c>
      <c r="P227">
        <f t="shared" si="57"/>
        <v>0.56864098873099989</v>
      </c>
      <c r="Q227">
        <f t="shared" si="60"/>
        <v>2.4752979817228891</v>
      </c>
      <c r="R227">
        <f t="shared" ca="1" si="55"/>
        <v>2.4752979817228891</v>
      </c>
    </row>
    <row r="228" spans="2:18" x14ac:dyDescent="0.25">
      <c r="B228" s="4">
        <f t="shared" si="61"/>
        <v>2900</v>
      </c>
      <c r="C228">
        <v>-4.3347580790703795</v>
      </c>
      <c r="D228">
        <f t="shared" ca="1" si="46"/>
        <v>-140.35658854764301</v>
      </c>
      <c r="E228" s="7">
        <f t="shared" ca="1" si="58"/>
        <v>140.35658854764461</v>
      </c>
      <c r="F228">
        <f t="shared" ca="1" si="47"/>
        <v>140.35658854764461</v>
      </c>
      <c r="G228">
        <f t="shared" ca="1" si="48"/>
        <v>0.98766541205507874</v>
      </c>
      <c r="H228">
        <f t="shared" ca="1" si="49"/>
        <v>0.19164971946534903</v>
      </c>
      <c r="I228">
        <f t="shared" ca="1" si="50"/>
        <v>0.61528172270267256</v>
      </c>
      <c r="J228">
        <f t="shared" ca="1" si="51"/>
        <v>1.6252717464244226</v>
      </c>
      <c r="K228">
        <f t="shared" ca="1" si="52"/>
        <v>0.19504246565231201</v>
      </c>
      <c r="L228">
        <f t="shared" ca="1" si="53"/>
        <v>0.98103944024269918</v>
      </c>
      <c r="M228">
        <f t="shared" si="59"/>
        <v>0.53283302033339752</v>
      </c>
      <c r="N228">
        <f t="shared" ca="1" si="54"/>
        <v>0.73697428029608902</v>
      </c>
      <c r="O228">
        <f t="shared" ca="1" si="56"/>
        <v>17.169028339346532</v>
      </c>
      <c r="P228">
        <f t="shared" si="57"/>
        <v>0.56864098873099989</v>
      </c>
      <c r="Q228">
        <f t="shared" si="60"/>
        <v>2.4649211199922703</v>
      </c>
      <c r="R228">
        <f t="shared" ca="1" si="55"/>
        <v>2.4649211199922703</v>
      </c>
    </row>
    <row r="229" spans="2:18" x14ac:dyDescent="0.25">
      <c r="B229" s="4">
        <f t="shared" si="61"/>
        <v>3000</v>
      </c>
      <c r="C229">
        <v>-4.3165095497939792</v>
      </c>
      <c r="D229">
        <f t="shared" ref="D229:D260" ca="1" si="63">E229</f>
        <v>140.06452115410232</v>
      </c>
      <c r="E229" s="7">
        <f t="shared" ca="1" si="58"/>
        <v>-140.06452115410002</v>
      </c>
      <c r="F229">
        <f t="shared" ref="F229:F260" ca="1" si="64">ABS(E229)</f>
        <v>140.06452115410002</v>
      </c>
      <c r="G229">
        <f t="shared" ref="G229:G260" ca="1" si="65">0.5*((1)+((4*PI()*C229/F229)/SINH(4*PI()*C229/F229)))</f>
        <v>0.98771707704675116</v>
      </c>
      <c r="H229">
        <f t="shared" ref="H229:H260" ca="1" si="66">TANH(2*PI()*-C229/F229)</f>
        <v>0.19125091642648739</v>
      </c>
      <c r="I229">
        <f t="shared" ref="I229:I260" ca="1" si="67">SQRT(2*G229*H229)</f>
        <v>0.6146572966381878</v>
      </c>
      <c r="J229">
        <f t="shared" ref="J229:J260" ca="1" si="68">1/I229</f>
        <v>1.6269228486660927</v>
      </c>
      <c r="K229">
        <f t="shared" ref="K229:K260" ca="1" si="69">ASIN(SIN(45))*H229</f>
        <v>0.19463660266317639</v>
      </c>
      <c r="L229">
        <f t="shared" ref="L229:L260" ca="1" si="70">COS(K229)</f>
        <v>0.98111801901338669</v>
      </c>
      <c r="M229">
        <f t="shared" si="59"/>
        <v>0.53283302033339752</v>
      </c>
      <c r="N229">
        <f t="shared" ref="N229:N260" ca="1" si="71">SQRT(M229/L229)</f>
        <v>0.7369447671837891</v>
      </c>
      <c r="O229">
        <f t="shared" ca="1" si="56"/>
        <v>17.185781980605785</v>
      </c>
      <c r="P229">
        <f t="shared" si="57"/>
        <v>0.56864098873099989</v>
      </c>
      <c r="Q229">
        <f t="shared" si="60"/>
        <v>2.4545442582616515</v>
      </c>
      <c r="R229">
        <f t="shared" ref="R229:R260" ca="1" si="72">MIN(O229,Q229)</f>
        <v>2.4545442582616515</v>
      </c>
    </row>
    <row r="230" spans="2:18" x14ac:dyDescent="0.25">
      <c r="B230" s="4">
        <f t="shared" si="61"/>
        <v>3100</v>
      </c>
      <c r="C230">
        <v>-4.2982610205175789</v>
      </c>
      <c r="D230">
        <f t="shared" ca="1" si="63"/>
        <v>139.77181234122901</v>
      </c>
      <c r="E230" s="7">
        <f t="shared" ca="1" si="58"/>
        <v>-139.77181234122739</v>
      </c>
      <c r="F230">
        <f t="shared" ca="1" si="64"/>
        <v>139.77181234122739</v>
      </c>
      <c r="G230">
        <f t="shared" ca="1" si="65"/>
        <v>0.98776874426353101</v>
      </c>
      <c r="H230">
        <f t="shared" ca="1" si="66"/>
        <v>0.1908512375624406</v>
      </c>
      <c r="I230">
        <f t="shared" ca="1" si="67"/>
        <v>0.61403076025259973</v>
      </c>
      <c r="J230">
        <f t="shared" ca="1" si="68"/>
        <v>1.62858290615379</v>
      </c>
      <c r="K230">
        <f t="shared" ca="1" si="69"/>
        <v>0.19422984834425397</v>
      </c>
      <c r="L230">
        <f t="shared" ca="1" si="70"/>
        <v>0.98119660820641419</v>
      </c>
      <c r="M230">
        <f t="shared" si="59"/>
        <v>0.53283302033339752</v>
      </c>
      <c r="N230">
        <f t="shared" ca="1" si="71"/>
        <v>0.73691525370309729</v>
      </c>
      <c r="O230">
        <f t="shared" ref="O230:O261" ca="1" si="73">N230*J230*14.334</f>
        <v>17.202628810053127</v>
      </c>
      <c r="P230">
        <f t="shared" si="57"/>
        <v>0.56864098873099989</v>
      </c>
      <c r="Q230">
        <f t="shared" si="60"/>
        <v>2.4441673965310327</v>
      </c>
      <c r="R230">
        <f t="shared" ca="1" si="72"/>
        <v>2.4441673965310327</v>
      </c>
    </row>
    <row r="231" spans="2:18" x14ac:dyDescent="0.25">
      <c r="B231" s="4">
        <f t="shared" si="61"/>
        <v>3200</v>
      </c>
      <c r="C231">
        <v>-4.2800124912411786</v>
      </c>
      <c r="D231">
        <f t="shared" ca="1" si="63"/>
        <v>-139.47845806976673</v>
      </c>
      <c r="E231" s="7">
        <f t="shared" ref="E231:E262" ca="1" si="74">(732.36)*TANH((2*PI()*C231)/D231)</f>
        <v>139.47845806976866</v>
      </c>
      <c r="F231">
        <f t="shared" ca="1" si="64"/>
        <v>139.47845806976866</v>
      </c>
      <c r="G231">
        <f t="shared" ca="1" si="65"/>
        <v>0.98782041370522167</v>
      </c>
      <c r="H231">
        <f t="shared" ca="1" si="66"/>
        <v>0.19045067735781135</v>
      </c>
      <c r="I231">
        <f t="shared" ca="1" si="67"/>
        <v>0.61340209797168599</v>
      </c>
      <c r="J231">
        <f t="shared" ca="1" si="68"/>
        <v>1.630252004854015</v>
      </c>
      <c r="K231">
        <f t="shared" ca="1" si="69"/>
        <v>0.1938221970825092</v>
      </c>
      <c r="L231">
        <f t="shared" ca="1" si="70"/>
        <v>0.9812752078227488</v>
      </c>
      <c r="M231">
        <f t="shared" si="59"/>
        <v>0.53283302033339752</v>
      </c>
      <c r="N231">
        <f t="shared" ca="1" si="71"/>
        <v>0.73688573985435113</v>
      </c>
      <c r="O231">
        <f t="shared" ca="1" si="73"/>
        <v>17.219569724327588</v>
      </c>
      <c r="P231">
        <f t="shared" si="57"/>
        <v>0.56864098873099989</v>
      </c>
      <c r="Q231">
        <f t="shared" si="60"/>
        <v>2.4337905348004139</v>
      </c>
      <c r="R231">
        <f t="shared" ca="1" si="72"/>
        <v>2.4337905348004139</v>
      </c>
    </row>
    <row r="232" spans="2:18" x14ac:dyDescent="0.25">
      <c r="B232" s="4">
        <f t="shared" si="61"/>
        <v>3300</v>
      </c>
      <c r="C232">
        <v>-4.2617639619647782</v>
      </c>
      <c r="D232">
        <f t="shared" ca="1" si="63"/>
        <v>139.18445425746759</v>
      </c>
      <c r="E232" s="7">
        <f t="shared" ca="1" si="74"/>
        <v>-139.18445425746518</v>
      </c>
      <c r="F232">
        <f t="shared" ca="1" si="64"/>
        <v>139.18445425746518</v>
      </c>
      <c r="G232">
        <f t="shared" ca="1" si="65"/>
        <v>0.98787208537162552</v>
      </c>
      <c r="H232">
        <f t="shared" ca="1" si="66"/>
        <v>0.19004923023849962</v>
      </c>
      <c r="I232">
        <f t="shared" ca="1" si="67"/>
        <v>0.61277129403877728</v>
      </c>
      <c r="J232">
        <f t="shared" ca="1" si="68"/>
        <v>1.6319302319287792</v>
      </c>
      <c r="K232">
        <f t="shared" ca="1" si="69"/>
        <v>0.19341364320516455</v>
      </c>
      <c r="L232">
        <f t="shared" ca="1" si="70"/>
        <v>0.98135381786335629</v>
      </c>
      <c r="M232">
        <f t="shared" si="59"/>
        <v>0.53283302033339752</v>
      </c>
      <c r="N232">
        <f t="shared" ca="1" si="71"/>
        <v>0.73685622563788888</v>
      </c>
      <c r="O232">
        <f t="shared" ca="1" si="73"/>
        <v>17.236605632549605</v>
      </c>
      <c r="P232">
        <f t="shared" si="57"/>
        <v>0.56864098873099989</v>
      </c>
      <c r="Q232">
        <f t="shared" si="60"/>
        <v>2.423413673069795</v>
      </c>
      <c r="R232">
        <f t="shared" ca="1" si="72"/>
        <v>2.423413673069795</v>
      </c>
    </row>
    <row r="233" spans="2:18" x14ac:dyDescent="0.25">
      <c r="B233" s="4">
        <f t="shared" si="61"/>
        <v>3400</v>
      </c>
      <c r="C233">
        <v>-4.2435154326883779</v>
      </c>
      <c r="D233">
        <f t="shared" ca="1" si="63"/>
        <v>138.88979677843153</v>
      </c>
      <c r="E233" s="7">
        <f t="shared" ca="1" si="74"/>
        <v>-138.88979677843008</v>
      </c>
      <c r="F233">
        <f t="shared" ca="1" si="64"/>
        <v>138.88979677843008</v>
      </c>
      <c r="G233">
        <f t="shared" ca="1" si="65"/>
        <v>0.98792375926254694</v>
      </c>
      <c r="H233">
        <f t="shared" ca="1" si="66"/>
        <v>0.18964689057080059</v>
      </c>
      <c r="I233">
        <f t="shared" ca="1" si="67"/>
        <v>0.61213833251179128</v>
      </c>
      <c r="J233">
        <f t="shared" ca="1" si="68"/>
        <v>1.6336176757575258</v>
      </c>
      <c r="K233">
        <f t="shared" ca="1" si="69"/>
        <v>0.19300418097878264</v>
      </c>
      <c r="L233">
        <f t="shared" ca="1" si="70"/>
        <v>0.98143243832920601</v>
      </c>
      <c r="M233">
        <f t="shared" si="59"/>
        <v>0.53283302033339752</v>
      </c>
      <c r="N233">
        <f t="shared" ca="1" si="71"/>
        <v>0.73682671105404707</v>
      </c>
      <c r="O233">
        <f t="shared" ca="1" si="73"/>
        <v>17.253737456549931</v>
      </c>
      <c r="P233">
        <f t="shared" si="57"/>
        <v>0.56864098873099989</v>
      </c>
      <c r="Q233">
        <f t="shared" si="60"/>
        <v>2.4130368113391762</v>
      </c>
      <c r="R233">
        <f t="shared" ca="1" si="72"/>
        <v>2.4130368113391762</v>
      </c>
    </row>
    <row r="234" spans="2:18" x14ac:dyDescent="0.25">
      <c r="B234" s="4">
        <f t="shared" si="61"/>
        <v>3500</v>
      </c>
      <c r="C234">
        <v>-4.2252669034119776</v>
      </c>
      <c r="D234">
        <f t="shared" ca="1" si="63"/>
        <v>138.59448146247129</v>
      </c>
      <c r="E234" s="7">
        <f t="shared" ca="1" si="74"/>
        <v>-138.59448146246925</v>
      </c>
      <c r="F234">
        <f t="shared" ca="1" si="64"/>
        <v>138.59448146246925</v>
      </c>
      <c r="G234">
        <f t="shared" ca="1" si="65"/>
        <v>0.98797543537778854</v>
      </c>
      <c r="H234">
        <f t="shared" ca="1" si="66"/>
        <v>0.18924365266053755</v>
      </c>
      <c r="I234">
        <f t="shared" ca="1" si="67"/>
        <v>0.61150319726028834</v>
      </c>
      <c r="J234">
        <f t="shared" ca="1" si="68"/>
        <v>1.6353144259593244</v>
      </c>
      <c r="K234">
        <f t="shared" ca="1" si="69"/>
        <v>0.19259380460838357</v>
      </c>
      <c r="L234">
        <f t="shared" ca="1" si="70"/>
        <v>0.98151106922126452</v>
      </c>
      <c r="M234">
        <f t="shared" si="59"/>
        <v>0.53283302033339752</v>
      </c>
      <c r="N234">
        <f t="shared" ca="1" si="71"/>
        <v>0.73679719610316352</v>
      </c>
      <c r="O234">
        <f t="shared" ca="1" si="73"/>
        <v>17.270966131101542</v>
      </c>
      <c r="P234">
        <f t="shared" si="57"/>
        <v>0.56864098873099989</v>
      </c>
      <c r="Q234">
        <f t="shared" si="60"/>
        <v>2.402659949608557</v>
      </c>
      <c r="R234">
        <f t="shared" ca="1" si="72"/>
        <v>2.402659949608557</v>
      </c>
    </row>
    <row r="235" spans="2:18" x14ac:dyDescent="0.25">
      <c r="B235" s="5">
        <v>3506.2</v>
      </c>
      <c r="C235" s="6">
        <v>-4.2241354945968412</v>
      </c>
      <c r="D235">
        <f t="shared" ca="1" si="63"/>
        <v>138.57615016043326</v>
      </c>
      <c r="E235" s="7">
        <f t="shared" ca="1" si="74"/>
        <v>-138.57615016043087</v>
      </c>
      <c r="F235">
        <f t="shared" ca="1" si="64"/>
        <v>138.57615016043087</v>
      </c>
      <c r="G235">
        <f t="shared" ca="1" si="65"/>
        <v>0.98797863937015817</v>
      </c>
      <c r="H235">
        <f t="shared" ca="1" si="66"/>
        <v>0.18921862220824903</v>
      </c>
      <c r="I235">
        <f t="shared" ca="1" si="67"/>
        <v>0.61146374694302508</v>
      </c>
      <c r="J235">
        <f t="shared" ca="1" si="68"/>
        <v>1.635419932905978</v>
      </c>
      <c r="K235">
        <f t="shared" ca="1" si="69"/>
        <v>0.19256833104575921</v>
      </c>
      <c r="L235">
        <f t="shared" ca="1" si="70"/>
        <v>0.9815159446798456</v>
      </c>
      <c r="M235">
        <f t="shared" si="59"/>
        <v>0.53283302033339752</v>
      </c>
      <c r="N235">
        <f t="shared" ca="1" si="71"/>
        <v>0.73679536616413266</v>
      </c>
      <c r="O235">
        <f t="shared" ca="1" si="73"/>
        <v>17.27203751881753</v>
      </c>
      <c r="P235">
        <f t="shared" si="57"/>
        <v>0.56864098873099989</v>
      </c>
      <c r="Q235">
        <f t="shared" si="60"/>
        <v>2.4020165841812591</v>
      </c>
      <c r="R235">
        <f t="shared" ca="1" si="72"/>
        <v>2.4020165841812591</v>
      </c>
    </row>
    <row r="236" spans="2:18" x14ac:dyDescent="0.25">
      <c r="B236" s="4">
        <f>3600</f>
        <v>3600</v>
      </c>
      <c r="C236">
        <v>-4.4091684939894105</v>
      </c>
      <c r="D236">
        <f t="shared" ca="1" si="63"/>
        <v>-141.54096895612747</v>
      </c>
      <c r="E236" s="7">
        <f t="shared" ca="1" si="74"/>
        <v>141.54096895612903</v>
      </c>
      <c r="F236">
        <f t="shared" ca="1" si="64"/>
        <v>141.54096895612903</v>
      </c>
      <c r="G236">
        <f t="shared" ca="1" si="65"/>
        <v>0.98745476532401277</v>
      </c>
      <c r="H236">
        <f t="shared" ca="1" si="66"/>
        <v>0.19326693013835747</v>
      </c>
      <c r="I236">
        <f t="shared" ca="1" si="67"/>
        <v>0.61780636310200643</v>
      </c>
      <c r="J236">
        <f t="shared" ca="1" si="68"/>
        <v>1.6186301399988807</v>
      </c>
      <c r="K236">
        <f t="shared" ca="1" si="69"/>
        <v>0.19668830556286732</v>
      </c>
      <c r="L236">
        <f t="shared" ca="1" si="70"/>
        <v>0.98071913440923941</v>
      </c>
      <c r="M236">
        <f t="shared" si="59"/>
        <v>0.53283302033339752</v>
      </c>
      <c r="N236">
        <f t="shared" ca="1" si="71"/>
        <v>0.73709461948480703</v>
      </c>
      <c r="O236">
        <f t="shared" ca="1" si="73"/>
        <v>17.101659851228732</v>
      </c>
      <c r="P236">
        <f>0.56*EXP(3.5*0.4/1353.7)</f>
        <v>0.56057945301558387</v>
      </c>
      <c r="Q236">
        <f t="shared" si="60"/>
        <v>2.4716892626141296</v>
      </c>
      <c r="R236">
        <f t="shared" ca="1" si="72"/>
        <v>2.4716892626141296</v>
      </c>
    </row>
    <row r="237" spans="2:18" x14ac:dyDescent="0.25">
      <c r="B237" s="4">
        <f>B236+100</f>
        <v>3700</v>
      </c>
      <c r="C237">
        <v>-4.6064318195678418</v>
      </c>
      <c r="D237">
        <f t="shared" ca="1" si="63"/>
        <v>-144.63143459708641</v>
      </c>
      <c r="E237" s="7">
        <f t="shared" ca="1" si="74"/>
        <v>144.63143459708917</v>
      </c>
      <c r="F237">
        <f t="shared" ca="1" si="64"/>
        <v>144.63143459708917</v>
      </c>
      <c r="G237">
        <f t="shared" ca="1" si="65"/>
        <v>0.98689651627527653</v>
      </c>
      <c r="H237">
        <f t="shared" ca="1" si="66"/>
        <v>0.19748680238828775</v>
      </c>
      <c r="I237">
        <f t="shared" ca="1" si="67"/>
        <v>0.6243381091801864</v>
      </c>
      <c r="J237">
        <f t="shared" ca="1" si="68"/>
        <v>1.6016962368564884</v>
      </c>
      <c r="K237">
        <f t="shared" ca="1" si="69"/>
        <v>0.20098288157717234</v>
      </c>
      <c r="L237">
        <f t="shared" ca="1" si="70"/>
        <v>0.97987083604783776</v>
      </c>
      <c r="M237">
        <f t="shared" si="59"/>
        <v>0.53283302033339752</v>
      </c>
      <c r="N237">
        <f t="shared" ca="1" si="71"/>
        <v>0.73741361096011504</v>
      </c>
      <c r="O237">
        <f t="shared" ca="1" si="73"/>
        <v>16.930068089839637</v>
      </c>
      <c r="P237">
        <f t="shared" ref="P237:P300" si="75">0.56*EXP(3.5*0.4/1353.7)</f>
        <v>0.56057945301558387</v>
      </c>
      <c r="Q237">
        <f t="shared" si="60"/>
        <v>2.5822710297669214</v>
      </c>
      <c r="R237">
        <f t="shared" ca="1" si="72"/>
        <v>2.5822710297669214</v>
      </c>
    </row>
    <row r="238" spans="2:18" x14ac:dyDescent="0.25">
      <c r="B238" s="4">
        <f t="shared" ref="B238:B248" si="76">B237+100</f>
        <v>3800</v>
      </c>
      <c r="C238">
        <v>-4.803695145146273</v>
      </c>
      <c r="D238">
        <f t="shared" ca="1" si="63"/>
        <v>-147.65379087096639</v>
      </c>
      <c r="E238" s="7">
        <f t="shared" ca="1" si="74"/>
        <v>147.65379087096741</v>
      </c>
      <c r="F238">
        <f t="shared" ca="1" si="64"/>
        <v>147.65379087096741</v>
      </c>
      <c r="G238">
        <f t="shared" ca="1" si="65"/>
        <v>0.98633852760060958</v>
      </c>
      <c r="H238">
        <f t="shared" ca="1" si="66"/>
        <v>0.20161367479240588</v>
      </c>
      <c r="I238">
        <f t="shared" ca="1" si="67"/>
        <v>0.63064940361327504</v>
      </c>
      <c r="J238">
        <f t="shared" ca="1" si="68"/>
        <v>1.5856670826461561</v>
      </c>
      <c r="K238">
        <f t="shared" ca="1" si="69"/>
        <v>0.20518281138336866</v>
      </c>
      <c r="L238">
        <f t="shared" ca="1" si="70"/>
        <v>0.97902375376549178</v>
      </c>
      <c r="M238">
        <f t="shared" si="59"/>
        <v>0.53283302033339752</v>
      </c>
      <c r="N238">
        <f t="shared" ca="1" si="71"/>
        <v>0.73773255876086841</v>
      </c>
      <c r="O238">
        <f t="shared" ca="1" si="73"/>
        <v>16.767887889358647</v>
      </c>
      <c r="P238">
        <f t="shared" si="75"/>
        <v>0.56057945301558387</v>
      </c>
      <c r="Q238">
        <f t="shared" si="60"/>
        <v>2.6928527969197136</v>
      </c>
      <c r="R238">
        <f t="shared" ca="1" si="72"/>
        <v>2.6928527969197136</v>
      </c>
    </row>
    <row r="239" spans="2:18" x14ac:dyDescent="0.25">
      <c r="B239" s="4">
        <f t="shared" si="76"/>
        <v>3900</v>
      </c>
      <c r="C239">
        <v>-5.0009584707247052</v>
      </c>
      <c r="D239">
        <f t="shared" ca="1" si="63"/>
        <v>150.61213931181197</v>
      </c>
      <c r="E239" s="7">
        <f t="shared" ca="1" si="74"/>
        <v>-150.61213931181169</v>
      </c>
      <c r="F239">
        <f t="shared" ca="1" si="64"/>
        <v>150.61213931181169</v>
      </c>
      <c r="G239">
        <f t="shared" ca="1" si="65"/>
        <v>0.98578079954870912</v>
      </c>
      <c r="H239">
        <f t="shared" ca="1" si="66"/>
        <v>0.20565314778498547</v>
      </c>
      <c r="I239">
        <f t="shared" ca="1" si="67"/>
        <v>0.63675572153407745</v>
      </c>
      <c r="J239">
        <f t="shared" ca="1" si="68"/>
        <v>1.5704609572895416</v>
      </c>
      <c r="K239">
        <f t="shared" ca="1" si="69"/>
        <v>0.20929379455937636</v>
      </c>
      <c r="L239">
        <f t="shared" ca="1" si="70"/>
        <v>0.97817788634256109</v>
      </c>
      <c r="M239">
        <f t="shared" si="59"/>
        <v>0.53283302033339752</v>
      </c>
      <c r="N239">
        <f t="shared" ca="1" si="71"/>
        <v>0.7380514624597877</v>
      </c>
      <c r="O239">
        <f t="shared" ca="1" si="73"/>
        <v>16.614267143781646</v>
      </c>
      <c r="P239">
        <f t="shared" si="75"/>
        <v>0.56057945301558387</v>
      </c>
      <c r="Q239">
        <f t="shared" si="60"/>
        <v>2.8034345640725062</v>
      </c>
      <c r="R239">
        <f t="shared" ca="1" si="72"/>
        <v>2.8034345640725062</v>
      </c>
    </row>
    <row r="240" spans="2:18" x14ac:dyDescent="0.25">
      <c r="B240" s="4">
        <f t="shared" si="76"/>
        <v>4000</v>
      </c>
      <c r="C240">
        <v>-5.1982217963031365</v>
      </c>
      <c r="D240">
        <f t="shared" ca="1" si="63"/>
        <v>-153.51018169131802</v>
      </c>
      <c r="E240" s="7">
        <f t="shared" ca="1" si="74"/>
        <v>153.51018169131902</v>
      </c>
      <c r="F240">
        <f t="shared" ca="1" si="64"/>
        <v>153.51018169131902</v>
      </c>
      <c r="G240">
        <f t="shared" ca="1" si="65"/>
        <v>0.98522333236836834</v>
      </c>
      <c r="H240">
        <f t="shared" ca="1" si="66"/>
        <v>0.20961027594532475</v>
      </c>
      <c r="I240">
        <f t="shared" ca="1" si="67"/>
        <v>0.64267088710397657</v>
      </c>
      <c r="J240">
        <f t="shared" ca="1" si="68"/>
        <v>1.5560063791067789</v>
      </c>
      <c r="K240">
        <f t="shared" ca="1" si="69"/>
        <v>0.21332097516495149</v>
      </c>
      <c r="L240">
        <f t="shared" ca="1" si="70"/>
        <v>0.97733323256049365</v>
      </c>
      <c r="M240">
        <f t="shared" si="59"/>
        <v>0.53283302033339752</v>
      </c>
      <c r="N240">
        <f t="shared" ca="1" si="71"/>
        <v>0.73837032162912919</v>
      </c>
      <c r="O240">
        <f t="shared" ca="1" si="73"/>
        <v>16.468460611192434</v>
      </c>
      <c r="P240">
        <f t="shared" si="75"/>
        <v>0.56057945301558387</v>
      </c>
      <c r="Q240">
        <f t="shared" si="60"/>
        <v>2.914016331225298</v>
      </c>
      <c r="R240">
        <f t="shared" ca="1" si="72"/>
        <v>2.914016331225298</v>
      </c>
    </row>
    <row r="241" spans="2:18" x14ac:dyDescent="0.25">
      <c r="B241" s="4">
        <f t="shared" si="76"/>
        <v>4100</v>
      </c>
      <c r="C241">
        <v>-5.3954851218815687</v>
      </c>
      <c r="D241">
        <f t="shared" ca="1" si="63"/>
        <v>156.35127260229279</v>
      </c>
      <c r="E241" s="7">
        <f t="shared" ca="1" si="74"/>
        <v>-156.35127260229126</v>
      </c>
      <c r="F241">
        <f t="shared" ca="1" si="64"/>
        <v>156.35127260229126</v>
      </c>
      <c r="G241">
        <f t="shared" ca="1" si="65"/>
        <v>0.98466612630847561</v>
      </c>
      <c r="H241">
        <f t="shared" ca="1" si="66"/>
        <v>0.21348963979776719</v>
      </c>
      <c r="I241">
        <f t="shared" ca="1" si="67"/>
        <v>0.64840730505857069</v>
      </c>
      <c r="J241">
        <f t="shared" ca="1" si="68"/>
        <v>1.5422404901956956</v>
      </c>
      <c r="K241">
        <f t="shared" ca="1" si="69"/>
        <v>0.21726901481277175</v>
      </c>
      <c r="L241">
        <f t="shared" ca="1" si="70"/>
        <v>0.97648979120182311</v>
      </c>
      <c r="M241">
        <f t="shared" si="59"/>
        <v>0.53283302033339752</v>
      </c>
      <c r="N241">
        <f t="shared" ca="1" si="71"/>
        <v>0.73868913584068641</v>
      </c>
      <c r="O241">
        <f t="shared" ca="1" si="73"/>
        <v>16.329813051973481</v>
      </c>
      <c r="P241">
        <f t="shared" si="75"/>
        <v>0.56057945301558387</v>
      </c>
      <c r="Q241">
        <f t="shared" si="60"/>
        <v>3.0245980983780907</v>
      </c>
      <c r="R241">
        <f t="shared" ca="1" si="72"/>
        <v>3.0245980983780907</v>
      </c>
    </row>
    <row r="242" spans="2:18" x14ac:dyDescent="0.25">
      <c r="B242" s="4">
        <f t="shared" si="76"/>
        <v>4200</v>
      </c>
      <c r="C242">
        <v>-5.59274844746</v>
      </c>
      <c r="D242">
        <f t="shared" ca="1" si="63"/>
        <v>159.13846346608801</v>
      </c>
      <c r="E242" s="7">
        <f t="shared" ca="1" si="74"/>
        <v>-159.13846346608668</v>
      </c>
      <c r="F242">
        <f t="shared" ca="1" si="64"/>
        <v>159.13846346608668</v>
      </c>
      <c r="G242">
        <f t="shared" ca="1" si="65"/>
        <v>0.98410918161801553</v>
      </c>
      <c r="H242">
        <f t="shared" ca="1" si="66"/>
        <v>0.21729540590158938</v>
      </c>
      <c r="I242">
        <f t="shared" ca="1" si="67"/>
        <v>0.65397615257923225</v>
      </c>
      <c r="J242">
        <f t="shared" ca="1" si="68"/>
        <v>1.5291077450700243</v>
      </c>
      <c r="K242">
        <f t="shared" ca="1" si="69"/>
        <v>0.22114215382208652</v>
      </c>
      <c r="L242">
        <f t="shared" ca="1" si="70"/>
        <v>0.97564756105016959</v>
      </c>
      <c r="M242">
        <f t="shared" si="59"/>
        <v>0.53283302033339752</v>
      </c>
      <c r="N242">
        <f t="shared" ca="1" si="71"/>
        <v>0.7390079046657908</v>
      </c>
      <c r="O242">
        <f t="shared" ca="1" si="73"/>
        <v>16.197745535065305</v>
      </c>
      <c r="P242">
        <f t="shared" si="75"/>
        <v>0.56057945301558387</v>
      </c>
      <c r="Q242">
        <f t="shared" si="60"/>
        <v>3.1351798655308829</v>
      </c>
      <c r="R242">
        <f t="shared" ca="1" si="72"/>
        <v>3.1351798655308829</v>
      </c>
    </row>
    <row r="243" spans="2:18" x14ac:dyDescent="0.25">
      <c r="B243" s="4">
        <f t="shared" si="76"/>
        <v>4300</v>
      </c>
      <c r="C243">
        <v>-5.7900117730384313</v>
      </c>
      <c r="D243">
        <f t="shared" ca="1" si="63"/>
        <v>-161.87453961434062</v>
      </c>
      <c r="E243" s="7">
        <f t="shared" ca="1" si="74"/>
        <v>161.87453961434164</v>
      </c>
      <c r="F243">
        <f t="shared" ca="1" si="64"/>
        <v>161.87453961434164</v>
      </c>
      <c r="G243">
        <f t="shared" ca="1" si="65"/>
        <v>0.98355249854606663</v>
      </c>
      <c r="H243">
        <f t="shared" ca="1" si="66"/>
        <v>0.22103137748421625</v>
      </c>
      <c r="I243">
        <f t="shared" ca="1" si="67"/>
        <v>0.65938753943592188</v>
      </c>
      <c r="J243">
        <f t="shared" ca="1" si="68"/>
        <v>1.5165588370921563</v>
      </c>
      <c r="K243">
        <f t="shared" ca="1" si="69"/>
        <v>0.22494426274828436</v>
      </c>
      <c r="L243">
        <f t="shared" ca="1" si="70"/>
        <v>0.97480654089023455</v>
      </c>
      <c r="M243">
        <f t="shared" si="59"/>
        <v>0.53283302033339752</v>
      </c>
      <c r="N243">
        <f t="shared" ca="1" si="71"/>
        <v>0.73932662767531487</v>
      </c>
      <c r="O243">
        <f t="shared" ca="1" si="73"/>
        <v>16.071744228232891</v>
      </c>
      <c r="P243">
        <f t="shared" si="75"/>
        <v>0.56057945301558387</v>
      </c>
      <c r="Q243">
        <f t="shared" si="60"/>
        <v>3.2457616326836747</v>
      </c>
      <c r="R243">
        <f t="shared" ca="1" si="72"/>
        <v>3.2457616326836747</v>
      </c>
    </row>
    <row r="244" spans="2:18" x14ac:dyDescent="0.25">
      <c r="B244" s="4">
        <f t="shared" si="76"/>
        <v>4400</v>
      </c>
      <c r="C244">
        <v>-5.9872750986168626</v>
      </c>
      <c r="D244">
        <f t="shared" ca="1" si="63"/>
        <v>-164.56205173258357</v>
      </c>
      <c r="E244" s="7">
        <f t="shared" ca="1" si="74"/>
        <v>164.56205173258527</v>
      </c>
      <c r="F244">
        <f t="shared" ca="1" si="64"/>
        <v>164.56205173258527</v>
      </c>
      <c r="G244">
        <f t="shared" ca="1" si="65"/>
        <v>0.98299607734180072</v>
      </c>
      <c r="H244">
        <f t="shared" ca="1" si="66"/>
        <v>0.22470103737585828</v>
      </c>
      <c r="I244">
        <f t="shared" ca="1" si="67"/>
        <v>0.66465064254103001</v>
      </c>
      <c r="J244">
        <f t="shared" ca="1" si="68"/>
        <v>1.5045498130820933</v>
      </c>
      <c r="K244">
        <f t="shared" ca="1" si="69"/>
        <v>0.22867888607759565</v>
      </c>
      <c r="L244">
        <f t="shared" ca="1" si="70"/>
        <v>0.97396672950779983</v>
      </c>
      <c r="M244">
        <f t="shared" si="59"/>
        <v>0.53283302033339752</v>
      </c>
      <c r="N244">
        <f t="shared" ca="1" si="71"/>
        <v>0.73964530443967347</v>
      </c>
      <c r="O244">
        <f t="shared" ca="1" si="73"/>
        <v>15.951351153901571</v>
      </c>
      <c r="P244">
        <f t="shared" si="75"/>
        <v>0.56057945301558387</v>
      </c>
      <c r="Q244">
        <f t="shared" si="60"/>
        <v>3.3563433998364669</v>
      </c>
      <c r="R244">
        <f t="shared" ca="1" si="72"/>
        <v>3.3563433998364669</v>
      </c>
    </row>
    <row r="245" spans="2:18" x14ac:dyDescent="0.25">
      <c r="B245" s="4">
        <f t="shared" si="76"/>
        <v>4500</v>
      </c>
      <c r="C245">
        <v>-6.1845384241952939</v>
      </c>
      <c r="D245">
        <f t="shared" ca="1" si="63"/>
        <v>167.20334267960507</v>
      </c>
      <c r="E245" s="7">
        <f t="shared" ca="1" si="74"/>
        <v>-167.20334267960419</v>
      </c>
      <c r="F245">
        <f t="shared" ca="1" si="64"/>
        <v>167.20334267960419</v>
      </c>
      <c r="G245">
        <f t="shared" ca="1" si="65"/>
        <v>0.9824399182544834</v>
      </c>
      <c r="H245">
        <f t="shared" ca="1" si="66"/>
        <v>0.22830758462997033</v>
      </c>
      <c r="I245">
        <f t="shared" ca="1" si="67"/>
        <v>0.66977381970445304</v>
      </c>
      <c r="J245">
        <f t="shared" ca="1" si="68"/>
        <v>1.4930413381061443</v>
      </c>
      <c r="K245">
        <f t="shared" ca="1" si="69"/>
        <v>0.23234927949583789</v>
      </c>
      <c r="L245">
        <f t="shared" ca="1" si="70"/>
        <v>0.97312812568972573</v>
      </c>
      <c r="M245">
        <f t="shared" si="59"/>
        <v>0.53283302033339752</v>
      </c>
      <c r="N245">
        <f t="shared" ca="1" si="71"/>
        <v>0.73996393452882558</v>
      </c>
      <c r="O245">
        <f t="shared" ca="1" si="73"/>
        <v>15.836156513577246</v>
      </c>
      <c r="P245">
        <f t="shared" si="75"/>
        <v>0.56057945301558387</v>
      </c>
      <c r="Q245">
        <f t="shared" si="60"/>
        <v>3.4669251669892587</v>
      </c>
      <c r="R245">
        <f t="shared" ca="1" si="72"/>
        <v>3.4669251669892587</v>
      </c>
    </row>
    <row r="246" spans="2:18" x14ac:dyDescent="0.25">
      <c r="B246" s="4">
        <f t="shared" si="76"/>
        <v>4600</v>
      </c>
      <c r="C246">
        <v>-6.3818017497737252</v>
      </c>
      <c r="D246">
        <f t="shared" ca="1" si="63"/>
        <v>169.80057048773037</v>
      </c>
      <c r="E246" s="7">
        <f t="shared" ca="1" si="74"/>
        <v>-169.80057048772849</v>
      </c>
      <c r="F246">
        <f t="shared" ca="1" si="64"/>
        <v>169.80057048772849</v>
      </c>
      <c r="G246">
        <f t="shared" ca="1" si="65"/>
        <v>0.98188402153347276</v>
      </c>
      <c r="H246">
        <f t="shared" ca="1" si="66"/>
        <v>0.23185396592895618</v>
      </c>
      <c r="I246">
        <f t="shared" ca="1" si="67"/>
        <v>0.67476470636038499</v>
      </c>
      <c r="J246">
        <f t="shared" ca="1" si="68"/>
        <v>1.4819980810702185</v>
      </c>
      <c r="K246">
        <f t="shared" ca="1" si="69"/>
        <v>0.23595844185009071</v>
      </c>
      <c r="L246">
        <f t="shared" ca="1" si="70"/>
        <v>0.97229072822395035</v>
      </c>
      <c r="M246">
        <f t="shared" si="59"/>
        <v>0.53283302033339752</v>
      </c>
      <c r="N246">
        <f t="shared" ca="1" si="71"/>
        <v>0.7402825175122757</v>
      </c>
      <c r="O246">
        <f t="shared" ca="1" si="73"/>
        <v>15.725792273956932</v>
      </c>
      <c r="P246">
        <f t="shared" si="75"/>
        <v>0.56057945301558387</v>
      </c>
      <c r="Q246">
        <f t="shared" si="60"/>
        <v>3.5775069341420509</v>
      </c>
      <c r="R246">
        <f t="shared" ca="1" si="72"/>
        <v>3.5775069341420509</v>
      </c>
    </row>
    <row r="247" spans="2:18" x14ac:dyDescent="0.25">
      <c r="B247" s="4">
        <f t="shared" si="76"/>
        <v>4700</v>
      </c>
      <c r="C247">
        <v>-6.5790650753521573</v>
      </c>
      <c r="D247">
        <f t="shared" ca="1" si="63"/>
        <v>172.35572818856465</v>
      </c>
      <c r="E247" s="7">
        <f t="shared" ca="1" si="74"/>
        <v>-172.35572818856357</v>
      </c>
      <c r="F247">
        <f t="shared" ca="1" si="64"/>
        <v>172.35572818856357</v>
      </c>
      <c r="G247">
        <f t="shared" ca="1" si="65"/>
        <v>0.98132838742821915</v>
      </c>
      <c r="H247">
        <f t="shared" ca="1" si="66"/>
        <v>0.23534290265520325</v>
      </c>
      <c r="I247">
        <f t="shared" ca="1" si="67"/>
        <v>0.67963029825826182</v>
      </c>
      <c r="J247">
        <f t="shared" ca="1" si="68"/>
        <v>1.4713881982053669</v>
      </c>
      <c r="K247">
        <f t="shared" ca="1" si="69"/>
        <v>0.23950914269896498</v>
      </c>
      <c r="L247">
        <f t="shared" ca="1" si="70"/>
        <v>0.97145453589948538</v>
      </c>
      <c r="M247">
        <f t="shared" si="59"/>
        <v>0.53283302033339752</v>
      </c>
      <c r="N247">
        <f t="shared" ca="1" si="71"/>
        <v>0.74060105295907597</v>
      </c>
      <c r="O247">
        <f t="shared" ca="1" si="73"/>
        <v>15.619926775367752</v>
      </c>
      <c r="P247">
        <f t="shared" si="75"/>
        <v>0.56057945301558387</v>
      </c>
      <c r="Q247">
        <f t="shared" si="60"/>
        <v>3.6880887012948436</v>
      </c>
      <c r="R247">
        <f t="shared" ca="1" si="72"/>
        <v>3.6880887012948436</v>
      </c>
    </row>
    <row r="248" spans="2:18" x14ac:dyDescent="0.25">
      <c r="B248" s="4">
        <f t="shared" si="76"/>
        <v>4800</v>
      </c>
      <c r="C248">
        <v>-6.7763284009305895</v>
      </c>
      <c r="D248">
        <f t="shared" ca="1" si="63"/>
        <v>174.87066098396031</v>
      </c>
      <c r="E248" s="7">
        <f t="shared" ca="1" si="74"/>
        <v>-174.87066098395849</v>
      </c>
      <c r="F248">
        <f t="shared" ca="1" si="64"/>
        <v>174.87066098395849</v>
      </c>
      <c r="G248">
        <f t="shared" ca="1" si="65"/>
        <v>0.98077301618826329</v>
      </c>
      <c r="H248">
        <f t="shared" ca="1" si="66"/>
        <v>0.238776914337157</v>
      </c>
      <c r="I248">
        <f t="shared" ca="1" si="67"/>
        <v>0.684377022511101</v>
      </c>
      <c r="J248">
        <f t="shared" ca="1" si="68"/>
        <v>1.4611828964257481</v>
      </c>
      <c r="K248">
        <f t="shared" ca="1" si="69"/>
        <v>0.24300394617373972</v>
      </c>
      <c r="L248">
        <f t="shared" ca="1" si="70"/>
        <v>0.97061954750641444</v>
      </c>
      <c r="M248">
        <f t="shared" si="59"/>
        <v>0.53283302033339752</v>
      </c>
      <c r="N248">
        <f t="shared" ca="1" si="71"/>
        <v>0.74091954043782893</v>
      </c>
      <c r="O248">
        <f t="shared" ca="1" si="73"/>
        <v>15.518260174293872</v>
      </c>
      <c r="P248">
        <f t="shared" si="75"/>
        <v>0.56057945301558387</v>
      </c>
      <c r="Q248">
        <f t="shared" si="60"/>
        <v>3.7986704684476362</v>
      </c>
      <c r="R248">
        <f t="shared" ca="1" si="72"/>
        <v>3.7986704684476362</v>
      </c>
    </row>
    <row r="249" spans="2:18" x14ac:dyDescent="0.25">
      <c r="B249" s="5">
        <v>4812</v>
      </c>
      <c r="C249" s="6">
        <v>-6.8000000000000007</v>
      </c>
      <c r="D249">
        <f t="shared" ca="1" si="63"/>
        <v>175.1698324197508</v>
      </c>
      <c r="E249" s="7">
        <f t="shared" ca="1" si="74"/>
        <v>-175.1698324197516</v>
      </c>
      <c r="F249">
        <f t="shared" ca="1" si="64"/>
        <v>175.1698324197516</v>
      </c>
      <c r="G249">
        <f t="shared" ca="1" si="65"/>
        <v>0.98070638931587029</v>
      </c>
      <c r="H249">
        <f t="shared" ca="1" si="66"/>
        <v>0.23918541758117701</v>
      </c>
      <c r="I249">
        <f t="shared" ca="1" si="67"/>
        <v>0.68493892757390396</v>
      </c>
      <c r="J249">
        <f t="shared" ca="1" si="68"/>
        <v>1.4599841821548409</v>
      </c>
      <c r="K249">
        <f t="shared" ca="1" si="69"/>
        <v>0.24341968108930809</v>
      </c>
      <c r="L249">
        <f t="shared" ca="1" si="70"/>
        <v>0.97051942974601924</v>
      </c>
      <c r="M249">
        <f t="shared" si="59"/>
        <v>0.53283302033339752</v>
      </c>
      <c r="N249">
        <f t="shared" ca="1" si="71"/>
        <v>0.74095775569132338</v>
      </c>
      <c r="O249">
        <f t="shared" ca="1" si="73"/>
        <v>15.506329166746697</v>
      </c>
      <c r="P249">
        <f t="shared" si="75"/>
        <v>0.56057945301558387</v>
      </c>
      <c r="Q249">
        <f t="shared" si="60"/>
        <v>3.8119402805059708</v>
      </c>
      <c r="R249">
        <f t="shared" ca="1" si="72"/>
        <v>3.8119402805059708</v>
      </c>
    </row>
    <row r="250" spans="2:18" x14ac:dyDescent="0.25">
      <c r="B250" s="4">
        <v>4900</v>
      </c>
      <c r="C250">
        <v>-7.5533113540401411</v>
      </c>
      <c r="D250">
        <f t="shared" ca="1" si="63"/>
        <v>184.41659373041938</v>
      </c>
      <c r="E250" s="7">
        <f t="shared" ca="1" si="74"/>
        <v>-184.41659373042009</v>
      </c>
      <c r="F250">
        <f t="shared" ca="1" si="64"/>
        <v>184.41659373042009</v>
      </c>
      <c r="G250">
        <f t="shared" ca="1" si="65"/>
        <v>0.97858807542210902</v>
      </c>
      <c r="H250">
        <f t="shared" ca="1" si="66"/>
        <v>0.25181139566663852</v>
      </c>
      <c r="I250">
        <f t="shared" ca="1" si="67"/>
        <v>0.70202511216447383</v>
      </c>
      <c r="J250">
        <f t="shared" ca="1" si="68"/>
        <v>1.4244504686118908</v>
      </c>
      <c r="K250">
        <f t="shared" ca="1" si="69"/>
        <v>0.2562691749676736</v>
      </c>
      <c r="L250">
        <f t="shared" ca="1" si="70"/>
        <v>0.96734237285779379</v>
      </c>
      <c r="M250">
        <f t="shared" si="59"/>
        <v>0.53283302033339752</v>
      </c>
      <c r="N250">
        <f t="shared" ca="1" si="71"/>
        <v>0.74217352753311872</v>
      </c>
      <c r="O250">
        <f t="shared" ca="1" si="73"/>
        <v>15.153753276517161</v>
      </c>
      <c r="P250">
        <f t="shared" si="75"/>
        <v>0.56057945301558387</v>
      </c>
      <c r="Q250">
        <f t="shared" si="60"/>
        <v>4.2342311473042216</v>
      </c>
      <c r="R250">
        <f t="shared" ca="1" si="72"/>
        <v>4.2342311473042216</v>
      </c>
    </row>
    <row r="251" spans="2:18" x14ac:dyDescent="0.25">
      <c r="B251" s="4">
        <f>B250+100</f>
        <v>5000</v>
      </c>
      <c r="C251">
        <v>-8.4093469836312096</v>
      </c>
      <c r="D251">
        <f t="shared" ca="1" si="63"/>
        <v>194.34509139657152</v>
      </c>
      <c r="E251" s="7">
        <f t="shared" ca="1" si="74"/>
        <v>-194.34509139657303</v>
      </c>
      <c r="F251">
        <f t="shared" ca="1" si="64"/>
        <v>194.34509139657303</v>
      </c>
      <c r="G251">
        <f t="shared" ca="1" si="65"/>
        <v>0.97618557635680614</v>
      </c>
      <c r="H251">
        <f t="shared" ca="1" si="66"/>
        <v>0.26536824976319229</v>
      </c>
      <c r="I251">
        <f t="shared" ca="1" si="67"/>
        <v>0.71978977186658988</v>
      </c>
      <c r="J251">
        <f t="shared" ca="1" si="68"/>
        <v>1.389294539997084</v>
      </c>
      <c r="K251">
        <f t="shared" ca="1" si="69"/>
        <v>0.27006602401528501</v>
      </c>
      <c r="L251">
        <f t="shared" ca="1" si="70"/>
        <v>0.96375328358482948</v>
      </c>
      <c r="M251">
        <f t="shared" si="59"/>
        <v>0.53283302033339752</v>
      </c>
      <c r="N251">
        <f t="shared" ca="1" si="71"/>
        <v>0.74355419814618329</v>
      </c>
      <c r="O251">
        <f t="shared" ca="1" si="73"/>
        <v>14.807248300553551</v>
      </c>
      <c r="P251">
        <f t="shared" si="75"/>
        <v>0.56057945301558387</v>
      </c>
      <c r="Q251">
        <f t="shared" si="60"/>
        <v>4.7141071323022334</v>
      </c>
      <c r="R251">
        <f t="shared" ca="1" si="72"/>
        <v>4.7141071323022334</v>
      </c>
    </row>
    <row r="252" spans="2:18" x14ac:dyDescent="0.25">
      <c r="B252" s="4">
        <f t="shared" ref="B252:B266" si="77">B251+100</f>
        <v>5100</v>
      </c>
      <c r="C252">
        <v>-9.265382613222279</v>
      </c>
      <c r="D252">
        <f t="shared" ca="1" si="63"/>
        <v>-203.7438358570783</v>
      </c>
      <c r="E252" s="7">
        <f t="shared" ca="1" si="74"/>
        <v>203.74383585707767</v>
      </c>
      <c r="F252">
        <f t="shared" ca="1" si="64"/>
        <v>203.74383585707767</v>
      </c>
      <c r="G252">
        <f t="shared" ca="1" si="65"/>
        <v>0.97378807119233535</v>
      </c>
      <c r="H252">
        <f t="shared" ca="1" si="66"/>
        <v>0.27820175304096112</v>
      </c>
      <c r="I252">
        <f t="shared" ca="1" si="67"/>
        <v>0.73608362092371538</v>
      </c>
      <c r="J252">
        <f t="shared" ca="1" si="68"/>
        <v>1.3585413009803078</v>
      </c>
      <c r="K252">
        <f t="shared" ca="1" si="69"/>
        <v>0.28312671687325514</v>
      </c>
      <c r="L252">
        <f t="shared" ca="1" si="70"/>
        <v>0.96018665604194209</v>
      </c>
      <c r="M252">
        <f t="shared" si="59"/>
        <v>0.53283302033339752</v>
      </c>
      <c r="N252">
        <f t="shared" ca="1" si="71"/>
        <v>0.74493388964876484</v>
      </c>
      <c r="O252">
        <f t="shared" ca="1" si="73"/>
        <v>14.506344212394866</v>
      </c>
      <c r="P252">
        <f t="shared" si="75"/>
        <v>0.56057945301558387</v>
      </c>
      <c r="Q252">
        <f t="shared" si="60"/>
        <v>5.1939831173002462</v>
      </c>
      <c r="R252">
        <f t="shared" ca="1" si="72"/>
        <v>5.1939831173002462</v>
      </c>
    </row>
    <row r="253" spans="2:18" x14ac:dyDescent="0.25">
      <c r="B253" s="4">
        <f t="shared" si="77"/>
        <v>5200</v>
      </c>
      <c r="C253">
        <v>-10.12141824281335</v>
      </c>
      <c r="D253">
        <f t="shared" ca="1" si="63"/>
        <v>212.68314172359101</v>
      </c>
      <c r="E253" s="7">
        <f t="shared" ca="1" si="74"/>
        <v>-212.68314172359243</v>
      </c>
      <c r="F253">
        <f t="shared" ca="1" si="64"/>
        <v>212.68314172359243</v>
      </c>
      <c r="G253">
        <f t="shared" ca="1" si="65"/>
        <v>0.97139558040624374</v>
      </c>
      <c r="H253">
        <f t="shared" ca="1" si="66"/>
        <v>0.29040791649406167</v>
      </c>
      <c r="I253">
        <f t="shared" ca="1" si="67"/>
        <v>0.75113376518076591</v>
      </c>
      <c r="J253">
        <f t="shared" ca="1" si="68"/>
        <v>1.3313207931204405</v>
      </c>
      <c r="K253">
        <f t="shared" ca="1" si="69"/>
        <v>0.29554896420390314</v>
      </c>
      <c r="L253">
        <f t="shared" ca="1" si="70"/>
        <v>0.95664239238690929</v>
      </c>
      <c r="M253">
        <f t="shared" si="59"/>
        <v>0.53283302033339752</v>
      </c>
      <c r="N253">
        <f t="shared" ca="1" si="71"/>
        <v>0.74631256635876941</v>
      </c>
      <c r="O253">
        <f t="shared" ca="1" si="73"/>
        <v>14.241996328859125</v>
      </c>
      <c r="P253">
        <f t="shared" si="75"/>
        <v>0.56057945301558387</v>
      </c>
      <c r="Q253">
        <f t="shared" si="60"/>
        <v>5.6738591022982598</v>
      </c>
      <c r="R253">
        <f t="shared" ca="1" si="72"/>
        <v>5.6738591022982598</v>
      </c>
    </row>
    <row r="254" spans="2:18" x14ac:dyDescent="0.25">
      <c r="B254" s="4">
        <f t="shared" si="77"/>
        <v>5300</v>
      </c>
      <c r="C254">
        <v>-10.977453872404418</v>
      </c>
      <c r="D254">
        <f t="shared" ca="1" si="63"/>
        <v>-221.21878211684339</v>
      </c>
      <c r="E254" s="7">
        <f t="shared" ca="1" si="74"/>
        <v>221.2187821168425</v>
      </c>
      <c r="F254">
        <f t="shared" ca="1" si="64"/>
        <v>221.2187821168425</v>
      </c>
      <c r="G254">
        <f t="shared" ca="1" si="65"/>
        <v>0.96900812450487361</v>
      </c>
      <c r="H254">
        <f t="shared" ca="1" si="66"/>
        <v>0.30206289545693837</v>
      </c>
      <c r="I254">
        <f t="shared" ca="1" si="67"/>
        <v>0.76511620007583103</v>
      </c>
      <c r="J254">
        <f t="shared" ca="1" si="68"/>
        <v>1.3069910163984104</v>
      </c>
      <c r="K254">
        <f t="shared" ca="1" si="69"/>
        <v>0.30741026950811623</v>
      </c>
      <c r="L254">
        <f t="shared" ca="1" si="70"/>
        <v>0.95312039514734626</v>
      </c>
      <c r="M254">
        <f t="shared" si="59"/>
        <v>0.53283302033339752</v>
      </c>
      <c r="N254">
        <f t="shared" ca="1" si="71"/>
        <v>0.74769019244426937</v>
      </c>
      <c r="O254">
        <f t="shared" ca="1" si="73"/>
        <v>14.007534041801691</v>
      </c>
      <c r="P254">
        <f t="shared" si="75"/>
        <v>0.56057945301558387</v>
      </c>
      <c r="Q254">
        <f t="shared" si="60"/>
        <v>6.1537350872962717</v>
      </c>
      <c r="R254">
        <f t="shared" ca="1" si="72"/>
        <v>6.1537350872962717</v>
      </c>
    </row>
    <row r="255" spans="2:18" x14ac:dyDescent="0.25">
      <c r="B255" s="4">
        <f t="shared" si="77"/>
        <v>5400</v>
      </c>
      <c r="C255">
        <v>-11.833489501995489</v>
      </c>
      <c r="D255">
        <f t="shared" ca="1" si="63"/>
        <v>229.39588894337868</v>
      </c>
      <c r="E255" s="7">
        <f t="shared" ca="1" si="74"/>
        <v>-229.39588894337942</v>
      </c>
      <c r="F255">
        <f t="shared" ca="1" si="64"/>
        <v>229.39588894337942</v>
      </c>
      <c r="G255">
        <f t="shared" ca="1" si="65"/>
        <v>0.96662572402226987</v>
      </c>
      <c r="H255">
        <f t="shared" ca="1" si="66"/>
        <v>0.31322831523209715</v>
      </c>
      <c r="I255">
        <f t="shared" ca="1" si="67"/>
        <v>0.77817035023894565</v>
      </c>
      <c r="J255">
        <f t="shared" ca="1" si="68"/>
        <v>1.2850656667822657</v>
      </c>
      <c r="K255">
        <f t="shared" ca="1" si="69"/>
        <v>0.31877334903187099</v>
      </c>
      <c r="L255">
        <f t="shared" ca="1" si="70"/>
        <v>0.94962056721762367</v>
      </c>
      <c r="M255">
        <f t="shared" si="59"/>
        <v>0.53283302033339752</v>
      </c>
      <c r="N255">
        <f t="shared" ca="1" si="71"/>
        <v>0.74906673192658346</v>
      </c>
      <c r="O255">
        <f t="shared" ca="1" si="73"/>
        <v>13.797907530322501</v>
      </c>
      <c r="P255">
        <f t="shared" si="75"/>
        <v>0.56057945301558387</v>
      </c>
      <c r="Q255">
        <f t="shared" si="60"/>
        <v>6.6336110722942854</v>
      </c>
      <c r="R255">
        <f t="shared" ca="1" si="72"/>
        <v>6.6336110722942854</v>
      </c>
    </row>
    <row r="256" spans="2:18" x14ac:dyDescent="0.25">
      <c r="B256" s="4">
        <f t="shared" si="77"/>
        <v>5500</v>
      </c>
      <c r="C256">
        <v>-12.689525131586558</v>
      </c>
      <c r="D256">
        <f t="shared" ca="1" si="63"/>
        <v>-237.2516021955912</v>
      </c>
      <c r="E256" s="7">
        <f t="shared" ca="1" si="74"/>
        <v>237.25160219559038</v>
      </c>
      <c r="F256">
        <f t="shared" ca="1" si="64"/>
        <v>237.25160219559038</v>
      </c>
      <c r="G256">
        <f t="shared" ca="1" si="65"/>
        <v>0.9642483995190595</v>
      </c>
      <c r="H256">
        <f t="shared" ca="1" si="66"/>
        <v>0.32395488857336718</v>
      </c>
      <c r="I256">
        <f t="shared" ca="1" si="67"/>
        <v>0.79040873328075589</v>
      </c>
      <c r="J256">
        <f t="shared" ca="1" si="68"/>
        <v>1.2651682071493466</v>
      </c>
      <c r="K256">
        <f t="shared" ca="1" si="69"/>
        <v>0.32968981328925767</v>
      </c>
      <c r="L256">
        <f t="shared" ca="1" si="70"/>
        <v>0.94614281185578397</v>
      </c>
      <c r="M256">
        <f t="shared" si="59"/>
        <v>0.53283302033339752</v>
      </c>
      <c r="N256">
        <f t="shared" ca="1" si="71"/>
        <v>0.75044214868342884</v>
      </c>
      <c r="O256">
        <f t="shared" ca="1" si="73"/>
        <v>13.609209142439225</v>
      </c>
      <c r="P256">
        <f t="shared" si="75"/>
        <v>0.56057945301558387</v>
      </c>
      <c r="Q256">
        <f t="shared" si="60"/>
        <v>7.1134870572922981</v>
      </c>
      <c r="R256">
        <f t="shared" ca="1" si="72"/>
        <v>7.1134870572922981</v>
      </c>
    </row>
    <row r="257" spans="2:18" x14ac:dyDescent="0.25">
      <c r="B257" s="4">
        <f t="shared" si="77"/>
        <v>5600</v>
      </c>
      <c r="C257">
        <v>-13.545560761177628</v>
      </c>
      <c r="D257">
        <f t="shared" ca="1" si="63"/>
        <v>-244.81692645099989</v>
      </c>
      <c r="E257" s="7">
        <f t="shared" ca="1" si="74"/>
        <v>244.81692645099906</v>
      </c>
      <c r="F257">
        <f t="shared" ca="1" si="64"/>
        <v>244.81692645099906</v>
      </c>
      <c r="G257">
        <f t="shared" ca="1" si="65"/>
        <v>0.96187617158131733</v>
      </c>
      <c r="H257">
        <f t="shared" ca="1" si="66"/>
        <v>0.33428495064039526</v>
      </c>
      <c r="I257">
        <f t="shared" ca="1" si="67"/>
        <v>0.80192359803067659</v>
      </c>
      <c r="J257">
        <f t="shared" ca="1" si="68"/>
        <v>1.2470015877519371</v>
      </c>
      <c r="K257">
        <f t="shared" ca="1" si="69"/>
        <v>0.34020274689289309</v>
      </c>
      <c r="L257">
        <f t="shared" ca="1" si="70"/>
        <v>0.94268703268047871</v>
      </c>
      <c r="M257">
        <f t="shared" si="59"/>
        <v>0.53283302033339752</v>
      </c>
      <c r="N257">
        <f t="shared" ca="1" si="71"/>
        <v>0.75181640645213621</v>
      </c>
      <c r="O257">
        <f t="shared" ca="1" si="73"/>
        <v>13.438357963962392</v>
      </c>
      <c r="P257">
        <f t="shared" si="75"/>
        <v>0.56057945301558387</v>
      </c>
      <c r="Q257">
        <f t="shared" si="60"/>
        <v>7.59336304229031</v>
      </c>
      <c r="R257">
        <f t="shared" ca="1" si="72"/>
        <v>7.59336304229031</v>
      </c>
    </row>
    <row r="258" spans="2:18" x14ac:dyDescent="0.25">
      <c r="B258" s="4">
        <f t="shared" si="77"/>
        <v>5700</v>
      </c>
      <c r="C258">
        <v>-14.401596390768697</v>
      </c>
      <c r="D258">
        <f t="shared" ca="1" si="63"/>
        <v>252.11806668736983</v>
      </c>
      <c r="E258" s="7">
        <f t="shared" ca="1" si="74"/>
        <v>-252.11806668737054</v>
      </c>
      <c r="F258">
        <f t="shared" ca="1" si="64"/>
        <v>252.11806668737054</v>
      </c>
      <c r="G258">
        <f t="shared" ca="1" si="65"/>
        <v>0.95950906081940712</v>
      </c>
      <c r="H258">
        <f t="shared" ca="1" si="66"/>
        <v>0.34425428298564892</v>
      </c>
      <c r="I258">
        <f t="shared" ca="1" si="67"/>
        <v>0.81279161382314769</v>
      </c>
      <c r="J258">
        <f t="shared" ca="1" si="68"/>
        <v>1.2303276547063222</v>
      </c>
      <c r="K258">
        <f t="shared" ca="1" si="69"/>
        <v>0.35034856483069177</v>
      </c>
      <c r="L258">
        <f t="shared" ca="1" si="70"/>
        <v>0.93925313366790897</v>
      </c>
      <c r="M258">
        <f t="shared" si="59"/>
        <v>0.53283302033339752</v>
      </c>
      <c r="N258">
        <f t="shared" ca="1" si="71"/>
        <v>0.75318946883293414</v>
      </c>
      <c r="O258">
        <f t="shared" ca="1" si="73"/>
        <v>13.282885382476875</v>
      </c>
      <c r="P258">
        <f t="shared" si="75"/>
        <v>0.56057945301558387</v>
      </c>
      <c r="Q258">
        <f t="shared" si="60"/>
        <v>8.0732390272883237</v>
      </c>
      <c r="R258">
        <f t="shared" ca="1" si="72"/>
        <v>8.0732390272883237</v>
      </c>
    </row>
    <row r="259" spans="2:18" x14ac:dyDescent="0.25">
      <c r="B259" s="4">
        <f t="shared" si="77"/>
        <v>5800</v>
      </c>
      <c r="C259">
        <v>-15.257632020359768</v>
      </c>
      <c r="D259">
        <f t="shared" ca="1" si="63"/>
        <v>-259.1774115680891</v>
      </c>
      <c r="E259" s="7">
        <f t="shared" ca="1" si="74"/>
        <v>259.17741156808859</v>
      </c>
      <c r="F259">
        <f t="shared" ca="1" si="64"/>
        <v>259.17741156808859</v>
      </c>
      <c r="G259">
        <f t="shared" ca="1" si="65"/>
        <v>0.95714708786680103</v>
      </c>
      <c r="H259">
        <f t="shared" ca="1" si="66"/>
        <v>0.3538934561801424</v>
      </c>
      <c r="I259">
        <f t="shared" ca="1" si="67"/>
        <v>0.82307726368542178</v>
      </c>
      <c r="J259">
        <f t="shared" ca="1" si="68"/>
        <v>1.2149527682521404</v>
      </c>
      <c r="K259">
        <f t="shared" ca="1" si="69"/>
        <v>0.3601583788598931</v>
      </c>
      <c r="L259">
        <f t="shared" ca="1" si="70"/>
        <v>0.93584101914877837</v>
      </c>
      <c r="M259">
        <f t="shared" si="59"/>
        <v>0.53283302033339752</v>
      </c>
      <c r="N259">
        <f t="shared" ca="1" si="71"/>
        <v>0.75456129929230009</v>
      </c>
      <c r="O259">
        <f t="shared" ca="1" si="73"/>
        <v>13.140785368832196</v>
      </c>
      <c r="P259">
        <f t="shared" si="75"/>
        <v>0.56057945301558387</v>
      </c>
      <c r="Q259">
        <f t="shared" si="60"/>
        <v>8.5531150122863373</v>
      </c>
      <c r="R259">
        <f t="shared" ca="1" si="72"/>
        <v>8.5531150122863373</v>
      </c>
    </row>
    <row r="260" spans="2:18" x14ac:dyDescent="0.25">
      <c r="B260" s="4">
        <f t="shared" si="77"/>
        <v>5900</v>
      </c>
      <c r="C260">
        <v>-16.113667649950838</v>
      </c>
      <c r="D260">
        <f t="shared" ca="1" si="63"/>
        <v>-266.01427169661378</v>
      </c>
      <c r="E260" s="7">
        <f t="shared" ca="1" si="74"/>
        <v>266.01427169661338</v>
      </c>
      <c r="F260">
        <f t="shared" ca="1" si="64"/>
        <v>266.01427169661338</v>
      </c>
      <c r="G260">
        <f t="shared" ca="1" si="65"/>
        <v>0.95479027337888289</v>
      </c>
      <c r="H260">
        <f t="shared" ca="1" si="66"/>
        <v>0.36322883786199922</v>
      </c>
      <c r="I260">
        <f t="shared" ca="1" si="67"/>
        <v>0.83283535155677935</v>
      </c>
      <c r="J260">
        <f t="shared" ca="1" si="68"/>
        <v>1.2007175225340132</v>
      </c>
      <c r="K260">
        <f t="shared" ca="1" si="69"/>
        <v>0.36965902340095641</v>
      </c>
      <c r="L260">
        <f t="shared" ca="1" si="70"/>
        <v>0.93245059380526019</v>
      </c>
      <c r="M260">
        <f t="shared" si="59"/>
        <v>0.53283302033339752</v>
      </c>
      <c r="N260">
        <f t="shared" ca="1" si="71"/>
        <v>0.75593186116637612</v>
      </c>
      <c r="O260">
        <f t="shared" ca="1" si="73"/>
        <v>13.010407492554803</v>
      </c>
      <c r="P260">
        <f t="shared" si="75"/>
        <v>0.56057945301558387</v>
      </c>
      <c r="Q260">
        <f t="shared" si="60"/>
        <v>9.0329909972843492</v>
      </c>
      <c r="R260">
        <f t="shared" ca="1" si="72"/>
        <v>9.0329909972843492</v>
      </c>
    </row>
    <row r="261" spans="2:18" x14ac:dyDescent="0.25">
      <c r="B261" s="4">
        <f t="shared" si="77"/>
        <v>6000</v>
      </c>
      <c r="C261">
        <v>-16.969703279541907</v>
      </c>
      <c r="D261">
        <f t="shared" ref="D261:D292" ca="1" si="78">E261</f>
        <v>-272.64544361242025</v>
      </c>
      <c r="E261" s="7">
        <f t="shared" ca="1" si="74"/>
        <v>272.64544361242002</v>
      </c>
      <c r="F261">
        <f t="shared" ref="F261:F292" ca="1" si="79">ABS(E261)</f>
        <v>272.64544361242002</v>
      </c>
      <c r="G261">
        <f t="shared" ref="G261:G292" ca="1" si="80">0.5*((1)+((4*PI()*C261/F261)/SINH(4*PI()*C261/F261)))</f>
        <v>0.9524386380317249</v>
      </c>
      <c r="H261">
        <f t="shared" ref="H261:H292" ca="1" si="81">TANH(2*PI()*-C261/F261)</f>
        <v>0.37228336284398417</v>
      </c>
      <c r="I261">
        <f t="shared" ref="I261:I292" ca="1" si="82">SQRT(2*G261*H261)</f>
        <v>0.8421128891888483</v>
      </c>
      <c r="J261">
        <f t="shared" ref="J261:J292" ca="1" si="83">1/I261</f>
        <v>1.1874892462021736</v>
      </c>
      <c r="K261">
        <f t="shared" ref="K261:K292" ca="1" si="84">ASIN(SIN(45))*H261</f>
        <v>0.37887383927819074</v>
      </c>
      <c r="L261">
        <f t="shared" ref="L261:L292" ca="1" si="85">COS(K261)</f>
        <v>0.92908176266796982</v>
      </c>
      <c r="M261">
        <f t="shared" si="59"/>
        <v>0.53283302033339752</v>
      </c>
      <c r="N261">
        <f t="shared" ref="N261:N292" ca="1" si="86">SQRT(M261/L261)</f>
        <v>0.75730111766445496</v>
      </c>
      <c r="O261">
        <f t="shared" ca="1" si="73"/>
        <v>12.890378902831364</v>
      </c>
      <c r="P261">
        <f t="shared" si="75"/>
        <v>0.56057945301558387</v>
      </c>
      <c r="Q261">
        <f t="shared" si="60"/>
        <v>9.5128669822823628</v>
      </c>
      <c r="R261">
        <f t="shared" ref="R261:R292" ca="1" si="87">MIN(O261,Q261)</f>
        <v>9.5128669822823628</v>
      </c>
    </row>
    <row r="262" spans="2:18" x14ac:dyDescent="0.25">
      <c r="B262" s="4">
        <f t="shared" si="77"/>
        <v>6100</v>
      </c>
      <c r="C262">
        <v>-17.825738909132976</v>
      </c>
      <c r="D262">
        <f t="shared" ca="1" si="78"/>
        <v>-279.08564733539771</v>
      </c>
      <c r="E262" s="7">
        <f t="shared" ca="1" si="74"/>
        <v>279.0856473353976</v>
      </c>
      <c r="F262">
        <f t="shared" ca="1" si="79"/>
        <v>279.0856473353976</v>
      </c>
      <c r="G262">
        <f t="shared" ca="1" si="80"/>
        <v>0.95009220252084592</v>
      </c>
      <c r="H262">
        <f t="shared" ca="1" si="81"/>
        <v>0.38107713055791925</v>
      </c>
      <c r="I262">
        <f t="shared" ca="1" si="82"/>
        <v>0.8509505394581961</v>
      </c>
      <c r="J262">
        <f t="shared" ca="1" si="83"/>
        <v>1.1751564322841894</v>
      </c>
      <c r="K262">
        <f t="shared" ca="1" si="84"/>
        <v>0.38782328174063951</v>
      </c>
      <c r="L262">
        <f t="shared" ca="1" si="85"/>
        <v>0.92573443111295195</v>
      </c>
      <c r="M262">
        <f t="shared" si="59"/>
        <v>0.53283302033339752</v>
      </c>
      <c r="N262">
        <f t="shared" ca="1" si="86"/>
        <v>0.75866903187253021</v>
      </c>
      <c r="O262">
        <f t="shared" ref="O262:O293" ca="1" si="88">N262*J262*14.334</f>
        <v>12.779546399705977</v>
      </c>
      <c r="P262">
        <f t="shared" si="75"/>
        <v>0.56057945301558387</v>
      </c>
      <c r="Q262">
        <f t="shared" si="60"/>
        <v>9.9927429672803747</v>
      </c>
      <c r="R262">
        <f t="shared" ca="1" si="87"/>
        <v>9.9927429672803747</v>
      </c>
    </row>
    <row r="263" spans="2:18" x14ac:dyDescent="0.25">
      <c r="B263" s="4">
        <f t="shared" si="77"/>
        <v>6200</v>
      </c>
      <c r="C263">
        <v>-18.681774538724046</v>
      </c>
      <c r="D263">
        <f t="shared" ca="1" si="78"/>
        <v>-285.34787049358931</v>
      </c>
      <c r="E263" s="7">
        <f t="shared" ref="E263:E294" ca="1" si="89">(732.36)*TANH((2*PI()*C263)/D263)</f>
        <v>285.34787049358891</v>
      </c>
      <c r="F263">
        <f t="shared" ca="1" si="79"/>
        <v>285.34787049358891</v>
      </c>
      <c r="G263">
        <f t="shared" ca="1" si="80"/>
        <v>0.94775098755994802</v>
      </c>
      <c r="H263">
        <f t="shared" ca="1" si="81"/>
        <v>0.38962787494345585</v>
      </c>
      <c r="I263">
        <f t="shared" ca="1" si="82"/>
        <v>0.8593837364746254</v>
      </c>
      <c r="J263">
        <f t="shared" ca="1" si="83"/>
        <v>1.1636245341367668</v>
      </c>
      <c r="K263">
        <f t="shared" ca="1" si="84"/>
        <v>0.39652539866922321</v>
      </c>
      <c r="L263">
        <f t="shared" ca="1" si="85"/>
        <v>0.92240850485867776</v>
      </c>
      <c r="M263">
        <f t="shared" ref="M263:M326" si="90">-COS(23)</f>
        <v>0.53283302033339752</v>
      </c>
      <c r="N263">
        <f t="shared" ca="1" si="86"/>
        <v>0.76003556675691464</v>
      </c>
      <c r="O263">
        <f t="shared" ca="1" si="88"/>
        <v>12.676932726914929</v>
      </c>
      <c r="P263">
        <f t="shared" si="75"/>
        <v>0.56057945301558387</v>
      </c>
      <c r="Q263">
        <f t="shared" ref="Q263:Q326" si="91">-C263*P263</f>
        <v>10.472618952278387</v>
      </c>
      <c r="R263">
        <f t="shared" ca="1" si="87"/>
        <v>10.472618952278387</v>
      </c>
    </row>
    <row r="264" spans="2:18" x14ac:dyDescent="0.25">
      <c r="B264" s="4">
        <f t="shared" si="77"/>
        <v>6300</v>
      </c>
      <c r="C264">
        <v>-19.537810168315115</v>
      </c>
      <c r="D264">
        <f t="shared" ca="1" si="78"/>
        <v>-291.44364232691788</v>
      </c>
      <c r="E264" s="7">
        <f t="shared" ca="1" si="89"/>
        <v>291.44364232691731</v>
      </c>
      <c r="F264">
        <f t="shared" ca="1" si="79"/>
        <v>291.44364232691731</v>
      </c>
      <c r="G264">
        <f t="shared" ca="1" si="80"/>
        <v>0.94541501387963123</v>
      </c>
      <c r="H264">
        <f t="shared" ca="1" si="81"/>
        <v>0.39795133858610227</v>
      </c>
      <c r="I264">
        <f t="shared" ca="1" si="82"/>
        <v>0.86744356622525898</v>
      </c>
      <c r="J264">
        <f t="shared" ca="1" si="83"/>
        <v>1.1528127464839812</v>
      </c>
      <c r="K264">
        <f t="shared" ca="1" si="84"/>
        <v>0.40499621133807578</v>
      </c>
      <c r="L264">
        <f t="shared" ca="1" si="85"/>
        <v>0.91910388996305314</v>
      </c>
      <c r="M264">
        <f t="shared" si="90"/>
        <v>0.53283302033339752</v>
      </c>
      <c r="N264">
        <f t="shared" ca="1" si="86"/>
        <v>0.7614006851679247</v>
      </c>
      <c r="O264">
        <f t="shared" ca="1" si="88"/>
        <v>12.581703117229521</v>
      </c>
      <c r="P264">
        <f t="shared" si="75"/>
        <v>0.56057945301558387</v>
      </c>
      <c r="Q264">
        <f t="shared" si="91"/>
        <v>10.9524949372764</v>
      </c>
      <c r="R264">
        <f t="shared" ca="1" si="87"/>
        <v>10.9524949372764</v>
      </c>
    </row>
    <row r="265" spans="2:18" x14ac:dyDescent="0.25">
      <c r="B265" s="4">
        <f t="shared" si="77"/>
        <v>6400</v>
      </c>
      <c r="C265">
        <v>-20.393845797906184</v>
      </c>
      <c r="D265">
        <f t="shared" ca="1" si="78"/>
        <v>-297.3832542897876</v>
      </c>
      <c r="E265" s="7">
        <f t="shared" ca="1" si="89"/>
        <v>297.38325428978743</v>
      </c>
      <c r="F265">
        <f t="shared" ca="1" si="79"/>
        <v>297.38325428978743</v>
      </c>
      <c r="G265">
        <f t="shared" ca="1" si="80"/>
        <v>0.94308430222608619</v>
      </c>
      <c r="H265">
        <f t="shared" ca="1" si="81"/>
        <v>0.40606157393875636</v>
      </c>
      <c r="I265">
        <f t="shared" ca="1" si="82"/>
        <v>0.87515746710961484</v>
      </c>
      <c r="J265">
        <f t="shared" ca="1" si="83"/>
        <v>1.142651508536747</v>
      </c>
      <c r="K265">
        <f t="shared" ca="1" si="84"/>
        <v>0.41325002096855745</v>
      </c>
      <c r="L265">
        <f t="shared" ca="1" si="85"/>
        <v>0.9158204928204392</v>
      </c>
      <c r="M265">
        <f t="shared" si="90"/>
        <v>0.53283302033339752</v>
      </c>
      <c r="N265">
        <f t="shared" ca="1" si="86"/>
        <v>0.76276434984363128</v>
      </c>
      <c r="O265">
        <f t="shared" ca="1" si="88"/>
        <v>12.493139350988566</v>
      </c>
      <c r="P265">
        <f t="shared" si="75"/>
        <v>0.56057945301558387</v>
      </c>
      <c r="Q265">
        <f t="shared" si="91"/>
        <v>11.432370922274412</v>
      </c>
      <c r="R265">
        <f t="shared" ca="1" si="87"/>
        <v>11.432370922274412</v>
      </c>
    </row>
    <row r="266" spans="2:18" x14ac:dyDescent="0.25">
      <c r="B266" s="4">
        <f t="shared" si="77"/>
        <v>6500</v>
      </c>
      <c r="C266">
        <v>-21.249881427497254</v>
      </c>
      <c r="D266">
        <f t="shared" ca="1" si="78"/>
        <v>-303.17593945570127</v>
      </c>
      <c r="E266" s="7">
        <f t="shared" ca="1" si="89"/>
        <v>303.17593945570121</v>
      </c>
      <c r="F266">
        <f t="shared" ca="1" si="79"/>
        <v>303.17593945570121</v>
      </c>
      <c r="G266">
        <f t="shared" ca="1" si="80"/>
        <v>0.9407588733597656</v>
      </c>
      <c r="H266">
        <f t="shared" ca="1" si="81"/>
        <v>0.41397118828950419</v>
      </c>
      <c r="I266">
        <f t="shared" ca="1" si="82"/>
        <v>0.88254979315462689</v>
      </c>
      <c r="J266">
        <f t="shared" ca="1" si="83"/>
        <v>1.1330805443005698</v>
      </c>
      <c r="K266">
        <f t="shared" ca="1" si="84"/>
        <v>0.4212996580336808</v>
      </c>
      <c r="L266">
        <f t="shared" ca="1" si="85"/>
        <v>0.91255822015868249</v>
      </c>
      <c r="M266">
        <f t="shared" si="90"/>
        <v>0.53283302033339752</v>
      </c>
      <c r="N266">
        <f t="shared" ca="1" si="86"/>
        <v>0.76412652341367737</v>
      </c>
      <c r="O266">
        <f t="shared" ca="1" si="88"/>
        <v>12.410619402516403</v>
      </c>
      <c r="P266">
        <f t="shared" si="75"/>
        <v>0.56057945301558387</v>
      </c>
      <c r="Q266">
        <f t="shared" si="91"/>
        <v>11.912246907272426</v>
      </c>
      <c r="R266">
        <f t="shared" ca="1" si="87"/>
        <v>11.912246907272426</v>
      </c>
    </row>
    <row r="267" spans="2:18" x14ac:dyDescent="0.25">
      <c r="B267" s="5">
        <v>6540.9</v>
      </c>
      <c r="C267" s="6">
        <v>-21.599999999999998</v>
      </c>
      <c r="D267">
        <f t="shared" ca="1" si="78"/>
        <v>-305.50476580353228</v>
      </c>
      <c r="E267" s="7">
        <f t="shared" ca="1" si="89"/>
        <v>305.50476580353131</v>
      </c>
      <c r="F267">
        <f t="shared" ca="1" si="79"/>
        <v>305.50476580353131</v>
      </c>
      <c r="G267">
        <f t="shared" ca="1" si="80"/>
        <v>0.93980929994445783</v>
      </c>
      <c r="H267">
        <f t="shared" ca="1" si="81"/>
        <v>0.41715108116709304</v>
      </c>
      <c r="I267">
        <f t="shared" ca="1" si="82"/>
        <v>0.88548570351273248</v>
      </c>
      <c r="J267">
        <f t="shared" ca="1" si="83"/>
        <v>1.1293237101773501</v>
      </c>
      <c r="K267">
        <f t="shared" ca="1" si="84"/>
        <v>0.42453584407708012</v>
      </c>
      <c r="L267">
        <f t="shared" ca="1" si="85"/>
        <v>0.91123001594273212</v>
      </c>
      <c r="M267">
        <f t="shared" si="90"/>
        <v>0.53283302033339752</v>
      </c>
      <c r="N267">
        <f t="shared" ca="1" si="86"/>
        <v>0.76468321408855444</v>
      </c>
      <c r="O267">
        <f t="shared" ca="1" si="88"/>
        <v>12.378482393632153</v>
      </c>
      <c r="P267">
        <f t="shared" si="75"/>
        <v>0.56057945301558387</v>
      </c>
      <c r="Q267">
        <f t="shared" si="91"/>
        <v>12.10851618513661</v>
      </c>
      <c r="R267">
        <f t="shared" ca="1" si="87"/>
        <v>12.10851618513661</v>
      </c>
    </row>
    <row r="268" spans="2:18" x14ac:dyDescent="0.25">
      <c r="B268" s="4">
        <f>6600</f>
        <v>6600</v>
      </c>
      <c r="C268">
        <v>-21.673347027859805</v>
      </c>
      <c r="D268">
        <f t="shared" ca="1" si="78"/>
        <v>305.98974977684662</v>
      </c>
      <c r="E268" s="7">
        <f t="shared" ca="1" si="89"/>
        <v>-305.98974977684662</v>
      </c>
      <c r="F268">
        <f t="shared" ca="1" si="79"/>
        <v>305.98974977684662</v>
      </c>
      <c r="G268">
        <f t="shared" ca="1" si="80"/>
        <v>0.93961048447303064</v>
      </c>
      <c r="H268">
        <f t="shared" ca="1" si="81"/>
        <v>0.41781330189639881</v>
      </c>
      <c r="I268">
        <f t="shared" ca="1" si="82"/>
        <v>0.88609453109039316</v>
      </c>
      <c r="J268">
        <f t="shared" ca="1" si="83"/>
        <v>1.1285477620197466</v>
      </c>
      <c r="K268">
        <f t="shared" ca="1" si="84"/>
        <v>0.42520978800045345</v>
      </c>
      <c r="L268">
        <f t="shared" ca="1" si="85"/>
        <v>0.91095221295445572</v>
      </c>
      <c r="M268">
        <f t="shared" si="90"/>
        <v>0.53283302033339752</v>
      </c>
      <c r="N268">
        <f t="shared" ca="1" si="86"/>
        <v>0.76479980367783484</v>
      </c>
      <c r="O268">
        <f t="shared" ca="1" si="88"/>
        <v>12.371863273355146</v>
      </c>
      <c r="P268">
        <f t="shared" si="75"/>
        <v>0.56057945301558387</v>
      </c>
      <c r="Q268">
        <f t="shared" si="91"/>
        <v>12.14963302189458</v>
      </c>
      <c r="R268">
        <f t="shared" ca="1" si="87"/>
        <v>12.14963302189458</v>
      </c>
    </row>
    <row r="269" spans="2:18" x14ac:dyDescent="0.25">
      <c r="B269" s="4">
        <f>B268+100</f>
        <v>6700</v>
      </c>
      <c r="C269">
        <v>-21.79745367398468</v>
      </c>
      <c r="D269">
        <f t="shared" ca="1" si="78"/>
        <v>306.80811544350644</v>
      </c>
      <c r="E269" s="7">
        <f t="shared" ca="1" si="89"/>
        <v>-306.80811544350701</v>
      </c>
      <c r="F269">
        <f t="shared" ca="1" si="79"/>
        <v>306.80811544350701</v>
      </c>
      <c r="G269">
        <f t="shared" ca="1" si="80"/>
        <v>0.93927416813241726</v>
      </c>
      <c r="H269">
        <f t="shared" ca="1" si="81"/>
        <v>0.41893073822096566</v>
      </c>
      <c r="I269">
        <f t="shared" ca="1" si="82"/>
        <v>0.88711985734465104</v>
      </c>
      <c r="J269">
        <f t="shared" ca="1" si="83"/>
        <v>1.1272433952647893</v>
      </c>
      <c r="K269">
        <f t="shared" ca="1" si="84"/>
        <v>0.42634700613237131</v>
      </c>
      <c r="L269">
        <f t="shared" ca="1" si="85"/>
        <v>0.91048250799463737</v>
      </c>
      <c r="M269">
        <f t="shared" si="90"/>
        <v>0.53283302033339752</v>
      </c>
      <c r="N269">
        <f t="shared" ca="1" si="86"/>
        <v>0.76499705290525255</v>
      </c>
      <c r="O269">
        <f t="shared" ca="1" si="88"/>
        <v>12.360751104327658</v>
      </c>
      <c r="P269">
        <f t="shared" si="75"/>
        <v>0.56057945301558387</v>
      </c>
      <c r="Q269">
        <f t="shared" si="91"/>
        <v>12.219204657694862</v>
      </c>
      <c r="R269">
        <f t="shared" ca="1" si="87"/>
        <v>12.219204657694862</v>
      </c>
    </row>
    <row r="270" spans="2:18" x14ac:dyDescent="0.25">
      <c r="B270" s="4">
        <f t="shared" ref="B270:B333" si="92">B269+100</f>
        <v>6800</v>
      </c>
      <c r="C270">
        <v>-21.92156032010956</v>
      </c>
      <c r="D270">
        <f t="shared" ca="1" si="78"/>
        <v>-307.6236720917633</v>
      </c>
      <c r="E270" s="7">
        <f t="shared" ca="1" si="89"/>
        <v>307.62367209176244</v>
      </c>
      <c r="F270">
        <f t="shared" ca="1" si="79"/>
        <v>307.62367209176244</v>
      </c>
      <c r="G270">
        <f t="shared" ca="1" si="80"/>
        <v>0.9389379635452979</v>
      </c>
      <c r="H270">
        <f t="shared" ca="1" si="81"/>
        <v>0.42004433897504412</v>
      </c>
      <c r="I270">
        <f t="shared" ca="1" si="82"/>
        <v>0.88813915152520861</v>
      </c>
      <c r="J270">
        <f t="shared" ca="1" si="83"/>
        <v>1.1259496873690253</v>
      </c>
      <c r="K270">
        <f t="shared" ca="1" si="84"/>
        <v>0.42748032079327281</v>
      </c>
      <c r="L270">
        <f t="shared" ca="1" si="85"/>
        <v>0.91001324384445659</v>
      </c>
      <c r="M270">
        <f t="shared" si="90"/>
        <v>0.53283302033339752</v>
      </c>
      <c r="N270">
        <f t="shared" ca="1" si="86"/>
        <v>0.76519426949906344</v>
      </c>
      <c r="O270">
        <f t="shared" ca="1" si="88"/>
        <v>12.349747942271922</v>
      </c>
      <c r="P270">
        <f t="shared" si="75"/>
        <v>0.56057945301558387</v>
      </c>
      <c r="Q270">
        <f t="shared" si="91"/>
        <v>12.288776293495145</v>
      </c>
      <c r="R270">
        <f t="shared" ca="1" si="87"/>
        <v>12.288776293495145</v>
      </c>
    </row>
    <row r="271" spans="2:18" x14ac:dyDescent="0.25">
      <c r="B271" s="4">
        <f t="shared" si="92"/>
        <v>6900</v>
      </c>
      <c r="C271">
        <v>-22.045666966234435</v>
      </c>
      <c r="D271">
        <f t="shared" ca="1" si="78"/>
        <v>-308.43644217073034</v>
      </c>
      <c r="E271" s="7">
        <f t="shared" ca="1" si="89"/>
        <v>308.43644217073017</v>
      </c>
      <c r="F271">
        <f t="shared" ca="1" si="79"/>
        <v>308.43644217073017</v>
      </c>
      <c r="G271">
        <f t="shared" ca="1" si="80"/>
        <v>0.93860187077501767</v>
      </c>
      <c r="H271">
        <f t="shared" ca="1" si="81"/>
        <v>0.42115413481174602</v>
      </c>
      <c r="I271">
        <f t="shared" ca="1" si="82"/>
        <v>0.8891524715356065</v>
      </c>
      <c r="J271">
        <f t="shared" ca="1" si="83"/>
        <v>1.1246665021050382</v>
      </c>
      <c r="K271">
        <f t="shared" ca="1" si="84"/>
        <v>0.42860976317891714</v>
      </c>
      <c r="L271">
        <f t="shared" ca="1" si="85"/>
        <v>0.90954442022190751</v>
      </c>
      <c r="M271">
        <f t="shared" si="90"/>
        <v>0.53283302033339752</v>
      </c>
      <c r="N271">
        <f t="shared" ca="1" si="86"/>
        <v>0.76539145334469971</v>
      </c>
      <c r="O271">
        <f t="shared" ca="1" si="88"/>
        <v>12.338852382983656</v>
      </c>
      <c r="P271">
        <f t="shared" si="75"/>
        <v>0.56057945301558387</v>
      </c>
      <c r="Q271">
        <f t="shared" si="91"/>
        <v>12.358347929295427</v>
      </c>
      <c r="R271">
        <f t="shared" ca="1" si="87"/>
        <v>12.338852382983656</v>
      </c>
    </row>
    <row r="272" spans="2:18" x14ac:dyDescent="0.25">
      <c r="B272" s="4">
        <f t="shared" si="92"/>
        <v>7000</v>
      </c>
      <c r="C272">
        <v>-22.169773612359311</v>
      </c>
      <c r="D272">
        <f t="shared" ca="1" si="78"/>
        <v>309.24644781794422</v>
      </c>
      <c r="E272" s="7">
        <f t="shared" ca="1" si="89"/>
        <v>-309.24644781794444</v>
      </c>
      <c r="F272">
        <f t="shared" ca="1" si="79"/>
        <v>309.24644781794444</v>
      </c>
      <c r="G272">
        <f t="shared" ca="1" si="80"/>
        <v>0.93826588988492499</v>
      </c>
      <c r="H272">
        <f t="shared" ca="1" si="81"/>
        <v>0.42226015595874189</v>
      </c>
      <c r="I272">
        <f t="shared" ca="1" si="82"/>
        <v>0.89015987439737609</v>
      </c>
      <c r="J272">
        <f t="shared" ca="1" si="83"/>
        <v>1.123393705739639</v>
      </c>
      <c r="K272">
        <f t="shared" ca="1" si="84"/>
        <v>0.42973536405209073</v>
      </c>
      <c r="L272">
        <f t="shared" ca="1" si="85"/>
        <v>0.9090760368451255</v>
      </c>
      <c r="M272">
        <f t="shared" si="90"/>
        <v>0.53283302033339752</v>
      </c>
      <c r="N272">
        <f t="shared" ca="1" si="86"/>
        <v>0.76558860432755127</v>
      </c>
      <c r="O272">
        <f t="shared" ca="1" si="88"/>
        <v>12.328063048067971</v>
      </c>
      <c r="P272">
        <f t="shared" si="75"/>
        <v>0.56057945301558387</v>
      </c>
      <c r="Q272">
        <f t="shared" si="91"/>
        <v>12.427919565095708</v>
      </c>
      <c r="R272">
        <f t="shared" ca="1" si="87"/>
        <v>12.328063048067971</v>
      </c>
    </row>
    <row r="273" spans="2:18" x14ac:dyDescent="0.25">
      <c r="B273" s="4">
        <f t="shared" si="92"/>
        <v>7100</v>
      </c>
      <c r="C273">
        <v>-22.29388025848419</v>
      </c>
      <c r="D273">
        <f t="shared" ca="1" si="78"/>
        <v>310.05371086542635</v>
      </c>
      <c r="E273" s="7">
        <f t="shared" ca="1" si="89"/>
        <v>-310.05371086542647</v>
      </c>
      <c r="F273">
        <f t="shared" ca="1" si="79"/>
        <v>310.05371086542647</v>
      </c>
      <c r="G273">
        <f t="shared" ca="1" si="80"/>
        <v>0.93793002093837408</v>
      </c>
      <c r="H273">
        <f t="shared" ca="1" si="81"/>
        <v>0.42336243222653663</v>
      </c>
      <c r="I273">
        <f t="shared" ca="1" si="82"/>
        <v>0.89116141626840695</v>
      </c>
      <c r="J273">
        <f t="shared" ca="1" si="83"/>
        <v>1.1221311669745946</v>
      </c>
      <c r="K273">
        <f t="shared" ca="1" si="84"/>
        <v>0.4308571537510294</v>
      </c>
      <c r="L273">
        <f t="shared" ca="1" si="85"/>
        <v>0.90860809343239035</v>
      </c>
      <c r="M273">
        <f t="shared" si="90"/>
        <v>0.53283302033339752</v>
      </c>
      <c r="N273">
        <f t="shared" ca="1" si="86"/>
        <v>0.76578572233296516</v>
      </c>
      <c r="O273">
        <f t="shared" ca="1" si="88"/>
        <v>12.31737858432445</v>
      </c>
      <c r="P273">
        <f t="shared" si="75"/>
        <v>0.56057945301558387</v>
      </c>
      <c r="Q273">
        <f t="shared" si="91"/>
        <v>12.497491200895992</v>
      </c>
      <c r="R273">
        <f t="shared" ca="1" si="87"/>
        <v>12.31737858432445</v>
      </c>
    </row>
    <row r="274" spans="2:18" x14ac:dyDescent="0.25">
      <c r="B274" s="4">
        <f t="shared" si="92"/>
        <v>7200</v>
      </c>
      <c r="C274">
        <v>-22.417986904609066</v>
      </c>
      <c r="D274">
        <f t="shared" ca="1" si="78"/>
        <v>310.85825284559814</v>
      </c>
      <c r="E274" s="7">
        <f t="shared" ca="1" si="89"/>
        <v>-310.85825284559843</v>
      </c>
      <c r="F274">
        <f t="shared" ca="1" si="79"/>
        <v>310.85825284559843</v>
      </c>
      <c r="G274">
        <f t="shared" ca="1" si="80"/>
        <v>0.93759426399872237</v>
      </c>
      <c r="H274">
        <f t="shared" ca="1" si="81"/>
        <v>0.42446099301654672</v>
      </c>
      <c r="I274">
        <f t="shared" ca="1" si="82"/>
        <v>0.89215715246083849</v>
      </c>
      <c r="J274">
        <f t="shared" ca="1" si="83"/>
        <v>1.1208787568890732</v>
      </c>
      <c r="K274">
        <f t="shared" ca="1" si="84"/>
        <v>0.43197516219763848</v>
      </c>
      <c r="L274">
        <f t="shared" ca="1" si="85"/>
        <v>0.90814058970212552</v>
      </c>
      <c r="M274">
        <f t="shared" si="90"/>
        <v>0.53283302033339752</v>
      </c>
      <c r="N274">
        <f t="shared" ca="1" si="86"/>
        <v>0.76598280724624557</v>
      </c>
      <c r="O274">
        <f t="shared" ca="1" si="88"/>
        <v>12.306797663150087</v>
      </c>
      <c r="P274">
        <f t="shared" si="75"/>
        <v>0.56057945301558387</v>
      </c>
      <c r="Q274">
        <f t="shared" si="91"/>
        <v>12.567062836696273</v>
      </c>
      <c r="R274">
        <f t="shared" ca="1" si="87"/>
        <v>12.306797663150087</v>
      </c>
    </row>
    <row r="275" spans="2:18" x14ac:dyDescent="0.25">
      <c r="B275" s="4">
        <f t="shared" si="92"/>
        <v>7300</v>
      </c>
      <c r="C275">
        <v>-22.542093550733941</v>
      </c>
      <c r="D275">
        <f t="shared" ca="1" si="78"/>
        <v>-311.66009499705007</v>
      </c>
      <c r="E275" s="7">
        <f t="shared" ca="1" si="89"/>
        <v>311.6600949970495</v>
      </c>
      <c r="F275">
        <f t="shared" ca="1" si="79"/>
        <v>311.6600949970495</v>
      </c>
      <c r="G275">
        <f t="shared" ca="1" si="80"/>
        <v>0.9372586191293325</v>
      </c>
      <c r="H275">
        <f t="shared" ca="1" si="81"/>
        <v>0.4255558673289776</v>
      </c>
      <c r="I275">
        <f t="shared" ca="1" si="82"/>
        <v>0.89314713745848506</v>
      </c>
      <c r="J275">
        <f t="shared" ca="1" si="83"/>
        <v>1.1196363488837602</v>
      </c>
      <c r="K275">
        <f t="shared" ca="1" si="84"/>
        <v>0.43308941890550967</v>
      </c>
      <c r="L275">
        <f t="shared" ca="1" si="85"/>
        <v>0.90767352537289703</v>
      </c>
      <c r="M275">
        <f t="shared" si="90"/>
        <v>0.53283302033339752</v>
      </c>
      <c r="N275">
        <f t="shared" ca="1" si="86"/>
        <v>0.7661798589526545</v>
      </c>
      <c r="O275">
        <f t="shared" ca="1" si="88"/>
        <v>12.296318979959594</v>
      </c>
      <c r="P275">
        <f t="shared" si="75"/>
        <v>0.56057945301558387</v>
      </c>
      <c r="Q275">
        <f t="shared" si="91"/>
        <v>12.636634472496553</v>
      </c>
      <c r="R275">
        <f t="shared" ca="1" si="87"/>
        <v>12.296318979959594</v>
      </c>
    </row>
    <row r="276" spans="2:18" x14ac:dyDescent="0.25">
      <c r="B276" s="4">
        <f t="shared" si="92"/>
        <v>7400</v>
      </c>
      <c r="C276">
        <v>-22.666200196858821</v>
      </c>
      <c r="D276">
        <f t="shared" ca="1" si="78"/>
        <v>-312.45925827016453</v>
      </c>
      <c r="E276" s="7">
        <f t="shared" ca="1" si="89"/>
        <v>312.45925827016407</v>
      </c>
      <c r="F276">
        <f t="shared" ca="1" si="79"/>
        <v>312.45925827016407</v>
      </c>
      <c r="G276">
        <f t="shared" ca="1" si="80"/>
        <v>0.93692308639357114</v>
      </c>
      <c r="H276">
        <f t="shared" ca="1" si="81"/>
        <v>0.42664708377050153</v>
      </c>
      <c r="I276">
        <f t="shared" ca="1" si="82"/>
        <v>0.89413142493380104</v>
      </c>
      <c r="J276">
        <f t="shared" ca="1" si="83"/>
        <v>1.118403818626593</v>
      </c>
      <c r="K276">
        <f t="shared" ca="1" si="84"/>
        <v>0.43419995298773489</v>
      </c>
      <c r="L276">
        <f t="shared" ca="1" si="85"/>
        <v>0.90720690016341454</v>
      </c>
      <c r="M276">
        <f t="shared" si="90"/>
        <v>0.53283302033339752</v>
      </c>
      <c r="N276">
        <f t="shared" ca="1" si="86"/>
        <v>0.76637687733741178</v>
      </c>
      <c r="O276">
        <f t="shared" ca="1" si="88"/>
        <v>12.285941253622505</v>
      </c>
      <c r="P276">
        <f t="shared" si="75"/>
        <v>0.56057945301558387</v>
      </c>
      <c r="Q276">
        <f t="shared" si="91"/>
        <v>12.706206108296838</v>
      </c>
      <c r="R276">
        <f t="shared" ca="1" si="87"/>
        <v>12.285941253622505</v>
      </c>
    </row>
    <row r="277" spans="2:18" x14ac:dyDescent="0.25">
      <c r="B277" s="4">
        <f t="shared" si="92"/>
        <v>7500</v>
      </c>
      <c r="C277">
        <v>-22.790306842983696</v>
      </c>
      <c r="D277">
        <f t="shared" ca="1" si="78"/>
        <v>313.2557633326058</v>
      </c>
      <c r="E277" s="7">
        <f t="shared" ca="1" si="89"/>
        <v>-313.25576333260665</v>
      </c>
      <c r="F277">
        <f t="shared" ca="1" si="79"/>
        <v>313.25576333260665</v>
      </c>
      <c r="G277">
        <f t="shared" ca="1" si="80"/>
        <v>0.93658766585480935</v>
      </c>
      <c r="H277">
        <f t="shared" ca="1" si="81"/>
        <v>0.42773467056175346</v>
      </c>
      <c r="I277">
        <f t="shared" ca="1" si="82"/>
        <v>0.89511006776441571</v>
      </c>
      <c r="J277">
        <f t="shared" ca="1" si="83"/>
        <v>1.117181044000044</v>
      </c>
      <c r="K277">
        <f t="shared" ca="1" si="84"/>
        <v>0.43530679316453469</v>
      </c>
      <c r="L277">
        <f t="shared" ca="1" si="85"/>
        <v>0.90674071379253018</v>
      </c>
      <c r="M277">
        <f t="shared" si="90"/>
        <v>0.53283302033339752</v>
      </c>
      <c r="N277">
        <f t="shared" ca="1" si="86"/>
        <v>0.7665738622856958</v>
      </c>
      <c r="O277">
        <f t="shared" ca="1" si="88"/>
        <v>12.275663225916388</v>
      </c>
      <c r="P277">
        <f t="shared" si="75"/>
        <v>0.56057945301558387</v>
      </c>
      <c r="Q277">
        <f t="shared" si="91"/>
        <v>12.775777744097118</v>
      </c>
      <c r="R277">
        <f t="shared" ca="1" si="87"/>
        <v>12.275663225916388</v>
      </c>
    </row>
    <row r="278" spans="2:18" x14ac:dyDescent="0.25">
      <c r="B278" s="4">
        <f t="shared" si="92"/>
        <v>7600</v>
      </c>
      <c r="C278">
        <v>-22.914413489108576</v>
      </c>
      <c r="D278">
        <f t="shared" ca="1" si="78"/>
        <v>314.04963057467432</v>
      </c>
      <c r="E278" s="7">
        <f t="shared" ca="1" si="89"/>
        <v>-314.04963057467467</v>
      </c>
      <c r="F278">
        <f t="shared" ca="1" si="79"/>
        <v>314.04963057467467</v>
      </c>
      <c r="G278">
        <f t="shared" ca="1" si="80"/>
        <v>0.93625235757642133</v>
      </c>
      <c r="H278">
        <f t="shared" ca="1" si="81"/>
        <v>0.42881865554464244</v>
      </c>
      <c r="I278">
        <f t="shared" ca="1" si="82"/>
        <v>0.89608311804923857</v>
      </c>
      <c r="J278">
        <f t="shared" ca="1" si="83"/>
        <v>1.1159679050499101</v>
      </c>
      <c r="K278">
        <f t="shared" ca="1" si="84"/>
        <v>0.43640996777069929</v>
      </c>
      <c r="L278">
        <f t="shared" ca="1" si="85"/>
        <v>0.90627496597923762</v>
      </c>
      <c r="M278">
        <f t="shared" si="90"/>
        <v>0.53283302033339752</v>
      </c>
      <c r="N278">
        <f t="shared" ca="1" si="86"/>
        <v>0.76677081368264344</v>
      </c>
      <c r="O278">
        <f t="shared" ca="1" si="88"/>
        <v>12.265483660995693</v>
      </c>
      <c r="P278">
        <f t="shared" si="75"/>
        <v>0.56057945301558387</v>
      </c>
      <c r="Q278">
        <f t="shared" si="91"/>
        <v>12.845349379897401</v>
      </c>
      <c r="R278">
        <f t="shared" ca="1" si="87"/>
        <v>12.265483660995693</v>
      </c>
    </row>
    <row r="279" spans="2:18" x14ac:dyDescent="0.25">
      <c r="B279" s="4">
        <f t="shared" si="92"/>
        <v>7700</v>
      </c>
      <c r="C279">
        <v>-23.038520135233451</v>
      </c>
      <c r="D279">
        <f t="shared" ca="1" si="78"/>
        <v>-314.8408801145265</v>
      </c>
      <c r="E279" s="7">
        <f t="shared" ca="1" si="89"/>
        <v>314.84088011452582</v>
      </c>
      <c r="F279">
        <f t="shared" ca="1" si="79"/>
        <v>314.84088011452582</v>
      </c>
      <c r="G279">
        <f t="shared" ca="1" si="80"/>
        <v>0.93591716162178629</v>
      </c>
      <c r="H279">
        <f t="shared" ca="1" si="81"/>
        <v>0.42989906618947854</v>
      </c>
      <c r="I279">
        <f t="shared" ca="1" si="82"/>
        <v>0.89705062712414751</v>
      </c>
      <c r="J279">
        <f t="shared" ca="1" si="83"/>
        <v>1.1147642839355651</v>
      </c>
      <c r="K279">
        <f t="shared" ca="1" si="84"/>
        <v>0.43750950476284156</v>
      </c>
      <c r="L279">
        <f t="shared" ca="1" si="85"/>
        <v>0.9058096564426743</v>
      </c>
      <c r="M279">
        <f t="shared" si="90"/>
        <v>0.53283302033339752</v>
      </c>
      <c r="N279">
        <f t="shared" ca="1" si="86"/>
        <v>0.76696773141335028</v>
      </c>
      <c r="O279">
        <f t="shared" ca="1" si="88"/>
        <v>12.255401344875805</v>
      </c>
      <c r="P279">
        <f t="shared" si="75"/>
        <v>0.56057945301558387</v>
      </c>
      <c r="Q279">
        <f t="shared" si="91"/>
        <v>12.914921015697683</v>
      </c>
      <c r="R279">
        <f t="shared" ca="1" si="87"/>
        <v>12.255401344875805</v>
      </c>
    </row>
    <row r="280" spans="2:18" x14ac:dyDescent="0.25">
      <c r="B280" s="4">
        <f t="shared" si="92"/>
        <v>7800</v>
      </c>
      <c r="C280">
        <v>-23.162626781358327</v>
      </c>
      <c r="D280">
        <f t="shared" ca="1" si="78"/>
        <v>-315.62953180327418</v>
      </c>
      <c r="E280" s="7">
        <f t="shared" ca="1" si="89"/>
        <v>315.62953180327378</v>
      </c>
      <c r="F280">
        <f t="shared" ca="1" si="79"/>
        <v>315.62953180327378</v>
      </c>
      <c r="G280">
        <f t="shared" ca="1" si="80"/>
        <v>0.93558207805428706</v>
      </c>
      <c r="H280">
        <f t="shared" ca="1" si="81"/>
        <v>0.43097592960193642</v>
      </c>
      <c r="I280">
        <f t="shared" ca="1" si="82"/>
        <v>0.89801264557728566</v>
      </c>
      <c r="J280">
        <f t="shared" ca="1" si="83"/>
        <v>1.1135700648816054</v>
      </c>
      <c r="K280">
        <f t="shared" ca="1" si="84"/>
        <v>0.43860543172648381</v>
      </c>
      <c r="L280">
        <f t="shared" ca="1" si="85"/>
        <v>0.90534478490212</v>
      </c>
      <c r="M280">
        <f t="shared" si="90"/>
        <v>0.53283302033339752</v>
      </c>
      <c r="N280">
        <f t="shared" ca="1" si="86"/>
        <v>0.76716461536287051</v>
      </c>
      <c r="O280">
        <f t="shared" ca="1" si="88"/>
        <v>12.245415084931553</v>
      </c>
      <c r="P280">
        <f t="shared" si="75"/>
        <v>0.56057945301558387</v>
      </c>
      <c r="Q280">
        <f t="shared" si="91"/>
        <v>12.984492651497964</v>
      </c>
      <c r="R280">
        <f t="shared" ca="1" si="87"/>
        <v>12.245415084931553</v>
      </c>
    </row>
    <row r="281" spans="2:18" x14ac:dyDescent="0.25">
      <c r="B281" s="4">
        <f t="shared" si="92"/>
        <v>7900</v>
      </c>
      <c r="C281">
        <v>-23.286733427483206</v>
      </c>
      <c r="D281">
        <f t="shared" ca="1" si="78"/>
        <v>316.41560522996133</v>
      </c>
      <c r="E281" s="7">
        <f t="shared" ca="1" si="89"/>
        <v>-316.41560522996184</v>
      </c>
      <c r="F281">
        <f t="shared" ca="1" si="79"/>
        <v>316.41560522996184</v>
      </c>
      <c r="G281">
        <f t="shared" ca="1" si="80"/>
        <v>0.93524710693731039</v>
      </c>
      <c r="H281">
        <f t="shared" ca="1" si="81"/>
        <v>0.43204927252985054</v>
      </c>
      <c r="I281">
        <f t="shared" ca="1" si="82"/>
        <v>0.89896922326396944</v>
      </c>
      <c r="J281">
        <f t="shared" ca="1" si="83"/>
        <v>1.1123851341308537</v>
      </c>
      <c r="K281">
        <f t="shared" ca="1" si="84"/>
        <v>0.43969777588297337</v>
      </c>
      <c r="L281">
        <f t="shared" ca="1" si="85"/>
        <v>0.90488035107699571</v>
      </c>
      <c r="M281">
        <f t="shared" si="90"/>
        <v>0.53283302033339752</v>
      </c>
      <c r="N281">
        <f t="shared" ca="1" si="86"/>
        <v>0.76736146541621797</v>
      </c>
      <c r="O281">
        <f t="shared" ca="1" si="88"/>
        <v>12.235523709409867</v>
      </c>
      <c r="P281">
        <f t="shared" si="75"/>
        <v>0.56057945301558387</v>
      </c>
      <c r="Q281">
        <f t="shared" si="91"/>
        <v>13.054064287298248</v>
      </c>
      <c r="R281">
        <f t="shared" ca="1" si="87"/>
        <v>12.235523709409867</v>
      </c>
    </row>
    <row r="282" spans="2:18" x14ac:dyDescent="0.25">
      <c r="B282" s="4">
        <f t="shared" si="92"/>
        <v>8000</v>
      </c>
      <c r="C282">
        <v>-23.410840073608082</v>
      </c>
      <c r="D282">
        <f t="shared" ca="1" si="78"/>
        <v>317.19911972641961</v>
      </c>
      <c r="E282" s="7">
        <f t="shared" ca="1" si="89"/>
        <v>-317.19911972642001</v>
      </c>
      <c r="F282">
        <f t="shared" ca="1" si="79"/>
        <v>317.19911972642001</v>
      </c>
      <c r="G282">
        <f t="shared" ca="1" si="80"/>
        <v>0.93491224833424602</v>
      </c>
      <c r="H282">
        <f t="shared" ca="1" si="81"/>
        <v>0.43311912136984493</v>
      </c>
      <c r="I282">
        <f t="shared" ca="1" si="82"/>
        <v>0.89992040932121875</v>
      </c>
      <c r="J282">
        <f t="shared" ca="1" si="83"/>
        <v>1.1112093798986824</v>
      </c>
      <c r="K282">
        <f t="shared" ca="1" si="84"/>
        <v>0.44078656409622985</v>
      </c>
      <c r="L282">
        <f t="shared" ca="1" si="85"/>
        <v>0.90441635468686399</v>
      </c>
      <c r="M282">
        <f t="shared" si="90"/>
        <v>0.53283302033339752</v>
      </c>
      <c r="N282">
        <f t="shared" ca="1" si="86"/>
        <v>0.76755828145836658</v>
      </c>
      <c r="O282">
        <f t="shared" ca="1" si="88"/>
        <v>12.225726066956099</v>
      </c>
      <c r="P282">
        <f t="shared" si="75"/>
        <v>0.56057945301558387</v>
      </c>
      <c r="Q282">
        <f t="shared" si="91"/>
        <v>13.123635923098529</v>
      </c>
      <c r="R282">
        <f t="shared" ca="1" si="87"/>
        <v>12.225726066956099</v>
      </c>
    </row>
    <row r="283" spans="2:18" x14ac:dyDescent="0.25">
      <c r="B283" s="4">
        <f t="shared" si="92"/>
        <v>8100</v>
      </c>
      <c r="C283">
        <v>-23.534946719732957</v>
      </c>
      <c r="D283">
        <f t="shared" ca="1" si="78"/>
        <v>317.98009437200739</v>
      </c>
      <c r="E283" s="7">
        <f t="shared" ca="1" si="89"/>
        <v>-317.98009437200812</v>
      </c>
      <c r="F283">
        <f t="shared" ca="1" si="79"/>
        <v>317.98009437200812</v>
      </c>
      <c r="G283">
        <f t="shared" ca="1" si="80"/>
        <v>0.93457750230848802</v>
      </c>
      <c r="H283">
        <f t="shared" ca="1" si="81"/>
        <v>0.43418550217380442</v>
      </c>
      <c r="I283">
        <f t="shared" ca="1" si="82"/>
        <v>0.90086625218192151</v>
      </c>
      <c r="J283">
        <f t="shared" ca="1" si="83"/>
        <v>1.1100426923286049</v>
      </c>
      <c r="K283">
        <f t="shared" ca="1" si="84"/>
        <v>0.44187182287933052</v>
      </c>
      <c r="L283">
        <f t="shared" ca="1" si="85"/>
        <v>0.90395279545143004</v>
      </c>
      <c r="M283">
        <f t="shared" si="90"/>
        <v>0.53283302033339752</v>
      </c>
      <c r="N283">
        <f t="shared" ca="1" si="86"/>
        <v>0.76775506337424893</v>
      </c>
      <c r="O283">
        <f t="shared" ca="1" si="88"/>
        <v>12.216021026153534</v>
      </c>
      <c r="P283">
        <f t="shared" si="75"/>
        <v>0.56057945301558387</v>
      </c>
      <c r="Q283">
        <f t="shared" si="91"/>
        <v>13.193207558898811</v>
      </c>
      <c r="R283">
        <f t="shared" ca="1" si="87"/>
        <v>12.216021026153534</v>
      </c>
    </row>
    <row r="284" spans="2:18" x14ac:dyDescent="0.25">
      <c r="B284" s="4">
        <f t="shared" si="92"/>
        <v>8200</v>
      </c>
      <c r="C284">
        <v>-23.659053365857837</v>
      </c>
      <c r="D284">
        <f t="shared" ca="1" si="78"/>
        <v>-318.75854799824202</v>
      </c>
      <c r="E284" s="7">
        <f t="shared" ca="1" si="89"/>
        <v>318.75854799824162</v>
      </c>
      <c r="F284">
        <f t="shared" ca="1" si="79"/>
        <v>318.75854799824162</v>
      </c>
      <c r="G284">
        <f t="shared" ca="1" si="80"/>
        <v>0.93424286892343367</v>
      </c>
      <c r="H284">
        <f t="shared" ca="1" si="81"/>
        <v>0.43524844065519963</v>
      </c>
      <c r="I284">
        <f t="shared" ca="1" si="82"/>
        <v>0.90180679958865306</v>
      </c>
      <c r="J284">
        <f t="shared" ca="1" si="83"/>
        <v>1.1088849634490852</v>
      </c>
      <c r="K284">
        <f t="shared" ca="1" si="84"/>
        <v>0.44295357840094779</v>
      </c>
      <c r="L284">
        <f t="shared" ca="1" si="85"/>
        <v>0.9034896730905394</v>
      </c>
      <c r="M284">
        <f t="shared" si="90"/>
        <v>0.53283302033339752</v>
      </c>
      <c r="N284">
        <f t="shared" ca="1" si="86"/>
        <v>0.76795181104875898</v>
      </c>
      <c r="O284">
        <f t="shared" ca="1" si="88"/>
        <v>12.20640747507557</v>
      </c>
      <c r="P284">
        <f t="shared" si="75"/>
        <v>0.56057945301558387</v>
      </c>
      <c r="Q284">
        <f t="shared" si="91"/>
        <v>13.262779194699094</v>
      </c>
      <c r="R284">
        <f t="shared" ca="1" si="87"/>
        <v>12.20640747507557</v>
      </c>
    </row>
    <row r="285" spans="2:18" x14ac:dyDescent="0.25">
      <c r="B285" s="4">
        <f t="shared" si="92"/>
        <v>8300</v>
      </c>
      <c r="C285">
        <v>-23.783160011982712</v>
      </c>
      <c r="D285">
        <f t="shared" ca="1" si="78"/>
        <v>-319.53449919331609</v>
      </c>
      <c r="E285" s="7">
        <f t="shared" ca="1" si="89"/>
        <v>319.53449919331564</v>
      </c>
      <c r="F285">
        <f t="shared" ca="1" si="79"/>
        <v>319.53449919331564</v>
      </c>
      <c r="G285">
        <f t="shared" ca="1" si="80"/>
        <v>0.93390834824248414</v>
      </c>
      <c r="H285">
        <f t="shared" ca="1" si="81"/>
        <v>0.43630796219525381</v>
      </c>
      <c r="I285">
        <f t="shared" ca="1" si="82"/>
        <v>0.90274209860714227</v>
      </c>
      <c r="J285">
        <f t="shared" ca="1" si="83"/>
        <v>1.1077360871315505</v>
      </c>
      <c r="K285">
        <f t="shared" ca="1" si="84"/>
        <v>0.44403185649162491</v>
      </c>
      <c r="L285">
        <f t="shared" ca="1" si="85"/>
        <v>0.9030269873241803</v>
      </c>
      <c r="M285">
        <f t="shared" si="90"/>
        <v>0.53283302033339752</v>
      </c>
      <c r="N285">
        <f t="shared" ca="1" si="86"/>
        <v>0.76814852436674985</v>
      </c>
      <c r="O285">
        <f t="shared" ca="1" si="88"/>
        <v>12.19688432085035</v>
      </c>
      <c r="P285">
        <f t="shared" si="75"/>
        <v>0.56057945301558387</v>
      </c>
      <c r="Q285">
        <f t="shared" si="91"/>
        <v>13.332350830499376</v>
      </c>
      <c r="R285">
        <f t="shared" ca="1" si="87"/>
        <v>12.19688432085035</v>
      </c>
    </row>
    <row r="286" spans="2:18" x14ac:dyDescent="0.25">
      <c r="B286" s="4">
        <f t="shared" si="92"/>
        <v>8400</v>
      </c>
      <c r="C286">
        <v>-23.907266658107588</v>
      </c>
      <c r="D286">
        <f t="shared" ca="1" si="78"/>
        <v>-320.30796630651599</v>
      </c>
      <c r="E286" s="7">
        <f t="shared" ca="1" si="89"/>
        <v>320.30796630651548</v>
      </c>
      <c r="F286">
        <f t="shared" ca="1" si="79"/>
        <v>320.30796630651548</v>
      </c>
      <c r="G286">
        <f t="shared" ca="1" si="80"/>
        <v>0.93357394032904317</v>
      </c>
      <c r="H286">
        <f t="shared" ca="1" si="81"/>
        <v>0.4373640918489759</v>
      </c>
      <c r="I286">
        <f t="shared" ca="1" si="82"/>
        <v>0.90367219563941659</v>
      </c>
      <c r="J286">
        <f t="shared" ca="1" si="83"/>
        <v>1.1065959590495358</v>
      </c>
      <c r="K286">
        <f t="shared" ca="1" si="84"/>
        <v>0.44510668264991587</v>
      </c>
      <c r="L286">
        <f t="shared" ca="1" si="85"/>
        <v>0.90256473787248082</v>
      </c>
      <c r="M286">
        <f t="shared" si="90"/>
        <v>0.53283302033339752</v>
      </c>
      <c r="N286">
        <f t="shared" ca="1" si="86"/>
        <v>0.76834520321303601</v>
      </c>
      <c r="O286">
        <f t="shared" ca="1" si="88"/>
        <v>12.187450489237195</v>
      </c>
      <c r="P286">
        <f t="shared" si="75"/>
        <v>0.56057945301558387</v>
      </c>
      <c r="Q286">
        <f t="shared" si="91"/>
        <v>13.401922466299657</v>
      </c>
      <c r="R286">
        <f t="shared" ca="1" si="87"/>
        <v>12.187450489237195</v>
      </c>
    </row>
    <row r="287" spans="2:18" x14ac:dyDescent="0.25">
      <c r="B287" s="4">
        <f t="shared" si="92"/>
        <v>8500</v>
      </c>
      <c r="C287">
        <v>-24.031373304232467</v>
      </c>
      <c r="D287">
        <f t="shared" ca="1" si="78"/>
        <v>321.07896745253117</v>
      </c>
      <c r="E287" s="7">
        <f t="shared" ca="1" si="89"/>
        <v>-321.0789674525314</v>
      </c>
      <c r="F287">
        <f t="shared" ca="1" si="79"/>
        <v>321.0789674525314</v>
      </c>
      <c r="G287">
        <f t="shared" ca="1" si="80"/>
        <v>0.93323964524651881</v>
      </c>
      <c r="H287">
        <f t="shared" ca="1" si="81"/>
        <v>0.43841685435104483</v>
      </c>
      <c r="I287">
        <f t="shared" ca="1" si="82"/>
        <v>0.90459713643661699</v>
      </c>
      <c r="J287">
        <f t="shared" ca="1" si="83"/>
        <v>1.1054644766389525</v>
      </c>
      <c r="K287">
        <f t="shared" ca="1" si="84"/>
        <v>0.44617808204837389</v>
      </c>
      <c r="L287">
        <f t="shared" ca="1" si="85"/>
        <v>0.90210292445571083</v>
      </c>
      <c r="M287">
        <f t="shared" si="90"/>
        <v>0.53283302033339752</v>
      </c>
      <c r="N287">
        <f t="shared" ca="1" si="86"/>
        <v>0.7685418474723924</v>
      </c>
      <c r="O287">
        <f t="shared" ca="1" si="88"/>
        <v>12.178104924214688</v>
      </c>
      <c r="P287">
        <f t="shared" si="75"/>
        <v>0.56057945301558387</v>
      </c>
      <c r="Q287">
        <f t="shared" si="91"/>
        <v>13.471494102099941</v>
      </c>
      <c r="R287">
        <f t="shared" ca="1" si="87"/>
        <v>12.178104924214688</v>
      </c>
    </row>
    <row r="288" spans="2:18" x14ac:dyDescent="0.25">
      <c r="B288" s="4">
        <f t="shared" si="92"/>
        <v>8600</v>
      </c>
      <c r="C288">
        <v>-24.155479950357343</v>
      </c>
      <c r="D288">
        <f t="shared" ca="1" si="78"/>
        <v>321.84752051566801</v>
      </c>
      <c r="E288" s="7">
        <f t="shared" ca="1" si="89"/>
        <v>-321.84752051566841</v>
      </c>
      <c r="F288">
        <f t="shared" ca="1" si="79"/>
        <v>321.84752051566841</v>
      </c>
      <c r="G288">
        <f t="shared" ca="1" si="80"/>
        <v>0.93290546305832089</v>
      </c>
      <c r="H288">
        <f t="shared" ca="1" si="81"/>
        <v>0.43946627412156319</v>
      </c>
      <c r="I288">
        <f t="shared" ca="1" si="82"/>
        <v>0.90551696611150456</v>
      </c>
      <c r="J288">
        <f t="shared" ca="1" si="83"/>
        <v>1.1043415390594249</v>
      </c>
      <c r="K288">
        <f t="shared" ca="1" si="84"/>
        <v>0.44724607953940698</v>
      </c>
      <c r="L288">
        <f t="shared" ca="1" si="85"/>
        <v>0.90164154679427999</v>
      </c>
      <c r="M288">
        <f t="shared" si="90"/>
        <v>0.53283302033339752</v>
      </c>
      <c r="N288">
        <f t="shared" ca="1" si="86"/>
        <v>0.76873845702955557</v>
      </c>
      <c r="O288">
        <f t="shared" ca="1" si="88"/>
        <v>12.168846587579859</v>
      </c>
      <c r="P288">
        <f t="shared" si="75"/>
        <v>0.56057945301558387</v>
      </c>
      <c r="Q288">
        <f t="shared" si="91"/>
        <v>13.541065737900222</v>
      </c>
      <c r="R288">
        <f t="shared" ca="1" si="87"/>
        <v>12.168846587579859</v>
      </c>
    </row>
    <row r="289" spans="2:18" x14ac:dyDescent="0.25">
      <c r="B289" s="4">
        <f t="shared" si="92"/>
        <v>8700</v>
      </c>
      <c r="C289">
        <v>-24.279586596482222</v>
      </c>
      <c r="D289">
        <f t="shared" ca="1" si="78"/>
        <v>322.6136431539631</v>
      </c>
      <c r="E289" s="7">
        <f t="shared" ca="1" si="89"/>
        <v>-322.61364315396395</v>
      </c>
      <c r="F289">
        <f t="shared" ca="1" si="79"/>
        <v>322.61364315396395</v>
      </c>
      <c r="G289">
        <f t="shared" ca="1" si="80"/>
        <v>0.93257139382786347</v>
      </c>
      <c r="H289">
        <f t="shared" ca="1" si="81"/>
        <v>0.44051237527167392</v>
      </c>
      <c r="I289">
        <f t="shared" ca="1" si="82"/>
        <v>0.90643172915066006</v>
      </c>
      <c r="J289">
        <f t="shared" ca="1" si="83"/>
        <v>1.1032270471566732</v>
      </c>
      <c r="K289">
        <f t="shared" ca="1" si="84"/>
        <v>0.44831069966099396</v>
      </c>
      <c r="L289">
        <f t="shared" ca="1" si="85"/>
        <v>0.90118060460873917</v>
      </c>
      <c r="M289">
        <f t="shared" si="90"/>
        <v>0.53283302033339752</v>
      </c>
      <c r="N289">
        <f t="shared" ca="1" si="86"/>
        <v>0.76893503176922329</v>
      </c>
      <c r="O289">
        <f t="shared" ca="1" si="88"/>
        <v>12.159674458558225</v>
      </c>
      <c r="P289">
        <f t="shared" si="75"/>
        <v>0.56057945301558387</v>
      </c>
      <c r="Q289">
        <f t="shared" si="91"/>
        <v>13.610637373700506</v>
      </c>
      <c r="R289">
        <f t="shared" ca="1" si="87"/>
        <v>12.159674458558225</v>
      </c>
    </row>
    <row r="290" spans="2:18" x14ac:dyDescent="0.25">
      <c r="B290" s="4">
        <f t="shared" si="92"/>
        <v>8800</v>
      </c>
      <c r="C290">
        <v>-24.403693242607098</v>
      </c>
      <c r="D290">
        <f t="shared" ca="1" si="78"/>
        <v>323.37735280320601</v>
      </c>
      <c r="E290" s="7">
        <f t="shared" ca="1" si="89"/>
        <v>-323.37735280320612</v>
      </c>
      <c r="F290">
        <f t="shared" ca="1" si="79"/>
        <v>323.37735280320612</v>
      </c>
      <c r="G290">
        <f t="shared" ca="1" si="80"/>
        <v>0.93223743761856281</v>
      </c>
      <c r="H290">
        <f t="shared" ca="1" si="81"/>
        <v>0.44155518160905294</v>
      </c>
      <c r="I290">
        <f t="shared" ca="1" si="82"/>
        <v>0.9073414694263926</v>
      </c>
      <c r="J290">
        <f t="shared" ca="1" si="83"/>
        <v>1.1021209034259005</v>
      </c>
      <c r="K290">
        <f t="shared" ca="1" si="84"/>
        <v>0.44937196664227452</v>
      </c>
      <c r="L290">
        <f t="shared" ca="1" si="85"/>
        <v>0.90072009761977911</v>
      </c>
      <c r="M290">
        <f t="shared" si="90"/>
        <v>0.53283302033339752</v>
      </c>
      <c r="N290">
        <f t="shared" ca="1" si="86"/>
        <v>0.76913157157605505</v>
      </c>
      <c r="O290">
        <f t="shared" ca="1" si="88"/>
        <v>12.150587533424257</v>
      </c>
      <c r="P290">
        <f t="shared" si="75"/>
        <v>0.56057945301558387</v>
      </c>
      <c r="Q290">
        <f t="shared" si="91"/>
        <v>13.680209009500787</v>
      </c>
      <c r="R290">
        <f t="shared" ca="1" si="87"/>
        <v>12.150587533424257</v>
      </c>
    </row>
    <row r="291" spans="2:18" x14ac:dyDescent="0.25">
      <c r="B291" s="4">
        <f t="shared" si="92"/>
        <v>8900</v>
      </c>
      <c r="C291">
        <v>-24.527799888731973</v>
      </c>
      <c r="D291">
        <f t="shared" ca="1" si="78"/>
        <v>-324.13866668086644</v>
      </c>
      <c r="E291" s="7">
        <f t="shared" ca="1" si="89"/>
        <v>324.13866668086592</v>
      </c>
      <c r="F291">
        <f t="shared" ca="1" si="79"/>
        <v>324.13866668086592</v>
      </c>
      <c r="G291">
        <f t="shared" ca="1" si="80"/>
        <v>0.93190359449383864</v>
      </c>
      <c r="H291">
        <f t="shared" ca="1" si="81"/>
        <v>0.44259471664327166</v>
      </c>
      <c r="I291">
        <f t="shared" ca="1" si="82"/>
        <v>0.90824623020835804</v>
      </c>
      <c r="J291">
        <f t="shared" ca="1" si="83"/>
        <v>1.1010230119761608</v>
      </c>
      <c r="K291">
        <f t="shared" ca="1" si="84"/>
        <v>0.45042990440900649</v>
      </c>
      <c r="L291">
        <f t="shared" ca="1" si="85"/>
        <v>0.90026002554823126</v>
      </c>
      <c r="M291">
        <f t="shared" si="90"/>
        <v>0.53283302033339752</v>
      </c>
      <c r="N291">
        <f t="shared" ca="1" si="86"/>
        <v>0.76932807633467215</v>
      </c>
      <c r="O291">
        <f t="shared" ca="1" si="88"/>
        <v>12.14158482513205</v>
      </c>
      <c r="P291">
        <f t="shared" si="75"/>
        <v>0.56057945301558387</v>
      </c>
      <c r="Q291">
        <f t="shared" si="91"/>
        <v>13.749780645301069</v>
      </c>
      <c r="R291">
        <f t="shared" ca="1" si="87"/>
        <v>12.14158482513205</v>
      </c>
    </row>
    <row r="292" spans="2:18" x14ac:dyDescent="0.25">
      <c r="B292" s="4">
        <f t="shared" si="92"/>
        <v>9000</v>
      </c>
      <c r="C292">
        <v>-24.651906534856852</v>
      </c>
      <c r="D292">
        <f t="shared" ca="1" si="78"/>
        <v>324.89760178993566</v>
      </c>
      <c r="E292" s="7">
        <f t="shared" ca="1" si="89"/>
        <v>-324.89760178993595</v>
      </c>
      <c r="F292">
        <f t="shared" ca="1" si="79"/>
        <v>324.89760178993595</v>
      </c>
      <c r="G292">
        <f t="shared" ca="1" si="80"/>
        <v>0.93156986451711332</v>
      </c>
      <c r="H292">
        <f t="shared" ca="1" si="81"/>
        <v>0.44363100359104218</v>
      </c>
      <c r="I292">
        <f t="shared" ca="1" si="82"/>
        <v>0.90914605417490335</v>
      </c>
      <c r="J292">
        <f t="shared" ca="1" si="83"/>
        <v>1.0999332784956661</v>
      </c>
      <c r="K292">
        <f t="shared" ca="1" si="84"/>
        <v>0.45148453658890392</v>
      </c>
      <c r="L292">
        <f t="shared" ca="1" si="85"/>
        <v>0.89980038811506724</v>
      </c>
      <c r="M292">
        <f t="shared" si="90"/>
        <v>0.53283302033339752</v>
      </c>
      <c r="N292">
        <f t="shared" ca="1" si="86"/>
        <v>0.76952454592965802</v>
      </c>
      <c r="O292">
        <f t="shared" ca="1" si="88"/>
        <v>12.132665362955722</v>
      </c>
      <c r="P292">
        <f t="shared" si="75"/>
        <v>0.56057945301558387</v>
      </c>
      <c r="Q292">
        <f t="shared" si="91"/>
        <v>13.819352281101352</v>
      </c>
      <c r="R292">
        <f t="shared" ca="1" si="87"/>
        <v>12.132665362955722</v>
      </c>
    </row>
    <row r="293" spans="2:18" x14ac:dyDescent="0.25">
      <c r="B293" s="4">
        <f t="shared" si="92"/>
        <v>9100</v>
      </c>
      <c r="C293">
        <v>-24.776013180981728</v>
      </c>
      <c r="D293">
        <f t="shared" ref="D293:D324" ca="1" si="93">E293</f>
        <v>325.65417492268182</v>
      </c>
      <c r="E293" s="7">
        <f t="shared" ca="1" si="89"/>
        <v>-325.6541749226821</v>
      </c>
      <c r="F293">
        <f t="shared" ref="F293:F324" ca="1" si="94">ABS(E293)</f>
        <v>325.6541749226821</v>
      </c>
      <c r="G293">
        <f t="shared" ref="G293:G324" ca="1" si="95">0.5*((1)+((4*PI()*C293/F293)/SINH(4*PI()*C293/F293)))</f>
        <v>0.93123624775181146</v>
      </c>
      <c r="H293">
        <f t="shared" ref="H293:H324" ca="1" si="96">TANH(2*PI()*-C293/F293)</f>
        <v>0.44466406538134495</v>
      </c>
      <c r="I293">
        <f t="shared" ref="I293:I324" ca="1" si="97">SQRT(2*G293*H293)</f>
        <v>0.91004098342414208</v>
      </c>
      <c r="J293">
        <f t="shared" ref="J293:J324" ca="1" si="98">1/I293</f>
        <v>1.0988516102180101</v>
      </c>
      <c r="K293">
        <f t="shared" ref="K293:K324" ca="1" si="99">ASIN(SIN(45))*H293</f>
        <v>0.45253588651685556</v>
      </c>
      <c r="L293">
        <f t="shared" ref="L293:L324" ca="1" si="100">COS(K293)</f>
        <v>0.89934118504139726</v>
      </c>
      <c r="M293">
        <f t="shared" si="90"/>
        <v>0.53283302033339752</v>
      </c>
      <c r="N293">
        <f t="shared" ref="N293:N324" ca="1" si="101">SQRT(M293/L293)</f>
        <v>0.76972098024555891</v>
      </c>
      <c r="O293">
        <f t="shared" ca="1" si="88"/>
        <v>12.12382819213936</v>
      </c>
      <c r="P293">
        <f t="shared" si="75"/>
        <v>0.56057945301558387</v>
      </c>
      <c r="Q293">
        <f t="shared" si="91"/>
        <v>13.888923916901634</v>
      </c>
      <c r="R293">
        <f t="shared" ref="R293:R324" ca="1" si="102">MIN(O293,Q293)</f>
        <v>12.12382819213936</v>
      </c>
    </row>
    <row r="294" spans="2:18" x14ac:dyDescent="0.25">
      <c r="B294" s="4">
        <f t="shared" si="92"/>
        <v>9200</v>
      </c>
      <c r="C294">
        <v>-24.900119827106607</v>
      </c>
      <c r="D294">
        <f t="shared" ca="1" si="93"/>
        <v>326.40840266431616</v>
      </c>
      <c r="E294" s="7">
        <f t="shared" ca="1" si="89"/>
        <v>-326.4084026643165</v>
      </c>
      <c r="F294">
        <f t="shared" ca="1" si="94"/>
        <v>326.4084026643165</v>
      </c>
      <c r="G294">
        <f t="shared" ca="1" si="95"/>
        <v>0.93090274426136088</v>
      </c>
      <c r="H294">
        <f t="shared" ca="1" si="96"/>
        <v>0.44569392466043495</v>
      </c>
      <c r="I294">
        <f t="shared" ca="1" si="97"/>
        <v>0.91093105948476161</v>
      </c>
      <c r="J294">
        <f t="shared" ca="1" si="98"/>
        <v>1.0977779158892851</v>
      </c>
      <c r="K294">
        <f t="shared" ca="1" si="99"/>
        <v>0.45358397724001959</v>
      </c>
      <c r="L294">
        <f t="shared" ca="1" si="100"/>
        <v>0.89888241604847219</v>
      </c>
      <c r="M294">
        <f t="shared" si="90"/>
        <v>0.53283302033339752</v>
      </c>
      <c r="N294">
        <f t="shared" ca="1" si="101"/>
        <v>0.76991737916688385</v>
      </c>
      <c r="O294">
        <f t="shared" ref="O294:O325" ca="1" si="103">N294*J294*14.334</f>
        <v>12.115072373556199</v>
      </c>
      <c r="P294">
        <f t="shared" si="75"/>
        <v>0.56057945301558387</v>
      </c>
      <c r="Q294">
        <f t="shared" si="91"/>
        <v>13.958495552701917</v>
      </c>
      <c r="R294">
        <f t="shared" ca="1" si="102"/>
        <v>12.115072373556199</v>
      </c>
    </row>
    <row r="295" spans="2:18" x14ac:dyDescent="0.25">
      <c r="B295" s="4">
        <f t="shared" si="92"/>
        <v>9300</v>
      </c>
      <c r="C295">
        <v>-25.024226473231483</v>
      </c>
      <c r="D295">
        <f t="shared" ca="1" si="93"/>
        <v>-327.16030139658267</v>
      </c>
      <c r="E295" s="7">
        <f t="shared" ref="E295:E326" ca="1" si="104">(732.36)*TANH((2*PI()*C295)/D295)</f>
        <v>327.16030139658233</v>
      </c>
      <c r="F295">
        <f t="shared" ca="1" si="94"/>
        <v>327.16030139658233</v>
      </c>
      <c r="G295">
        <f t="shared" ca="1" si="95"/>
        <v>0.93056935410919106</v>
      </c>
      <c r="H295">
        <f t="shared" ca="1" si="96"/>
        <v>0.44672060379674294</v>
      </c>
      <c r="I295">
        <f t="shared" ca="1" si="97"/>
        <v>0.91181632332658191</v>
      </c>
      <c r="J295">
        <f t="shared" ca="1" si="98"/>
        <v>1.0967121057360514</v>
      </c>
      <c r="K295">
        <f t="shared" ca="1" si="99"/>
        <v>0.45462883152281186</v>
      </c>
      <c r="L295">
        <f t="shared" ca="1" si="100"/>
        <v>0.89842408085768177</v>
      </c>
      <c r="M295">
        <f t="shared" si="90"/>
        <v>0.53283302033339752</v>
      </c>
      <c r="N295">
        <f t="shared" ca="1" si="101"/>
        <v>0.77011374257810461</v>
      </c>
      <c r="O295">
        <f t="shared" ca="1" si="103"/>
        <v>12.106396983376683</v>
      </c>
      <c r="P295">
        <f t="shared" si="75"/>
        <v>0.56057945301558387</v>
      </c>
      <c r="Q295">
        <f t="shared" si="91"/>
        <v>14.028067188502199</v>
      </c>
      <c r="R295">
        <f t="shared" ca="1" si="102"/>
        <v>12.106396983376683</v>
      </c>
    </row>
    <row r="296" spans="2:18" x14ac:dyDescent="0.25">
      <c r="B296" s="4">
        <f t="shared" si="92"/>
        <v>9400</v>
      </c>
      <c r="C296">
        <v>-25.148333119356359</v>
      </c>
      <c r="D296">
        <f t="shared" ca="1" si="93"/>
        <v>-327.90988730126401</v>
      </c>
      <c r="E296" s="7">
        <f t="shared" ca="1" si="104"/>
        <v>327.90988730126401</v>
      </c>
      <c r="F296">
        <f t="shared" ca="1" si="94"/>
        <v>327.90988730126401</v>
      </c>
      <c r="G296">
        <f t="shared" ca="1" si="95"/>
        <v>0.93023607735873526</v>
      </c>
      <c r="H296">
        <f t="shared" ca="1" si="96"/>
        <v>0.44774412488566279</v>
      </c>
      <c r="I296">
        <f t="shared" ca="1" si="97"/>
        <v>0.91269681537086411</v>
      </c>
      <c r="J296">
        <f t="shared" ca="1" si="98"/>
        <v>1.0956540914341431</v>
      </c>
      <c r="K296">
        <f t="shared" ca="1" si="99"/>
        <v>0.4556704718517775</v>
      </c>
      <c r="L296">
        <f t="shared" ca="1" si="100"/>
        <v>0.89796617919055577</v>
      </c>
      <c r="M296">
        <f t="shared" si="90"/>
        <v>0.53283302033339752</v>
      </c>
      <c r="N296">
        <f t="shared" ca="1" si="101"/>
        <v>0.77031007036365651</v>
      </c>
      <c r="O296">
        <f t="shared" ca="1" si="103"/>
        <v>12.097801112745213</v>
      </c>
      <c r="P296">
        <f t="shared" si="75"/>
        <v>0.56057945301558387</v>
      </c>
      <c r="Q296">
        <f t="shared" si="91"/>
        <v>14.09763882430248</v>
      </c>
      <c r="R296">
        <f t="shared" ca="1" si="102"/>
        <v>12.097801112745213</v>
      </c>
    </row>
    <row r="297" spans="2:18" x14ac:dyDescent="0.25">
      <c r="B297" s="4">
        <f t="shared" si="92"/>
        <v>9500</v>
      </c>
      <c r="C297">
        <v>-25.272439765481238</v>
      </c>
      <c r="D297">
        <f t="shared" ca="1" si="93"/>
        <v>-328.65717636361472</v>
      </c>
      <c r="E297" s="7">
        <f t="shared" ca="1" si="104"/>
        <v>328.65717636361387</v>
      </c>
      <c r="F297">
        <f t="shared" ca="1" si="94"/>
        <v>328.65717636361387</v>
      </c>
      <c r="G297">
        <f t="shared" ca="1" si="95"/>
        <v>0.9299029140734274</v>
      </c>
      <c r="H297">
        <f t="shared" ca="1" si="96"/>
        <v>0.44876450975423932</v>
      </c>
      <c r="I297">
        <f t="shared" ca="1" si="97"/>
        <v>0.91357257550038162</v>
      </c>
      <c r="J297">
        <f t="shared" ca="1" si="98"/>
        <v>1.0946037860782767</v>
      </c>
      <c r="K297">
        <f t="shared" ca="1" si="99"/>
        <v>0.45670892044036238</v>
      </c>
      <c r="L297">
        <f t="shared" ca="1" si="100"/>
        <v>0.89750871076876171</v>
      </c>
      <c r="M297">
        <f t="shared" si="90"/>
        <v>0.53283302033339752</v>
      </c>
      <c r="N297">
        <f t="shared" ca="1" si="101"/>
        <v>0.77050636240793846</v>
      </c>
      <c r="O297">
        <f t="shared" ca="1" si="103"/>
        <v>12.089283867465191</v>
      </c>
      <c r="P297">
        <f t="shared" si="75"/>
        <v>0.56057945301558387</v>
      </c>
      <c r="Q297">
        <f t="shared" si="91"/>
        <v>14.167210460102764</v>
      </c>
      <c r="R297">
        <f t="shared" ca="1" si="102"/>
        <v>12.089283867465191</v>
      </c>
    </row>
    <row r="298" spans="2:18" x14ac:dyDescent="0.25">
      <c r="B298" s="4">
        <f t="shared" si="92"/>
        <v>9600</v>
      </c>
      <c r="C298">
        <v>-25.396546411606113</v>
      </c>
      <c r="D298">
        <f t="shared" ca="1" si="93"/>
        <v>-329.40218437571156</v>
      </c>
      <c r="E298" s="7">
        <f t="shared" ca="1" si="104"/>
        <v>329.40218437571116</v>
      </c>
      <c r="F298">
        <f t="shared" ca="1" si="94"/>
        <v>329.40218437571116</v>
      </c>
      <c r="G298">
        <f t="shared" ca="1" si="95"/>
        <v>0.92956986431670496</v>
      </c>
      <c r="H298">
        <f t="shared" ca="1" si="96"/>
        <v>0.44978177996574303</v>
      </c>
      <c r="I298">
        <f t="shared" ca="1" si="97"/>
        <v>0.91444364306925097</v>
      </c>
      <c r="J298">
        <f t="shared" ca="1" si="98"/>
        <v>1.0935611041524511</v>
      </c>
      <c r="K298">
        <f t="shared" ca="1" si="99"/>
        <v>0.45774419923356824</v>
      </c>
      <c r="L298">
        <f t="shared" ca="1" si="100"/>
        <v>0.89705167531410757</v>
      </c>
      <c r="M298">
        <f t="shared" si="90"/>
        <v>0.53283302033339752</v>
      </c>
      <c r="N298">
        <f t="shared" ca="1" si="101"/>
        <v>0.77070261859531286</v>
      </c>
      <c r="O298">
        <f t="shared" ca="1" si="103"/>
        <v>12.080844367692329</v>
      </c>
      <c r="P298">
        <f t="shared" si="75"/>
        <v>0.56057945301558387</v>
      </c>
      <c r="Q298">
        <f t="shared" si="91"/>
        <v>14.236782095903045</v>
      </c>
      <c r="R298">
        <f t="shared" ca="1" si="102"/>
        <v>12.080844367692329</v>
      </c>
    </row>
    <row r="299" spans="2:18" x14ac:dyDescent="0.25">
      <c r="B299" s="4">
        <f t="shared" si="92"/>
        <v>9700</v>
      </c>
      <c r="C299">
        <v>-25.520653057730989</v>
      </c>
      <c r="D299">
        <f t="shared" ca="1" si="93"/>
        <v>-330.14492693973949</v>
      </c>
      <c r="E299" s="7">
        <f t="shared" ca="1" si="104"/>
        <v>330.14492693973938</v>
      </c>
      <c r="F299">
        <f t="shared" ca="1" si="94"/>
        <v>330.14492693973938</v>
      </c>
      <c r="G299">
        <f t="shared" ca="1" si="95"/>
        <v>0.92923692815200676</v>
      </c>
      <c r="H299">
        <f t="shared" ca="1" si="96"/>
        <v>0.45079595682415685</v>
      </c>
      <c r="I299">
        <f t="shared" ca="1" si="97"/>
        <v>0.91531005691254608</v>
      </c>
      <c r="J299">
        <f t="shared" ca="1" si="98"/>
        <v>1.0925259615010934</v>
      </c>
      <c r="K299">
        <f t="shared" ca="1" si="99"/>
        <v>0.45877632991251932</v>
      </c>
      <c r="L299">
        <f t="shared" ca="1" si="100"/>
        <v>0.89659507254853865</v>
      </c>
      <c r="M299">
        <f t="shared" si="90"/>
        <v>0.53283302033339752</v>
      </c>
      <c r="N299">
        <f t="shared" ca="1" si="101"/>
        <v>0.7708988388101069</v>
      </c>
      <c r="O299">
        <f t="shared" ca="1" si="103"/>
        <v>12.072481747635662</v>
      </c>
      <c r="P299">
        <f t="shared" si="75"/>
        <v>0.56057945301558387</v>
      </c>
      <c r="Q299">
        <f t="shared" si="91"/>
        <v>14.306353731703325</v>
      </c>
      <c r="R299">
        <f t="shared" ca="1" si="102"/>
        <v>12.072481747635662</v>
      </c>
    </row>
    <row r="300" spans="2:18" x14ac:dyDescent="0.25">
      <c r="B300" s="4">
        <f t="shared" si="92"/>
        <v>9800</v>
      </c>
      <c r="C300">
        <v>-25.644759703855868</v>
      </c>
      <c r="D300">
        <f t="shared" ca="1" si="93"/>
        <v>-330.88541947119859</v>
      </c>
      <c r="E300" s="7">
        <f t="shared" ca="1" si="104"/>
        <v>330.8854194711983</v>
      </c>
      <c r="F300">
        <f t="shared" ca="1" si="94"/>
        <v>330.8854194711983</v>
      </c>
      <c r="G300">
        <f t="shared" ca="1" si="95"/>
        <v>0.92890410564277404</v>
      </c>
      <c r="H300">
        <f t="shared" ca="1" si="96"/>
        <v>0.45180706137855503</v>
      </c>
      <c r="I300">
        <f t="shared" ca="1" si="97"/>
        <v>0.91617185535568224</v>
      </c>
      <c r="J300">
        <f t="shared" ca="1" si="98"/>
        <v>1.0914982753009514</v>
      </c>
      <c r="K300">
        <f t="shared" ca="1" si="99"/>
        <v>0.45980533389891837</v>
      </c>
      <c r="L300">
        <f t="shared" ca="1" si="100"/>
        <v>0.89613890219413916</v>
      </c>
      <c r="M300">
        <f t="shared" si="90"/>
        <v>0.53283302033339752</v>
      </c>
      <c r="N300">
        <f t="shared" ca="1" si="101"/>
        <v>0.7710950229366117</v>
      </c>
      <c r="O300">
        <f t="shared" ca="1" si="103"/>
        <v>12.064195155266335</v>
      </c>
      <c r="P300">
        <f t="shared" si="75"/>
        <v>0.56057945301558387</v>
      </c>
      <c r="Q300">
        <f t="shared" si="91"/>
        <v>14.375925367503608</v>
      </c>
      <c r="R300">
        <f t="shared" ca="1" si="102"/>
        <v>12.064195155266335</v>
      </c>
    </row>
    <row r="301" spans="2:18" x14ac:dyDescent="0.25">
      <c r="B301" s="4">
        <f t="shared" si="92"/>
        <v>9900</v>
      </c>
      <c r="C301">
        <v>-25.768866349980744</v>
      </c>
      <c r="D301">
        <f t="shared" ca="1" si="93"/>
        <v>331.62367720204429</v>
      </c>
      <c r="E301" s="7">
        <f t="shared" ca="1" si="104"/>
        <v>-331.62367720204463</v>
      </c>
      <c r="F301">
        <f t="shared" ca="1" si="94"/>
        <v>331.62367720204463</v>
      </c>
      <c r="G301">
        <f t="shared" ca="1" si="95"/>
        <v>0.9285713968524496</v>
      </c>
      <c r="H301">
        <f t="shared" ca="1" si="96"/>
        <v>0.45281511442739131</v>
      </c>
      <c r="I301">
        <f t="shared" ca="1" si="97"/>
        <v>0.91702907622358909</v>
      </c>
      <c r="J301">
        <f t="shared" ca="1" si="98"/>
        <v>1.0904779640336955</v>
      </c>
      <c r="K301">
        <f t="shared" ca="1" si="99"/>
        <v>0.46083123235941104</v>
      </c>
      <c r="L301">
        <f t="shared" ca="1" si="100"/>
        <v>0.89568316397313219</v>
      </c>
      <c r="M301">
        <f t="shared" si="90"/>
        <v>0.53283302033339752</v>
      </c>
      <c r="N301">
        <f t="shared" ca="1" si="101"/>
        <v>0.77129117085908316</v>
      </c>
      <c r="O301">
        <f t="shared" ca="1" si="103"/>
        <v>12.055983752033736</v>
      </c>
      <c r="P301">
        <f t="shared" ref="P301:P315" si="105">0.56*EXP(3.5*0.4/1353.7)</f>
        <v>0.56057945301558387</v>
      </c>
      <c r="Q301">
        <f t="shared" si="91"/>
        <v>14.44549700330389</v>
      </c>
      <c r="R301">
        <f t="shared" ca="1" si="102"/>
        <v>12.055983752033736</v>
      </c>
    </row>
    <row r="302" spans="2:18" x14ac:dyDescent="0.25">
      <c r="B302" s="4">
        <f t="shared" si="92"/>
        <v>10000</v>
      </c>
      <c r="C302">
        <v>-25.89297299610562</v>
      </c>
      <c r="D302">
        <f t="shared" ca="1" si="93"/>
        <v>-332.35971518376226</v>
      </c>
      <c r="E302" s="7">
        <f t="shared" ca="1" si="104"/>
        <v>332.35971518376169</v>
      </c>
      <c r="F302">
        <f t="shared" ca="1" si="94"/>
        <v>332.35971518376169</v>
      </c>
      <c r="G302">
        <f t="shared" ca="1" si="95"/>
        <v>0.92823880184447805</v>
      </c>
      <c r="H302">
        <f t="shared" ca="1" si="96"/>
        <v>0.45382013652269682</v>
      </c>
      <c r="I302">
        <f t="shared" ca="1" si="97"/>
        <v>0.91788175684967777</v>
      </c>
      <c r="J302">
        <f t="shared" ca="1" si="98"/>
        <v>1.0894649474592084</v>
      </c>
      <c r="K302">
        <f t="shared" ca="1" si="99"/>
        <v>0.46185404620985804</v>
      </c>
      <c r="L302">
        <f t="shared" ca="1" si="100"/>
        <v>0.8952278576078776</v>
      </c>
      <c r="M302">
        <f t="shared" si="90"/>
        <v>0.53283302033339752</v>
      </c>
      <c r="N302">
        <f t="shared" ca="1" si="101"/>
        <v>0.77148728246174247</v>
      </c>
      <c r="O302">
        <f t="shared" ca="1" si="103"/>
        <v>12.047846712588793</v>
      </c>
      <c r="P302">
        <f t="shared" si="105"/>
        <v>0.56057945301558387</v>
      </c>
      <c r="Q302">
        <f t="shared" si="91"/>
        <v>14.515068639104172</v>
      </c>
      <c r="R302">
        <f t="shared" ca="1" si="102"/>
        <v>12.047846712588793</v>
      </c>
    </row>
    <row r="303" spans="2:18" x14ac:dyDescent="0.25">
      <c r="B303" s="4">
        <f t="shared" si="92"/>
        <v>10100</v>
      </c>
      <c r="C303">
        <v>-26.017079642230499</v>
      </c>
      <c r="D303">
        <f t="shared" ca="1" si="93"/>
        <v>-333.09354829037096</v>
      </c>
      <c r="E303" s="7">
        <f t="shared" ca="1" si="104"/>
        <v>333.09354829037045</v>
      </c>
      <c r="F303">
        <f t="shared" ca="1" si="94"/>
        <v>333.09354829037045</v>
      </c>
      <c r="G303">
        <f t="shared" ca="1" si="95"/>
        <v>0.92790632068230661</v>
      </c>
      <c r="H303">
        <f t="shared" ca="1" si="96"/>
        <v>0.45482214797418064</v>
      </c>
      <c r="I303">
        <f t="shared" ca="1" si="97"/>
        <v>0.9187299340845988</v>
      </c>
      <c r="J303">
        <f t="shared" ca="1" si="98"/>
        <v>1.0884591465895543</v>
      </c>
      <c r="K303">
        <f t="shared" ca="1" si="99"/>
        <v>0.46287379611950813</v>
      </c>
      <c r="L303">
        <f t="shared" ca="1" si="100"/>
        <v>0.89477298282087492</v>
      </c>
      <c r="M303">
        <f t="shared" si="90"/>
        <v>0.53283302033339752</v>
      </c>
      <c r="N303">
        <f t="shared" ca="1" si="101"/>
        <v>0.77168335762877538</v>
      </c>
      <c r="O303">
        <f t="shared" ca="1" si="103"/>
        <v>12.039783224514283</v>
      </c>
      <c r="P303">
        <f t="shared" si="105"/>
        <v>0.56057945301558387</v>
      </c>
      <c r="Q303">
        <f t="shared" si="91"/>
        <v>14.584640274904455</v>
      </c>
      <c r="R303">
        <f t="shared" ca="1" si="102"/>
        <v>12.039783224514283</v>
      </c>
    </row>
    <row r="304" spans="2:18" x14ac:dyDescent="0.25">
      <c r="B304" s="4">
        <f t="shared" si="92"/>
        <v>10200</v>
      </c>
      <c r="C304">
        <v>-26.141186288355375</v>
      </c>
      <c r="D304">
        <f t="shared" ca="1" si="93"/>
        <v>333.82519122136711</v>
      </c>
      <c r="E304" s="7">
        <f t="shared" ca="1" si="104"/>
        <v>-333.82519122136785</v>
      </c>
      <c r="F304">
        <f t="shared" ca="1" si="94"/>
        <v>333.82519122136785</v>
      </c>
      <c r="G304">
        <f t="shared" ca="1" si="95"/>
        <v>0.9275739534293832</v>
      </c>
      <c r="H304">
        <f t="shared" ca="1" si="96"/>
        <v>0.4558211688532513</v>
      </c>
      <c r="I304">
        <f t="shared" ca="1" si="97"/>
        <v>0.91957364430480792</v>
      </c>
      <c r="J304">
        <f t="shared" ca="1" si="98"/>
        <v>1.0874604836635937</v>
      </c>
      <c r="K304">
        <f t="shared" ca="1" si="99"/>
        <v>0.46389050251509101</v>
      </c>
      <c r="L304">
        <f t="shared" ca="1" si="100"/>
        <v>0.89431853933476069</v>
      </c>
      <c r="M304">
        <f t="shared" si="90"/>
        <v>0.53283302033339752</v>
      </c>
      <c r="N304">
        <f t="shared" ca="1" si="101"/>
        <v>0.77187939624433366</v>
      </c>
      <c r="O304">
        <f t="shared" ca="1" si="103"/>
        <v>12.031792488061882</v>
      </c>
      <c r="P304">
        <f t="shared" si="105"/>
        <v>0.56057945301558387</v>
      </c>
      <c r="Q304">
        <f t="shared" si="91"/>
        <v>14.654211910704737</v>
      </c>
      <c r="R304">
        <f t="shared" ca="1" si="102"/>
        <v>12.031792488061882</v>
      </c>
    </row>
    <row r="305" spans="2:18" x14ac:dyDescent="0.25">
      <c r="B305" s="4">
        <f t="shared" si="92"/>
        <v>10300</v>
      </c>
      <c r="C305">
        <v>-26.26529293448025</v>
      </c>
      <c r="D305">
        <f t="shared" ca="1" si="93"/>
        <v>-334.55465850460661</v>
      </c>
      <c r="E305" s="7">
        <f t="shared" ca="1" si="104"/>
        <v>334.55465850460621</v>
      </c>
      <c r="F305">
        <f t="shared" ca="1" si="94"/>
        <v>334.55465850460621</v>
      </c>
      <c r="G305">
        <f t="shared" ca="1" si="95"/>
        <v>0.92724170014915708</v>
      </c>
      <c r="H305">
        <f t="shared" ca="1" si="96"/>
        <v>0.45681721899695038</v>
      </c>
      <c r="I305">
        <f t="shared" ca="1" si="97"/>
        <v>0.92041292342094161</v>
      </c>
      <c r="J305">
        <f t="shared" ca="1" si="98"/>
        <v>1.0864688821222255</v>
      </c>
      <c r="K305">
        <f t="shared" ca="1" si="99"/>
        <v>0.46490418558482038</v>
      </c>
      <c r="L305">
        <f t="shared" ca="1" si="100"/>
        <v>0.89386452687230789</v>
      </c>
      <c r="M305">
        <f t="shared" si="90"/>
        <v>0.53283302033339752</v>
      </c>
      <c r="N305">
        <f t="shared" ca="1" si="101"/>
        <v>0.77207539819253501</v>
      </c>
      <c r="O305">
        <f t="shared" ca="1" si="103"/>
        <v>12.023873715895716</v>
      </c>
      <c r="P305">
        <f t="shared" si="105"/>
        <v>0.56057945301558387</v>
      </c>
      <c r="Q305">
        <f t="shared" si="91"/>
        <v>14.723783546505018</v>
      </c>
      <c r="R305">
        <f t="shared" ca="1" si="102"/>
        <v>12.023873715895716</v>
      </c>
    </row>
    <row r="306" spans="2:18" x14ac:dyDescent="0.25">
      <c r="B306" s="4">
        <f t="shared" si="92"/>
        <v>10400</v>
      </c>
      <c r="C306">
        <v>-26.389399580605129</v>
      </c>
      <c r="D306">
        <f t="shared" ca="1" si="93"/>
        <v>335.28196449911712</v>
      </c>
      <c r="E306" s="7">
        <f t="shared" ca="1" si="104"/>
        <v>-335.28196449911735</v>
      </c>
      <c r="F306">
        <f t="shared" ca="1" si="94"/>
        <v>335.28196449911735</v>
      </c>
      <c r="G306">
        <f t="shared" ca="1" si="95"/>
        <v>0.92690956090508037</v>
      </c>
      <c r="H306">
        <f t="shared" ca="1" si="96"/>
        <v>0.4578103180117935</v>
      </c>
      <c r="I306">
        <f t="shared" ca="1" si="97"/>
        <v>0.92124780688599384</v>
      </c>
      <c r="J306">
        <f t="shared" ca="1" si="98"/>
        <v>1.085484266584259</v>
      </c>
      <c r="K306">
        <f t="shared" ca="1" si="99"/>
        <v>0.46591486528230308</v>
      </c>
      <c r="L306">
        <f t="shared" ca="1" si="100"/>
        <v>0.89341094515642905</v>
      </c>
      <c r="M306">
        <f t="shared" si="90"/>
        <v>0.53283302033339752</v>
      </c>
      <c r="N306">
        <f t="shared" ca="1" si="101"/>
        <v>0.77227136335746271</v>
      </c>
      <c r="O306">
        <f t="shared" ca="1" si="103"/>
        <v>12.016026132842422</v>
      </c>
      <c r="P306">
        <f t="shared" si="105"/>
        <v>0.56057945301558387</v>
      </c>
      <c r="Q306">
        <f t="shared" si="91"/>
        <v>14.793355182305302</v>
      </c>
      <c r="R306">
        <f t="shared" ca="1" si="102"/>
        <v>12.016026132842422</v>
      </c>
    </row>
    <row r="307" spans="2:18" x14ac:dyDescent="0.25">
      <c r="B307" s="4">
        <f t="shared" si="92"/>
        <v>10500</v>
      </c>
      <c r="C307">
        <v>-26.513506226730005</v>
      </c>
      <c r="D307">
        <f t="shared" ca="1" si="93"/>
        <v>336.00712339786469</v>
      </c>
      <c r="E307" s="7">
        <f t="shared" ca="1" si="104"/>
        <v>-336.00712339786514</v>
      </c>
      <c r="F307">
        <f t="shared" ca="1" si="94"/>
        <v>336.00712339786514</v>
      </c>
      <c r="G307">
        <f t="shared" ca="1" si="95"/>
        <v>0.92657753576060475</v>
      </c>
      <c r="H307">
        <f t="shared" ca="1" si="96"/>
        <v>0.45880048527754752</v>
      </c>
      <c r="I307">
        <f t="shared" ca="1" si="97"/>
        <v>0.92207832970332804</v>
      </c>
      <c r="J307">
        <f t="shared" ca="1" si="98"/>
        <v>1.0845065628228598</v>
      </c>
      <c r="K307">
        <f t="shared" ca="1" si="99"/>
        <v>0.46692256133038307</v>
      </c>
      <c r="L307">
        <f t="shared" ca="1" si="100"/>
        <v>0.89295779391017227</v>
      </c>
      <c r="M307">
        <f t="shared" si="90"/>
        <v>0.53283302033339752</v>
      </c>
      <c r="N307">
        <f t="shared" ca="1" si="101"/>
        <v>0.77246729162316685</v>
      </c>
      <c r="O307">
        <f t="shared" ca="1" si="103"/>
        <v>12.008248975647204</v>
      </c>
      <c r="P307">
        <f t="shared" si="105"/>
        <v>0.56057945301558387</v>
      </c>
      <c r="Q307">
        <f t="shared" si="91"/>
        <v>14.862926818105583</v>
      </c>
      <c r="R307">
        <f t="shared" ca="1" si="102"/>
        <v>12.008248975647204</v>
      </c>
    </row>
    <row r="308" spans="2:18" x14ac:dyDescent="0.25">
      <c r="B308" s="4">
        <f t="shared" si="92"/>
        <v>10600</v>
      </c>
      <c r="C308">
        <v>-26.637612872854884</v>
      </c>
      <c r="D308">
        <f t="shared" ca="1" si="93"/>
        <v>-336.73014923045116</v>
      </c>
      <c r="E308" s="7">
        <f t="shared" ca="1" si="104"/>
        <v>336.73014923045105</v>
      </c>
      <c r="F308">
        <f t="shared" ca="1" si="94"/>
        <v>336.73014923045105</v>
      </c>
      <c r="G308">
        <f t="shared" ca="1" si="95"/>
        <v>0.92624562477918437</v>
      </c>
      <c r="H308">
        <f t="shared" ca="1" si="96"/>
        <v>0.45978773995091371</v>
      </c>
      <c r="I308">
        <f t="shared" ca="1" si="97"/>
        <v>0.92290452643449872</v>
      </c>
      <c r="J308">
        <f t="shared" ca="1" si="98"/>
        <v>1.083535697742591</v>
      </c>
      <c r="K308">
        <f t="shared" ca="1" si="99"/>
        <v>0.46792729322488985</v>
      </c>
      <c r="L308">
        <f t="shared" ca="1" si="100"/>
        <v>0.89250507285672298</v>
      </c>
      <c r="M308">
        <f t="shared" si="90"/>
        <v>0.53283302033339752</v>
      </c>
      <c r="N308">
        <f t="shared" ca="1" si="101"/>
        <v>0.77266318287366398</v>
      </c>
      <c r="O308">
        <f t="shared" ca="1" si="103"/>
        <v>12.000541492736032</v>
      </c>
      <c r="P308">
        <f t="shared" si="105"/>
        <v>0.56057945301558387</v>
      </c>
      <c r="Q308">
        <f t="shared" si="91"/>
        <v>14.932498453905866</v>
      </c>
      <c r="R308">
        <f t="shared" ca="1" si="102"/>
        <v>12.000541492736032</v>
      </c>
    </row>
    <row r="309" spans="2:18" x14ac:dyDescent="0.25">
      <c r="B309" s="4">
        <f t="shared" si="92"/>
        <v>10700</v>
      </c>
      <c r="C309">
        <v>-26.76171951897976</v>
      </c>
      <c r="D309">
        <f t="shared" ca="1" si="93"/>
        <v>337.45105586575897</v>
      </c>
      <c r="E309" s="7">
        <f t="shared" ca="1" si="104"/>
        <v>-337.4510558657596</v>
      </c>
      <c r="F309">
        <f t="shared" ca="1" si="94"/>
        <v>337.4510558657596</v>
      </c>
      <c r="G309">
        <f t="shared" ca="1" si="95"/>
        <v>0.92591382802427424</v>
      </c>
      <c r="H309">
        <f t="shared" ca="1" si="96"/>
        <v>0.46077210096913945</v>
      </c>
      <c r="I309">
        <f t="shared" ca="1" si="97"/>
        <v>0.9237264312069059</v>
      </c>
      <c r="J309">
        <f t="shared" ca="1" si="98"/>
        <v>1.0825715993570066</v>
      </c>
      <c r="K309">
        <f t="shared" ca="1" si="99"/>
        <v>0.46892908023831398</v>
      </c>
      <c r="L309">
        <f t="shared" ca="1" si="100"/>
        <v>0.8920527817194045</v>
      </c>
      <c r="M309">
        <f t="shared" si="90"/>
        <v>0.53283302033339752</v>
      </c>
      <c r="N309">
        <f t="shared" ca="1" si="101"/>
        <v>0.77285903699293712</v>
      </c>
      <c r="O309">
        <f t="shared" ca="1" si="103"/>
        <v>11.992902943983596</v>
      </c>
      <c r="P309">
        <f t="shared" si="105"/>
        <v>0.56057945301558387</v>
      </c>
      <c r="Q309">
        <f t="shared" si="91"/>
        <v>15.002070089706148</v>
      </c>
      <c r="R309">
        <f t="shared" ca="1" si="102"/>
        <v>11.992902943983596</v>
      </c>
    </row>
    <row r="310" spans="2:18" x14ac:dyDescent="0.25">
      <c r="B310" s="4">
        <f t="shared" si="92"/>
        <v>10800</v>
      </c>
      <c r="C310">
        <v>-26.885826165104639</v>
      </c>
      <c r="D310">
        <f t="shared" ca="1" si="93"/>
        <v>338.16985701454462</v>
      </c>
      <c r="E310" s="7">
        <f t="shared" ca="1" si="104"/>
        <v>-338.16985701454524</v>
      </c>
      <c r="F310">
        <f t="shared" ca="1" si="94"/>
        <v>338.16985701454524</v>
      </c>
      <c r="G310">
        <f t="shared" ca="1" si="95"/>
        <v>0.92558214555933016</v>
      </c>
      <c r="H310">
        <f t="shared" ca="1" si="96"/>
        <v>0.46175358705355923</v>
      </c>
      <c r="I310">
        <f t="shared" ca="1" si="97"/>
        <v>0.92454407772128444</v>
      </c>
      <c r="J310">
        <f t="shared" ca="1" si="98"/>
        <v>1.0816141967667903</v>
      </c>
      <c r="K310">
        <f t="shared" ca="1" si="99"/>
        <v>0.46992794142341099</v>
      </c>
      <c r="L310">
        <f t="shared" ca="1" si="100"/>
        <v>0.89160092022167503</v>
      </c>
      <c r="M310">
        <f t="shared" si="90"/>
        <v>0.53283302033339752</v>
      </c>
      <c r="N310">
        <f t="shared" ca="1" si="101"/>
        <v>0.77305485386493733</v>
      </c>
      <c r="O310">
        <f t="shared" ca="1" si="103"/>
        <v>11.985332600486906</v>
      </c>
      <c r="P310">
        <f t="shared" si="105"/>
        <v>0.56057945301558387</v>
      </c>
      <c r="Q310">
        <f t="shared" si="91"/>
        <v>15.071641725506431</v>
      </c>
      <c r="R310">
        <f t="shared" ca="1" si="102"/>
        <v>11.985332600486906</v>
      </c>
    </row>
    <row r="311" spans="2:18" x14ac:dyDescent="0.25">
      <c r="B311" s="4">
        <f t="shared" si="92"/>
        <v>10900</v>
      </c>
      <c r="C311">
        <v>-27.009932811229515</v>
      </c>
      <c r="D311">
        <f t="shared" ca="1" si="93"/>
        <v>338.88656623197198</v>
      </c>
      <c r="E311" s="7">
        <f t="shared" ca="1" si="104"/>
        <v>-338.88656623197244</v>
      </c>
      <c r="F311">
        <f t="shared" ca="1" si="94"/>
        <v>338.88656623197244</v>
      </c>
      <c r="G311">
        <f t="shared" ca="1" si="95"/>
        <v>0.92525057744780925</v>
      </c>
      <c r="H311">
        <f t="shared" ca="1" si="96"/>
        <v>0.46273221671305365</v>
      </c>
      <c r="I311">
        <f t="shared" ca="1" si="97"/>
        <v>0.92535749925902444</v>
      </c>
      <c r="J311">
        <f t="shared" ca="1" si="98"/>
        <v>1.0806634201384278</v>
      </c>
      <c r="K311">
        <f t="shared" ca="1" si="99"/>
        <v>0.47092389561672138</v>
      </c>
      <c r="L311">
        <f t="shared" ca="1" si="100"/>
        <v>0.89114948808713068</v>
      </c>
      <c r="M311">
        <f t="shared" si="90"/>
        <v>0.53283302033339752</v>
      </c>
      <c r="N311">
        <f t="shared" ca="1" si="101"/>
        <v>0.77325063337358269</v>
      </c>
      <c r="O311">
        <f t="shared" ca="1" si="103"/>
        <v>11.977829744344444</v>
      </c>
      <c r="P311">
        <f t="shared" si="105"/>
        <v>0.56057945301558387</v>
      </c>
      <c r="Q311">
        <f t="shared" si="91"/>
        <v>15.141213361306713</v>
      </c>
      <c r="R311">
        <f t="shared" ca="1" si="102"/>
        <v>11.977829744344444</v>
      </c>
    </row>
    <row r="312" spans="2:18" x14ac:dyDescent="0.25">
      <c r="B312" s="4">
        <f t="shared" si="92"/>
        <v>11000</v>
      </c>
      <c r="C312">
        <v>-27.13403945735439</v>
      </c>
      <c r="D312">
        <f t="shared" ca="1" si="93"/>
        <v>-339.60119692009852</v>
      </c>
      <c r="E312" s="7">
        <f t="shared" ca="1" si="104"/>
        <v>339.60119692009806</v>
      </c>
      <c r="F312">
        <f t="shared" ca="1" si="94"/>
        <v>339.60119692009806</v>
      </c>
      <c r="G312">
        <f t="shared" ca="1" si="95"/>
        <v>0.92491912375316887</v>
      </c>
      <c r="H312">
        <f t="shared" ca="1" si="96"/>
        <v>0.46370800824744468</v>
      </c>
      <c r="I312">
        <f t="shared" ca="1" si="97"/>
        <v>0.92616672868933669</v>
      </c>
      <c r="J312">
        <f t="shared" ca="1" si="98"/>
        <v>1.0797192006833891</v>
      </c>
      <c r="K312">
        <f t="shared" ca="1" si="99"/>
        <v>0.47191696144202611</v>
      </c>
      <c r="L312">
        <f t="shared" ca="1" si="100"/>
        <v>0.890698485039503</v>
      </c>
      <c r="M312">
        <f t="shared" si="90"/>
        <v>0.53283302033339752</v>
      </c>
      <c r="N312">
        <f t="shared" ca="1" si="101"/>
        <v>0.77344637540275896</v>
      </c>
      <c r="O312">
        <f t="shared" ca="1" si="103"/>
        <v>11.970393668440563</v>
      </c>
      <c r="P312">
        <f t="shared" si="105"/>
        <v>0.56057945301558387</v>
      </c>
      <c r="Q312">
        <f t="shared" si="91"/>
        <v>15.210784997106995</v>
      </c>
      <c r="R312">
        <f t="shared" ca="1" si="102"/>
        <v>11.970393668440563</v>
      </c>
    </row>
    <row r="313" spans="2:18" x14ac:dyDescent="0.25">
      <c r="B313" s="4">
        <f t="shared" si="92"/>
        <v>11100</v>
      </c>
      <c r="C313">
        <v>-27.25814610347927</v>
      </c>
      <c r="D313">
        <f t="shared" ca="1" si="93"/>
        <v>340.31376233030699</v>
      </c>
      <c r="E313" s="7">
        <f t="shared" ca="1" si="104"/>
        <v>-340.31376233030738</v>
      </c>
      <c r="F313">
        <f t="shared" ca="1" si="94"/>
        <v>340.31376233030738</v>
      </c>
      <c r="G313">
        <f t="shared" ca="1" si="95"/>
        <v>0.92458778453886858</v>
      </c>
      <c r="H313">
        <f t="shared" ca="1" si="96"/>
        <v>0.46468097975081518</v>
      </c>
      <c r="I313">
        <f t="shared" ca="1" si="97"/>
        <v>0.9269717984762611</v>
      </c>
      <c r="J313">
        <f t="shared" ca="1" si="98"/>
        <v>1.0787814706378136</v>
      </c>
      <c r="K313">
        <f t="shared" ca="1" si="99"/>
        <v>0.4729071573137249</v>
      </c>
      <c r="L313">
        <f t="shared" ca="1" si="100"/>
        <v>0.89024791080266086</v>
      </c>
      <c r="M313">
        <f t="shared" si="90"/>
        <v>0.53283302033339752</v>
      </c>
      <c r="N313">
        <f t="shared" ca="1" si="101"/>
        <v>0.77364207983631983</v>
      </c>
      <c r="O313">
        <f t="shared" ca="1" si="103"/>
        <v>11.963023676235169</v>
      </c>
      <c r="P313">
        <f t="shared" si="105"/>
        <v>0.56057945301558387</v>
      </c>
      <c r="Q313">
        <f t="shared" si="91"/>
        <v>15.280356632907278</v>
      </c>
      <c r="R313">
        <f t="shared" ca="1" si="102"/>
        <v>11.963023676235169</v>
      </c>
    </row>
    <row r="314" spans="2:18" x14ac:dyDescent="0.25">
      <c r="B314" s="4">
        <f t="shared" si="92"/>
        <v>11200</v>
      </c>
      <c r="C314">
        <v>-27.382252749604145</v>
      </c>
      <c r="D314">
        <f t="shared" ca="1" si="93"/>
        <v>-341.02427556569353</v>
      </c>
      <c r="E314" s="7">
        <f t="shared" ca="1" si="104"/>
        <v>341.02427556569296</v>
      </c>
      <c r="F314">
        <f t="shared" ca="1" si="94"/>
        <v>341.02427556569296</v>
      </c>
      <c r="G314">
        <f t="shared" ca="1" si="95"/>
        <v>0.92425655986836641</v>
      </c>
      <c r="H314">
        <f t="shared" ca="1" si="96"/>
        <v>0.46565114911477073</v>
      </c>
      <c r="I314">
        <f t="shared" ca="1" si="97"/>
        <v>0.92777274068552984</v>
      </c>
      <c r="J314">
        <f t="shared" ca="1" si="98"/>
        <v>1.0778501632426725</v>
      </c>
      <c r="K314">
        <f t="shared" ca="1" si="99"/>
        <v>0.47389450144015571</v>
      </c>
      <c r="L314">
        <f t="shared" ca="1" si="100"/>
        <v>0.88979776510060715</v>
      </c>
      <c r="M314">
        <f t="shared" si="90"/>
        <v>0.53283302033339752</v>
      </c>
      <c r="N314">
        <f t="shared" ca="1" si="101"/>
        <v>0.77383774655808801</v>
      </c>
      <c r="O314">
        <f t="shared" ca="1" si="103"/>
        <v>11.955719081558303</v>
      </c>
      <c r="P314">
        <f t="shared" si="105"/>
        <v>0.56057945301558387</v>
      </c>
      <c r="Q314">
        <f t="shared" si="91"/>
        <v>15.34992826870756</v>
      </c>
      <c r="R314">
        <f t="shared" ca="1" si="102"/>
        <v>11.955719081558303</v>
      </c>
    </row>
    <row r="315" spans="2:18" x14ac:dyDescent="0.25">
      <c r="B315" s="5">
        <v>11214.3</v>
      </c>
      <c r="C315" s="6">
        <v>-27.400000000000002</v>
      </c>
      <c r="D315">
        <f t="shared" ca="1" si="93"/>
        <v>-341.12571200361879</v>
      </c>
      <c r="E315" s="7">
        <f t="shared" ca="1" si="104"/>
        <v>341.12571200361805</v>
      </c>
      <c r="F315">
        <f t="shared" ca="1" si="94"/>
        <v>341.12571200361805</v>
      </c>
      <c r="G315">
        <f t="shared" ca="1" si="95"/>
        <v>0.92420920410522389</v>
      </c>
      <c r="H315">
        <f t="shared" ca="1" si="96"/>
        <v>0.46578965536569278</v>
      </c>
      <c r="I315">
        <f t="shared" ca="1" si="97"/>
        <v>0.92788693995117044</v>
      </c>
      <c r="J315">
        <f t="shared" ca="1" si="98"/>
        <v>1.0777175073211231</v>
      </c>
      <c r="K315">
        <f t="shared" ca="1" si="99"/>
        <v>0.47403545964642629</v>
      </c>
      <c r="L315">
        <f t="shared" ca="1" si="100"/>
        <v>0.88973342927089882</v>
      </c>
      <c r="M315">
        <f t="shared" si="90"/>
        <v>0.53283302033339752</v>
      </c>
      <c r="N315">
        <f t="shared" ca="1" si="101"/>
        <v>0.77386572381053964</v>
      </c>
      <c r="O315">
        <f t="shared" ca="1" si="103"/>
        <v>11.954679829510283</v>
      </c>
      <c r="P315">
        <f t="shared" si="105"/>
        <v>0.56057945301558387</v>
      </c>
      <c r="Q315">
        <f t="shared" si="91"/>
        <v>15.359877012626999</v>
      </c>
      <c r="R315">
        <f t="shared" ca="1" si="102"/>
        <v>11.954679829510283</v>
      </c>
    </row>
    <row r="316" spans="2:18" x14ac:dyDescent="0.25">
      <c r="B316" s="4">
        <v>11300</v>
      </c>
      <c r="C316">
        <v>-27.4265812516403</v>
      </c>
      <c r="D316">
        <f t="shared" ca="1" si="93"/>
        <v>-341.27756226648194</v>
      </c>
      <c r="E316" s="7">
        <f t="shared" ca="1" si="104"/>
        <v>341.27756226648148</v>
      </c>
      <c r="F316">
        <f t="shared" ca="1" si="94"/>
        <v>341.27756226648148</v>
      </c>
      <c r="G316">
        <f t="shared" ca="1" si="95"/>
        <v>0.92413828057503822</v>
      </c>
      <c r="H316">
        <f t="shared" ca="1" si="96"/>
        <v>0.46599699910765457</v>
      </c>
      <c r="I316">
        <f t="shared" ca="1" si="97"/>
        <v>0.9280578274099901</v>
      </c>
      <c r="J316">
        <f t="shared" ca="1" si="98"/>
        <v>1.0775190623528117</v>
      </c>
      <c r="K316">
        <f t="shared" ca="1" si="99"/>
        <v>0.47424647396349717</v>
      </c>
      <c r="L316">
        <f t="shared" ca="1" si="100"/>
        <v>0.88963708554714582</v>
      </c>
      <c r="M316">
        <f t="shared" si="90"/>
        <v>0.53283302033339752</v>
      </c>
      <c r="N316">
        <f t="shared" ca="1" si="101"/>
        <v>0.77390762577724437</v>
      </c>
      <c r="O316">
        <f t="shared" ca="1" si="103"/>
        <v>11.95312574309053</v>
      </c>
      <c r="P316">
        <f>0.56*EXP(3.5*1.3/4191.3)</f>
        <v>0.56060825603801168</v>
      </c>
      <c r="Q316">
        <f t="shared" si="91"/>
        <v>15.375567884566896</v>
      </c>
      <c r="R316">
        <f t="shared" ca="1" si="102"/>
        <v>11.95312574309053</v>
      </c>
    </row>
    <row r="317" spans="2:18" x14ac:dyDescent="0.25">
      <c r="B317" s="4">
        <f t="shared" si="92"/>
        <v>11400</v>
      </c>
      <c r="C317">
        <v>-27.457597881325601</v>
      </c>
      <c r="D317">
        <f t="shared" ca="1" si="93"/>
        <v>341.45463245190149</v>
      </c>
      <c r="E317" s="7">
        <f t="shared" ca="1" si="104"/>
        <v>-341.45463245190223</v>
      </c>
      <c r="F317">
        <f t="shared" ca="1" si="94"/>
        <v>341.45463245190223</v>
      </c>
      <c r="G317">
        <f t="shared" ca="1" si="95"/>
        <v>0.92405552931136392</v>
      </c>
      <c r="H317">
        <f t="shared" ca="1" si="96"/>
        <v>0.46623877935974317</v>
      </c>
      <c r="I317">
        <f t="shared" ca="1" si="97"/>
        <v>0.92825699248295646</v>
      </c>
      <c r="J317">
        <f t="shared" ca="1" si="98"/>
        <v>1.0772878718911032</v>
      </c>
      <c r="K317">
        <f t="shared" ca="1" si="99"/>
        <v>0.47449253441505929</v>
      </c>
      <c r="L317">
        <f t="shared" ca="1" si="100"/>
        <v>0.88952469062990547</v>
      </c>
      <c r="M317">
        <f t="shared" si="90"/>
        <v>0.53283302033339752</v>
      </c>
      <c r="N317">
        <f t="shared" ca="1" si="101"/>
        <v>0.77395651735775428</v>
      </c>
      <c r="O317">
        <f t="shared" ca="1" si="103"/>
        <v>11.951316079108063</v>
      </c>
      <c r="P317">
        <f t="shared" ref="P317:P358" si="106">0.56*EXP(3.5*1.3/4191.3)</f>
        <v>0.56060825603801168</v>
      </c>
      <c r="Q317">
        <f t="shared" si="91"/>
        <v>15.392956063242949</v>
      </c>
      <c r="R317">
        <f t="shared" ca="1" si="102"/>
        <v>11.951316079108063</v>
      </c>
    </row>
    <row r="318" spans="2:18" x14ac:dyDescent="0.25">
      <c r="B318" s="4">
        <f t="shared" si="92"/>
        <v>11500</v>
      </c>
      <c r="C318">
        <v>-27.488614511010901</v>
      </c>
      <c r="D318">
        <f t="shared" ca="1" si="93"/>
        <v>341.63157575625331</v>
      </c>
      <c r="E318" s="7">
        <f t="shared" ca="1" si="104"/>
        <v>-341.6315757562536</v>
      </c>
      <c r="F318">
        <f t="shared" ca="1" si="94"/>
        <v>341.6315757562536</v>
      </c>
      <c r="G318">
        <f t="shared" ca="1" si="95"/>
        <v>0.92397278520841808</v>
      </c>
      <c r="H318">
        <f t="shared" ca="1" si="96"/>
        <v>0.46648038636224443</v>
      </c>
      <c r="I318">
        <f t="shared" ca="1" si="97"/>
        <v>0.92845590291862745</v>
      </c>
      <c r="J318">
        <f t="shared" ca="1" si="98"/>
        <v>1.0770570760081031</v>
      </c>
      <c r="K318">
        <f t="shared" ca="1" si="99"/>
        <v>0.47473841855002263</v>
      </c>
      <c r="L318">
        <f t="shared" ca="1" si="100"/>
        <v>0.88941232245108481</v>
      </c>
      <c r="M318">
        <f t="shared" si="90"/>
        <v>0.53283302033339752</v>
      </c>
      <c r="N318">
        <f t="shared" ca="1" si="101"/>
        <v>0.7740054065711357</v>
      </c>
      <c r="O318">
        <f t="shared" ca="1" si="103"/>
        <v>11.949510432228919</v>
      </c>
      <c r="P318">
        <f t="shared" si="106"/>
        <v>0.56060825603801168</v>
      </c>
      <c r="Q318">
        <f t="shared" si="91"/>
        <v>15.410344241919002</v>
      </c>
      <c r="R318">
        <f t="shared" ca="1" si="102"/>
        <v>11.949510432228919</v>
      </c>
    </row>
    <row r="319" spans="2:18" x14ac:dyDescent="0.25">
      <c r="B319" s="4">
        <f t="shared" si="92"/>
        <v>11600</v>
      </c>
      <c r="C319">
        <v>-27.519631140696202</v>
      </c>
      <c r="D319">
        <f t="shared" ca="1" si="93"/>
        <v>-341.80839237903382</v>
      </c>
      <c r="E319" s="7">
        <f t="shared" ca="1" si="104"/>
        <v>341.80839237903314</v>
      </c>
      <c r="F319">
        <f t="shared" ca="1" si="94"/>
        <v>341.80839237903314</v>
      </c>
      <c r="G319">
        <f t="shared" ca="1" si="95"/>
        <v>0.92389004826719145</v>
      </c>
      <c r="H319">
        <f t="shared" ca="1" si="96"/>
        <v>0.46672182038756049</v>
      </c>
      <c r="I319">
        <f t="shared" ca="1" si="97"/>
        <v>0.92865455920402906</v>
      </c>
      <c r="J319">
        <f t="shared" ca="1" si="98"/>
        <v>1.0768266736956773</v>
      </c>
      <c r="K319">
        <f t="shared" ca="1" si="99"/>
        <v>0.47498412664561174</v>
      </c>
      <c r="L319">
        <f t="shared" ca="1" si="100"/>
        <v>0.88929998100638075</v>
      </c>
      <c r="M319">
        <f t="shared" si="90"/>
        <v>0.53283302033339752</v>
      </c>
      <c r="N319">
        <f t="shared" ca="1" si="101"/>
        <v>0.77405429341557364</v>
      </c>
      <c r="O319">
        <f t="shared" ca="1" si="103"/>
        <v>11.947708792092575</v>
      </c>
      <c r="P319">
        <f t="shared" si="106"/>
        <v>0.56060825603801168</v>
      </c>
      <c r="Q319">
        <f t="shared" si="91"/>
        <v>15.427732420595056</v>
      </c>
      <c r="R319">
        <f t="shared" ca="1" si="102"/>
        <v>11.947708792092575</v>
      </c>
    </row>
    <row r="320" spans="2:18" x14ac:dyDescent="0.25">
      <c r="B320" s="4">
        <f t="shared" si="92"/>
        <v>11700</v>
      </c>
      <c r="C320">
        <v>-27.550647770381502</v>
      </c>
      <c r="D320">
        <f t="shared" ca="1" si="93"/>
        <v>-341.98508251918611</v>
      </c>
      <c r="E320" s="7">
        <f t="shared" ca="1" si="104"/>
        <v>341.98508251918554</v>
      </c>
      <c r="F320">
        <f t="shared" ca="1" si="94"/>
        <v>341.98508251918554</v>
      </c>
      <c r="G320">
        <f t="shared" ca="1" si="95"/>
        <v>0.92380731848867514</v>
      </c>
      <c r="H320">
        <f t="shared" ca="1" si="96"/>
        <v>0.46696308170733802</v>
      </c>
      <c r="I320">
        <f t="shared" ca="1" si="97"/>
        <v>0.92885296182470567</v>
      </c>
      <c r="J320">
        <f t="shared" ca="1" si="98"/>
        <v>1.0765966639494027</v>
      </c>
      <c r="K320">
        <f t="shared" ca="1" si="99"/>
        <v>0.47522965897828207</v>
      </c>
      <c r="L320">
        <f t="shared" ca="1" si="100"/>
        <v>0.88918766629149082</v>
      </c>
      <c r="M320">
        <f t="shared" si="90"/>
        <v>0.53283302033339752</v>
      </c>
      <c r="N320">
        <f t="shared" ca="1" si="101"/>
        <v>0.77410317788925331</v>
      </c>
      <c r="O320">
        <f t="shared" ca="1" si="103"/>
        <v>11.945911148376794</v>
      </c>
      <c r="P320">
        <f t="shared" si="106"/>
        <v>0.56060825603801168</v>
      </c>
      <c r="Q320">
        <f t="shared" si="91"/>
        <v>15.445120599271108</v>
      </c>
      <c r="R320">
        <f t="shared" ca="1" si="102"/>
        <v>11.945911148376794</v>
      </c>
    </row>
    <row r="321" spans="2:18" x14ac:dyDescent="0.25">
      <c r="B321" s="4">
        <f t="shared" si="92"/>
        <v>11800</v>
      </c>
      <c r="C321">
        <v>-27.581664400066803</v>
      </c>
      <c r="D321">
        <f t="shared" ca="1" si="93"/>
        <v>342.16164637510371</v>
      </c>
      <c r="E321" s="7">
        <f t="shared" ca="1" si="104"/>
        <v>-342.16164637510389</v>
      </c>
      <c r="F321">
        <f t="shared" ca="1" si="94"/>
        <v>342.16164637510389</v>
      </c>
      <c r="G321">
        <f t="shared" ca="1" si="95"/>
        <v>0.92372459587385947</v>
      </c>
      <c r="H321">
        <f t="shared" ca="1" si="96"/>
        <v>0.46720417059247321</v>
      </c>
      <c r="I321">
        <f t="shared" ca="1" si="97"/>
        <v>0.92905111126472917</v>
      </c>
      <c r="J321">
        <f t="shared" ca="1" si="98"/>
        <v>1.0763670457685446</v>
      </c>
      <c r="K321">
        <f t="shared" ca="1" si="99"/>
        <v>0.47547501582372548</v>
      </c>
      <c r="L321">
        <f t="shared" ca="1" si="100"/>
        <v>0.88907537830211236</v>
      </c>
      <c r="M321">
        <f t="shared" si="90"/>
        <v>0.53283302033339752</v>
      </c>
      <c r="N321">
        <f t="shared" ca="1" si="101"/>
        <v>0.77415205999035974</v>
      </c>
      <c r="O321">
        <f t="shared" ca="1" si="103"/>
        <v>11.944117490797403</v>
      </c>
      <c r="P321">
        <f t="shared" si="106"/>
        <v>0.56060825603801168</v>
      </c>
      <c r="Q321">
        <f t="shared" si="91"/>
        <v>15.462508777947162</v>
      </c>
      <c r="R321">
        <f t="shared" ca="1" si="102"/>
        <v>11.944117490797403</v>
      </c>
    </row>
    <row r="322" spans="2:18" x14ac:dyDescent="0.25">
      <c r="B322" s="4">
        <f t="shared" si="92"/>
        <v>11900</v>
      </c>
      <c r="C322">
        <v>-27.612681029752103</v>
      </c>
      <c r="D322">
        <f t="shared" ca="1" si="93"/>
        <v>-342.33808414463249</v>
      </c>
      <c r="E322" s="7">
        <f t="shared" ca="1" si="104"/>
        <v>342.33808414463158</v>
      </c>
      <c r="F322">
        <f t="shared" ca="1" si="94"/>
        <v>342.33808414463158</v>
      </c>
      <c r="G322">
        <f t="shared" ca="1" si="95"/>
        <v>0.92364188042373463</v>
      </c>
      <c r="H322">
        <f t="shared" ca="1" si="96"/>
        <v>0.4674450873131144</v>
      </c>
      <c r="I322">
        <f t="shared" ca="1" si="97"/>
        <v>0.92924900800670407</v>
      </c>
      <c r="J322">
        <f t="shared" ca="1" si="98"/>
        <v>1.076137818156041</v>
      </c>
      <c r="K322">
        <f t="shared" ca="1" si="99"/>
        <v>0.47572019745687272</v>
      </c>
      <c r="L322">
        <f t="shared" ca="1" si="100"/>
        <v>0.88896311703394271</v>
      </c>
      <c r="M322">
        <f t="shared" si="90"/>
        <v>0.53283302033339752</v>
      </c>
      <c r="N322">
        <f t="shared" ca="1" si="101"/>
        <v>0.77420093971707848</v>
      </c>
      <c r="O322">
        <f t="shared" ca="1" si="103"/>
        <v>11.942327809108127</v>
      </c>
      <c r="P322">
        <f t="shared" si="106"/>
        <v>0.56060825603801168</v>
      </c>
      <c r="Q322">
        <f t="shared" si="91"/>
        <v>15.479896956623215</v>
      </c>
      <c r="R322">
        <f t="shared" ca="1" si="102"/>
        <v>11.942327809108127</v>
      </c>
    </row>
    <row r="323" spans="2:18" x14ac:dyDescent="0.25">
      <c r="B323" s="4">
        <f t="shared" si="92"/>
        <v>12000</v>
      </c>
      <c r="C323">
        <v>-27.643697659437404</v>
      </c>
      <c r="D323">
        <f t="shared" ca="1" si="93"/>
        <v>-342.51439602506878</v>
      </c>
      <c r="E323" s="7">
        <f t="shared" ca="1" si="104"/>
        <v>342.51439602506849</v>
      </c>
      <c r="F323">
        <f t="shared" ca="1" si="94"/>
        <v>342.51439602506849</v>
      </c>
      <c r="G323">
        <f t="shared" ca="1" si="95"/>
        <v>0.92355917213929195</v>
      </c>
      <c r="H323">
        <f t="shared" ca="1" si="96"/>
        <v>0.46768583213865966</v>
      </c>
      <c r="I323">
        <f t="shared" ca="1" si="97"/>
        <v>0.92944665253176995</v>
      </c>
      <c r="J323">
        <f t="shared" ca="1" si="98"/>
        <v>1.0759089801184887</v>
      </c>
      <c r="K323">
        <f t="shared" ca="1" si="99"/>
        <v>0.47596520415189097</v>
      </c>
      <c r="L323">
        <f t="shared" ca="1" si="100"/>
        <v>0.88885088248268151</v>
      </c>
      <c r="M323">
        <f t="shared" si="90"/>
        <v>0.53283302033339752</v>
      </c>
      <c r="N323">
        <f t="shared" ca="1" si="101"/>
        <v>0.77424981706759388</v>
      </c>
      <c r="O323">
        <f t="shared" ca="1" si="103"/>
        <v>11.940542093100431</v>
      </c>
      <c r="P323">
        <f t="shared" si="106"/>
        <v>0.56060825603801168</v>
      </c>
      <c r="Q323">
        <f t="shared" si="91"/>
        <v>15.497285135299268</v>
      </c>
      <c r="R323">
        <f t="shared" ca="1" si="102"/>
        <v>11.940542093100431</v>
      </c>
    </row>
    <row r="324" spans="2:18" x14ac:dyDescent="0.25">
      <c r="B324" s="4">
        <f t="shared" si="92"/>
        <v>12100</v>
      </c>
      <c r="C324">
        <v>-27.674714289122704</v>
      </c>
      <c r="D324">
        <f t="shared" ca="1" si="93"/>
        <v>342.6905822131672</v>
      </c>
      <c r="E324" s="7">
        <f t="shared" ca="1" si="104"/>
        <v>-342.6905822131676</v>
      </c>
      <c r="F324">
        <f t="shared" ca="1" si="94"/>
        <v>342.6905822131676</v>
      </c>
      <c r="G324">
        <f t="shared" ca="1" si="95"/>
        <v>0.92347647102152175</v>
      </c>
      <c r="H324">
        <f t="shared" ca="1" si="96"/>
        <v>0.46792640533776725</v>
      </c>
      <c r="I324">
        <f t="shared" ca="1" si="97"/>
        <v>0.92964404531961309</v>
      </c>
      <c r="J324">
        <f t="shared" ca="1" si="98"/>
        <v>1.0756805306661201</v>
      </c>
      <c r="K324">
        <f t="shared" ca="1" si="99"/>
        <v>0.47621003618219454</v>
      </c>
      <c r="L324">
        <f t="shared" ca="1" si="100"/>
        <v>0.88873867464402734</v>
      </c>
      <c r="M324">
        <f t="shared" si="90"/>
        <v>0.53283302033339752</v>
      </c>
      <c r="N324">
        <f t="shared" ca="1" si="101"/>
        <v>0.77429869204009083</v>
      </c>
      <c r="O324">
        <f t="shared" ca="1" si="103"/>
        <v>11.938760332603302</v>
      </c>
      <c r="P324">
        <f t="shared" si="106"/>
        <v>0.56060825603801168</v>
      </c>
      <c r="Q324">
        <f t="shared" si="91"/>
        <v>15.514673313975321</v>
      </c>
      <c r="R324">
        <f t="shared" ca="1" si="102"/>
        <v>11.938760332603302</v>
      </c>
    </row>
    <row r="325" spans="2:18" x14ac:dyDescent="0.25">
      <c r="B325" s="4">
        <f t="shared" si="92"/>
        <v>12200</v>
      </c>
      <c r="C325">
        <v>-27.705730918808005</v>
      </c>
      <c r="D325">
        <f t="shared" ref="D325:D356" ca="1" si="107">E325</f>
        <v>-342.86664290514022</v>
      </c>
      <c r="E325" s="7">
        <f t="shared" ca="1" si="104"/>
        <v>342.86664290513977</v>
      </c>
      <c r="F325">
        <f t="shared" ref="F325:F356" ca="1" si="108">ABS(E325)</f>
        <v>342.86664290513977</v>
      </c>
      <c r="G325">
        <f t="shared" ref="G325:G356" ca="1" si="109">0.5*((1)+((4*PI()*C325/F325)/SINH(4*PI()*C325/F325)))</f>
        <v>0.92339377707141423</v>
      </c>
      <c r="H325">
        <f t="shared" ref="H325:H356" ca="1" si="110">TANH(2*PI()*-C325/F325)</f>
        <v>0.46816680717835518</v>
      </c>
      <c r="I325">
        <f t="shared" ref="I325:I356" ca="1" si="111">SQRT(2*G325*H325)</f>
        <v>0.92984118684847028</v>
      </c>
      <c r="J325">
        <f t="shared" ref="J325:J356" ca="1" si="112">1/I325</f>
        <v>1.0754524688127878</v>
      </c>
      <c r="K325">
        <f t="shared" ref="K325:K356" ca="1" si="113">ASIN(SIN(45))*H325</f>
        <v>0.47645469382044431</v>
      </c>
      <c r="L325">
        <f t="shared" ref="L325:L356" ca="1" si="114">COS(K325)</f>
        <v>0.88862649351367928</v>
      </c>
      <c r="M325">
        <f t="shared" si="90"/>
        <v>0.53283302033339752</v>
      </c>
      <c r="N325">
        <f t="shared" ref="N325:N356" ca="1" si="115">SQRT(M325/L325)</f>
        <v>0.77434756463275445</v>
      </c>
      <c r="O325">
        <f t="shared" ca="1" si="103"/>
        <v>11.936982517483074</v>
      </c>
      <c r="P325">
        <f t="shared" si="106"/>
        <v>0.56060825603801168</v>
      </c>
      <c r="Q325">
        <f t="shared" si="91"/>
        <v>15.532061492651374</v>
      </c>
      <c r="R325">
        <f t="shared" ref="R325:R356" ca="1" si="116">MIN(O325,Q325)</f>
        <v>11.936982517483074</v>
      </c>
    </row>
    <row r="326" spans="2:18" x14ac:dyDescent="0.25">
      <c r="B326" s="4">
        <f t="shared" si="92"/>
        <v>12300</v>
      </c>
      <c r="C326">
        <v>-27.736747548493305</v>
      </c>
      <c r="D326">
        <f t="shared" ca="1" si="107"/>
        <v>-343.04257829665829</v>
      </c>
      <c r="E326" s="7">
        <f t="shared" ca="1" si="104"/>
        <v>343.04257829665738</v>
      </c>
      <c r="F326">
        <f t="shared" ca="1" si="108"/>
        <v>343.04257829665738</v>
      </c>
      <c r="G326">
        <f t="shared" ca="1" si="109"/>
        <v>0.92331109028996039</v>
      </c>
      <c r="H326">
        <f t="shared" ca="1" si="110"/>
        <v>0.46840703792760158</v>
      </c>
      <c r="I326">
        <f t="shared" ca="1" si="111"/>
        <v>0.93003807759513224</v>
      </c>
      <c r="J326">
        <f t="shared" ca="1" si="112"/>
        <v>1.0752247935759507</v>
      </c>
      <c r="K326">
        <f t="shared" ca="1" si="113"/>
        <v>0.47669917733854822</v>
      </c>
      <c r="L326">
        <f t="shared" ca="1" si="114"/>
        <v>0.88851433908733823</v>
      </c>
      <c r="M326">
        <f t="shared" si="90"/>
        <v>0.53283302033339752</v>
      </c>
      <c r="N326">
        <f t="shared" ca="1" si="115"/>
        <v>0.77439643484376897</v>
      </c>
      <c r="O326">
        <f t="shared" ref="O326:O357" ca="1" si="117">N326*J326*14.334</f>
        <v>11.935208637643292</v>
      </c>
      <c r="P326">
        <f t="shared" si="106"/>
        <v>0.56060825603801168</v>
      </c>
      <c r="Q326">
        <f t="shared" si="91"/>
        <v>15.549449671327428</v>
      </c>
      <c r="R326">
        <f t="shared" ca="1" si="116"/>
        <v>11.935208637643292</v>
      </c>
    </row>
    <row r="327" spans="2:18" x14ac:dyDescent="0.25">
      <c r="B327" s="4">
        <f t="shared" si="92"/>
        <v>12400</v>
      </c>
      <c r="C327">
        <v>-27.767764178178606</v>
      </c>
      <c r="D327">
        <f t="shared" ca="1" si="107"/>
        <v>343.2183885828544</v>
      </c>
      <c r="E327" s="7">
        <f t="shared" ref="E327:E358" ca="1" si="118">(732.36)*TANH((2*PI()*C327)/D327)</f>
        <v>-343.21838858285452</v>
      </c>
      <c r="F327">
        <f t="shared" ca="1" si="108"/>
        <v>343.21838858285452</v>
      </c>
      <c r="G327">
        <f t="shared" ca="1" si="109"/>
        <v>0.9232284106781512</v>
      </c>
      <c r="H327">
        <f t="shared" ca="1" si="110"/>
        <v>0.46864709785195041</v>
      </c>
      <c r="I327">
        <f t="shared" ca="1" si="111"/>
        <v>0.93023471803495295</v>
      </c>
      <c r="J327">
        <f t="shared" ca="1" si="112"/>
        <v>1.0749975039766531</v>
      </c>
      <c r="K327">
        <f t="shared" ca="1" si="113"/>
        <v>0.47694348700766709</v>
      </c>
      <c r="L327">
        <f t="shared" ca="1" si="114"/>
        <v>0.88840221136070519</v>
      </c>
      <c r="M327">
        <f t="shared" ref="M327:M377" si="119">-COS(23)</f>
        <v>0.53283302033339752</v>
      </c>
      <c r="N327">
        <f t="shared" ca="1" si="115"/>
        <v>0.77444530267131861</v>
      </c>
      <c r="O327">
        <f t="shared" ca="1" si="117"/>
        <v>11.933438683024486</v>
      </c>
      <c r="P327">
        <f t="shared" si="106"/>
        <v>0.56060825603801168</v>
      </c>
      <c r="Q327">
        <f t="shared" ref="Q327:Q377" si="120">-C327*P327</f>
        <v>15.566837850003481</v>
      </c>
      <c r="R327">
        <f t="shared" ca="1" si="116"/>
        <v>11.933438683024486</v>
      </c>
    </row>
    <row r="328" spans="2:18" x14ac:dyDescent="0.25">
      <c r="B328" s="4">
        <f t="shared" si="92"/>
        <v>12500</v>
      </c>
      <c r="C328">
        <v>-27.798780807863906</v>
      </c>
      <c r="D328">
        <f t="shared" ca="1" si="107"/>
        <v>343.39407395832717</v>
      </c>
      <c r="E328" s="7">
        <f t="shared" ca="1" si="118"/>
        <v>-343.39407395832751</v>
      </c>
      <c r="F328">
        <f t="shared" ca="1" si="108"/>
        <v>343.39407395832751</v>
      </c>
      <c r="G328">
        <f t="shared" ca="1" si="109"/>
        <v>0.92314573823697677</v>
      </c>
      <c r="H328">
        <f t="shared" ca="1" si="110"/>
        <v>0.46888698721711614</v>
      </c>
      <c r="I328">
        <f t="shared" ca="1" si="111"/>
        <v>0.93043110864185596</v>
      </c>
      <c r="J328">
        <f t="shared" ca="1" si="112"/>
        <v>1.0747705990395069</v>
      </c>
      <c r="K328">
        <f t="shared" ca="1" si="113"/>
        <v>0.47718762309821927</v>
      </c>
      <c r="L328">
        <f t="shared" ca="1" si="114"/>
        <v>0.88829011032948058</v>
      </c>
      <c r="M328">
        <f t="shared" si="119"/>
        <v>0.53283302033339752</v>
      </c>
      <c r="N328">
        <f t="shared" ca="1" si="115"/>
        <v>0.77449416811358807</v>
      </c>
      <c r="O328">
        <f t="shared" ca="1" si="117"/>
        <v>11.931672643603997</v>
      </c>
      <c r="P328">
        <f t="shared" si="106"/>
        <v>0.56060825603801168</v>
      </c>
      <c r="Q328">
        <f t="shared" si="120"/>
        <v>15.584226028679534</v>
      </c>
      <c r="R328">
        <f t="shared" ca="1" si="116"/>
        <v>11.931672643603997</v>
      </c>
    </row>
    <row r="329" spans="2:18" x14ac:dyDescent="0.25">
      <c r="B329" s="4">
        <f t="shared" si="92"/>
        <v>12600</v>
      </c>
      <c r="C329">
        <v>-27.829797437549207</v>
      </c>
      <c r="D329">
        <f t="shared" ca="1" si="107"/>
        <v>343.5696346171402</v>
      </c>
      <c r="E329" s="7">
        <f t="shared" ca="1" si="118"/>
        <v>-343.56963461714042</v>
      </c>
      <c r="F329">
        <f t="shared" ca="1" si="108"/>
        <v>343.56963461714042</v>
      </c>
      <c r="G329">
        <f t="shared" ca="1" si="109"/>
        <v>0.92306307296742773</v>
      </c>
      <c r="H329">
        <f t="shared" ca="1" si="110"/>
        <v>0.46912670628808262</v>
      </c>
      <c r="I329">
        <f t="shared" ca="1" si="111"/>
        <v>0.93062724988833789</v>
      </c>
      <c r="J329">
        <f t="shared" ca="1" si="112"/>
        <v>1.0745440777926778</v>
      </c>
      <c r="K329">
        <f t="shared" ca="1" si="113"/>
        <v>0.47743158587987961</v>
      </c>
      <c r="L329">
        <f t="shared" ca="1" si="114"/>
        <v>0.8881780359893664</v>
      </c>
      <c r="M329">
        <f t="shared" si="119"/>
        <v>0.53283302033339752</v>
      </c>
      <c r="N329">
        <f t="shared" ca="1" si="115"/>
        <v>0.77454303116876144</v>
      </c>
      <c r="O329">
        <f t="shared" ca="1" si="117"/>
        <v>11.929910509395834</v>
      </c>
      <c r="P329">
        <f t="shared" si="106"/>
        <v>0.56060825603801168</v>
      </c>
      <c r="Q329">
        <f t="shared" si="120"/>
        <v>15.601614207355587</v>
      </c>
      <c r="R329">
        <f t="shared" ca="1" si="116"/>
        <v>11.929910509395834</v>
      </c>
    </row>
    <row r="330" spans="2:18" x14ac:dyDescent="0.25">
      <c r="B330" s="4">
        <f t="shared" si="92"/>
        <v>12700</v>
      </c>
      <c r="C330">
        <v>-27.860814067234507</v>
      </c>
      <c r="D330">
        <f t="shared" ca="1" si="107"/>
        <v>343.74507075282514</v>
      </c>
      <c r="E330" s="7">
        <f t="shared" ca="1" si="118"/>
        <v>-343.74507075282537</v>
      </c>
      <c r="F330">
        <f t="shared" ca="1" si="108"/>
        <v>343.74507075282537</v>
      </c>
      <c r="G330">
        <f t="shared" ca="1" si="109"/>
        <v>0.92298041487049487</v>
      </c>
      <c r="H330">
        <f t="shared" ca="1" si="110"/>
        <v>0.46936625532910742</v>
      </c>
      <c r="I330">
        <f t="shared" ca="1" si="111"/>
        <v>0.93082314224547535</v>
      </c>
      <c r="J330">
        <f t="shared" ca="1" si="112"/>
        <v>1.0743179392678672</v>
      </c>
      <c r="K330">
        <f t="shared" ca="1" si="113"/>
        <v>0.47767537562158369</v>
      </c>
      <c r="L330">
        <f t="shared" ca="1" si="114"/>
        <v>0.88806598833606498</v>
      </c>
      <c r="M330">
        <f t="shared" si="119"/>
        <v>0.53283302033339752</v>
      </c>
      <c r="N330">
        <f t="shared" ca="1" si="115"/>
        <v>0.77459189183502286</v>
      </c>
      <c r="O330">
        <f t="shared" ca="1" si="117"/>
        <v>11.928152270450479</v>
      </c>
      <c r="P330">
        <f t="shared" si="106"/>
        <v>0.56060825603801168</v>
      </c>
      <c r="Q330">
        <f t="shared" si="120"/>
        <v>15.61900238603164</v>
      </c>
      <c r="R330">
        <f t="shared" ca="1" si="116"/>
        <v>11.928152270450479</v>
      </c>
    </row>
    <row r="331" spans="2:18" x14ac:dyDescent="0.25">
      <c r="B331" s="4">
        <f t="shared" si="92"/>
        <v>12800</v>
      </c>
      <c r="C331">
        <v>-27.891830696919808</v>
      </c>
      <c r="D331">
        <f t="shared" ca="1" si="107"/>
        <v>343.92038255838372</v>
      </c>
      <c r="E331" s="7">
        <f t="shared" ca="1" si="118"/>
        <v>-343.92038255838497</v>
      </c>
      <c r="F331">
        <f t="shared" ca="1" si="108"/>
        <v>343.92038255838497</v>
      </c>
      <c r="G331">
        <f t="shared" ca="1" si="109"/>
        <v>0.92289776394716894</v>
      </c>
      <c r="H331">
        <f t="shared" ca="1" si="110"/>
        <v>0.46960563460372456</v>
      </c>
      <c r="I331">
        <f t="shared" ca="1" si="111"/>
        <v>0.93101878618293055</v>
      </c>
      <c r="J331">
        <f t="shared" ca="1" si="112"/>
        <v>1.0740921825002956</v>
      </c>
      <c r="K331">
        <f t="shared" ca="1" si="113"/>
        <v>0.47791899259153098</v>
      </c>
      <c r="L331">
        <f t="shared" ca="1" si="114"/>
        <v>0.88795396736527943</v>
      </c>
      <c r="M331">
        <f t="shared" si="119"/>
        <v>0.53283302033339752</v>
      </c>
      <c r="N331">
        <f t="shared" ca="1" si="115"/>
        <v>0.774640750110556</v>
      </c>
      <c r="O331">
        <f t="shared" ca="1" si="117"/>
        <v>11.926397916854716</v>
      </c>
      <c r="P331">
        <f t="shared" si="106"/>
        <v>0.56060825603801168</v>
      </c>
      <c r="Q331">
        <f t="shared" si="120"/>
        <v>15.636390564707693</v>
      </c>
      <c r="R331">
        <f t="shared" ca="1" si="116"/>
        <v>11.926397916854716</v>
      </c>
    </row>
    <row r="332" spans="2:18" x14ac:dyDescent="0.25">
      <c r="B332" s="4">
        <f t="shared" si="92"/>
        <v>12900</v>
      </c>
      <c r="C332">
        <v>-27.922847326605108</v>
      </c>
      <c r="D332">
        <f t="shared" ca="1" si="107"/>
        <v>344.09557022629218</v>
      </c>
      <c r="E332" s="7">
        <f t="shared" ca="1" si="118"/>
        <v>-344.09557022629252</v>
      </c>
      <c r="F332">
        <f t="shared" ca="1" si="108"/>
        <v>344.09557022629252</v>
      </c>
      <c r="G332">
        <f t="shared" ca="1" si="109"/>
        <v>0.92281512019843992</v>
      </c>
      <c r="H332">
        <f t="shared" ca="1" si="110"/>
        <v>0.46984484437475033</v>
      </c>
      <c r="I332">
        <f t="shared" ca="1" si="111"/>
        <v>0.93121418216896001</v>
      </c>
      <c r="J332">
        <f t="shared" ca="1" si="112"/>
        <v>1.0738668065286827</v>
      </c>
      <c r="K332">
        <f t="shared" ca="1" si="113"/>
        <v>0.47816243705719025</v>
      </c>
      <c r="L332">
        <f t="shared" ca="1" si="114"/>
        <v>0.88784197307271218</v>
      </c>
      <c r="M332">
        <f t="shared" si="119"/>
        <v>0.53283302033339752</v>
      </c>
      <c r="N332">
        <f t="shared" ca="1" si="115"/>
        <v>0.77468960599354519</v>
      </c>
      <c r="O332">
        <f t="shared" ca="1" si="117"/>
        <v>11.924647438731435</v>
      </c>
      <c r="P332">
        <f t="shared" si="106"/>
        <v>0.56060825603801168</v>
      </c>
      <c r="Q332">
        <f t="shared" si="120"/>
        <v>15.653778743383747</v>
      </c>
      <c r="R332">
        <f t="shared" ca="1" si="116"/>
        <v>11.924647438731435</v>
      </c>
    </row>
    <row r="333" spans="2:18" x14ac:dyDescent="0.25">
      <c r="B333" s="4">
        <f t="shared" si="92"/>
        <v>13000</v>
      </c>
      <c r="C333">
        <v>-27.953863956290409</v>
      </c>
      <c r="D333">
        <f t="shared" ca="1" si="107"/>
        <v>344.27063394849807</v>
      </c>
      <c r="E333" s="7">
        <f t="shared" ca="1" si="118"/>
        <v>-344.27063394849807</v>
      </c>
      <c r="F333">
        <f t="shared" ca="1" si="108"/>
        <v>344.27063394849807</v>
      </c>
      <c r="G333">
        <f t="shared" ca="1" si="109"/>
        <v>0.92273248362529903</v>
      </c>
      <c r="H333">
        <f t="shared" ca="1" si="110"/>
        <v>0.47008388490427944</v>
      </c>
      <c r="I333">
        <f t="shared" ca="1" si="111"/>
        <v>0.93140933067041476</v>
      </c>
      <c r="J333">
        <f t="shared" ca="1" si="112"/>
        <v>1.073641810395237</v>
      </c>
      <c r="K333">
        <f t="shared" ca="1" si="113"/>
        <v>0.47840570928529608</v>
      </c>
      <c r="L333">
        <f t="shared" ca="1" si="114"/>
        <v>0.88773000545406766</v>
      </c>
      <c r="M333">
        <f t="shared" si="119"/>
        <v>0.53283302033339752</v>
      </c>
      <c r="N333">
        <f t="shared" ca="1" si="115"/>
        <v>0.77473845948217379</v>
      </c>
      <c r="O333">
        <f t="shared" ca="1" si="117"/>
        <v>11.922900826239513</v>
      </c>
      <c r="P333">
        <f t="shared" si="106"/>
        <v>0.56060825603801168</v>
      </c>
      <c r="Q333">
        <f t="shared" si="120"/>
        <v>15.671166922059799</v>
      </c>
      <c r="R333">
        <f t="shared" ca="1" si="116"/>
        <v>11.922900826239513</v>
      </c>
    </row>
    <row r="334" spans="2:18" x14ac:dyDescent="0.25">
      <c r="B334" s="4">
        <f t="shared" ref="B334:B357" si="121">B333+100</f>
        <v>13100</v>
      </c>
      <c r="C334">
        <v>-27.984880585975709</v>
      </c>
      <c r="D334">
        <f t="shared" ca="1" si="107"/>
        <v>-344.44557391642729</v>
      </c>
      <c r="E334" s="7">
        <f t="shared" ca="1" si="118"/>
        <v>344.44557391642667</v>
      </c>
      <c r="F334">
        <f t="shared" ca="1" si="108"/>
        <v>344.44557391642667</v>
      </c>
      <c r="G334">
        <f t="shared" ca="1" si="109"/>
        <v>0.92264985422873669</v>
      </c>
      <c r="H334">
        <f t="shared" ca="1" si="110"/>
        <v>0.47032275645369392</v>
      </c>
      <c r="I334">
        <f t="shared" ca="1" si="111"/>
        <v>0.9316042321527509</v>
      </c>
      <c r="J334">
        <f t="shared" ca="1" si="112"/>
        <v>1.0734171931456347</v>
      </c>
      <c r="K334">
        <f t="shared" ca="1" si="113"/>
        <v>0.47864880954185768</v>
      </c>
      <c r="L334">
        <f t="shared" ca="1" si="114"/>
        <v>0.88761806450505032</v>
      </c>
      <c r="M334">
        <f t="shared" si="119"/>
        <v>0.53283302033339752</v>
      </c>
      <c r="N334">
        <f t="shared" ca="1" si="115"/>
        <v>0.77478731057462569</v>
      </c>
      <c r="O334">
        <f t="shared" ca="1" si="117"/>
        <v>11.921158069573602</v>
      </c>
      <c r="P334">
        <f t="shared" si="106"/>
        <v>0.56060825603801168</v>
      </c>
      <c r="Q334">
        <f t="shared" si="120"/>
        <v>15.688555100735853</v>
      </c>
      <c r="R334">
        <f t="shared" ca="1" si="116"/>
        <v>11.921158069573602</v>
      </c>
    </row>
    <row r="335" spans="2:18" x14ac:dyDescent="0.25">
      <c r="B335" s="4">
        <f t="shared" si="121"/>
        <v>13200</v>
      </c>
      <c r="C335">
        <v>-28.01589721566101</v>
      </c>
      <c r="D335">
        <f t="shared" ca="1" si="107"/>
        <v>344.62039032098215</v>
      </c>
      <c r="E335" s="7">
        <f t="shared" ca="1" si="118"/>
        <v>-344.62039032098346</v>
      </c>
      <c r="F335">
        <f t="shared" ca="1" si="108"/>
        <v>344.62039032098346</v>
      </c>
      <c r="G335">
        <f t="shared" ca="1" si="109"/>
        <v>0.92256723200974422</v>
      </c>
      <c r="H335">
        <f t="shared" ca="1" si="110"/>
        <v>0.47056145928366128</v>
      </c>
      <c r="I335">
        <f t="shared" ca="1" si="111"/>
        <v>0.93179888708003222</v>
      </c>
      <c r="J335">
        <f t="shared" ca="1" si="112"/>
        <v>1.0731929538290057</v>
      </c>
      <c r="K335">
        <f t="shared" ca="1" si="113"/>
        <v>0.47889173809215713</v>
      </c>
      <c r="L335">
        <f t="shared" ca="1" si="114"/>
        <v>0.8875061502213657</v>
      </c>
      <c r="M335">
        <f t="shared" si="119"/>
        <v>0.53283302033339752</v>
      </c>
      <c r="N335">
        <f t="shared" ca="1" si="115"/>
        <v>0.77483615926908378</v>
      </c>
      <c r="O335">
        <f t="shared" ca="1" si="117"/>
        <v>11.919419158963976</v>
      </c>
      <c r="P335">
        <f t="shared" si="106"/>
        <v>0.56060825603801168</v>
      </c>
      <c r="Q335">
        <f t="shared" si="120"/>
        <v>15.705943279411906</v>
      </c>
      <c r="R335">
        <f t="shared" ca="1" si="116"/>
        <v>11.919419158963976</v>
      </c>
    </row>
    <row r="336" spans="2:18" x14ac:dyDescent="0.25">
      <c r="B336" s="4">
        <f t="shared" si="121"/>
        <v>13300</v>
      </c>
      <c r="C336">
        <v>-28.04691384534631</v>
      </c>
      <c r="D336">
        <f t="shared" ca="1" si="107"/>
        <v>-344.7950833525498</v>
      </c>
      <c r="E336" s="7">
        <f t="shared" ca="1" si="118"/>
        <v>344.79508335254974</v>
      </c>
      <c r="F336">
        <f t="shared" ca="1" si="108"/>
        <v>344.79508335254974</v>
      </c>
      <c r="G336">
        <f t="shared" ca="1" si="109"/>
        <v>0.92248461696931083</v>
      </c>
      <c r="H336">
        <f t="shared" ca="1" si="110"/>
        <v>0.47079999365414521</v>
      </c>
      <c r="I336">
        <f t="shared" ca="1" si="111"/>
        <v>0.93199329591494173</v>
      </c>
      <c r="J336">
        <f t="shared" ca="1" si="112"/>
        <v>1.0729690914979124</v>
      </c>
      <c r="K336">
        <f t="shared" ca="1" si="113"/>
        <v>0.47913449520076029</v>
      </c>
      <c r="L336">
        <f t="shared" ca="1" si="114"/>
        <v>0.88739426259871745</v>
      </c>
      <c r="M336">
        <f t="shared" si="119"/>
        <v>0.53283302033339752</v>
      </c>
      <c r="N336">
        <f t="shared" ca="1" si="115"/>
        <v>0.7748850055637323</v>
      </c>
      <c r="O336">
        <f t="shared" ca="1" si="117"/>
        <v>11.917684084676331</v>
      </c>
      <c r="P336">
        <f t="shared" si="106"/>
        <v>0.56060825603801168</v>
      </c>
      <c r="Q336">
        <f t="shared" si="120"/>
        <v>15.723331458087959</v>
      </c>
      <c r="R336">
        <f t="shared" ca="1" si="116"/>
        <v>11.917684084676331</v>
      </c>
    </row>
    <row r="337" spans="2:18" x14ac:dyDescent="0.25">
      <c r="B337" s="4">
        <f t="shared" si="121"/>
        <v>13400</v>
      </c>
      <c r="C337">
        <v>-28.077930475031611</v>
      </c>
      <c r="D337">
        <f t="shared" ca="1" si="107"/>
        <v>344.96965320099446</v>
      </c>
      <c r="E337" s="7">
        <f t="shared" ca="1" si="118"/>
        <v>-344.96965320099457</v>
      </c>
      <c r="F337">
        <f t="shared" ca="1" si="108"/>
        <v>344.96965320099457</v>
      </c>
      <c r="G337">
        <f t="shared" ca="1" si="109"/>
        <v>0.92240200910842807</v>
      </c>
      <c r="H337">
        <f t="shared" ca="1" si="110"/>
        <v>0.47103835982439574</v>
      </c>
      <c r="I337">
        <f t="shared" ca="1" si="111"/>
        <v>0.93218745911877754</v>
      </c>
      <c r="J337">
        <f t="shared" ca="1" si="112"/>
        <v>1.0727456052083424</v>
      </c>
      <c r="K337">
        <f t="shared" ca="1" si="113"/>
        <v>0.47937708113150651</v>
      </c>
      <c r="L337">
        <f t="shared" ca="1" si="114"/>
        <v>0.88728240163281313</v>
      </c>
      <c r="M337">
        <f t="shared" si="119"/>
        <v>0.53283302033339752</v>
      </c>
      <c r="N337">
        <f t="shared" ca="1" si="115"/>
        <v>0.77493384945675403</v>
      </c>
      <c r="O337">
        <f t="shared" ca="1" si="117"/>
        <v>11.915952837011686</v>
      </c>
      <c r="P337">
        <f t="shared" si="106"/>
        <v>0.56060825603801168</v>
      </c>
      <c r="Q337">
        <f t="shared" si="120"/>
        <v>15.740719636764013</v>
      </c>
      <c r="R337">
        <f t="shared" ca="1" si="116"/>
        <v>11.915952837011686</v>
      </c>
    </row>
    <row r="338" spans="2:18" x14ac:dyDescent="0.25">
      <c r="B338" s="4">
        <f t="shared" si="121"/>
        <v>13500</v>
      </c>
      <c r="C338">
        <v>-28.108947104716911</v>
      </c>
      <c r="D338">
        <f t="shared" ca="1" si="107"/>
        <v>-345.1441000556681</v>
      </c>
      <c r="E338" s="7">
        <f t="shared" ca="1" si="118"/>
        <v>345.14410005566805</v>
      </c>
      <c r="F338">
        <f t="shared" ca="1" si="108"/>
        <v>345.14410005566805</v>
      </c>
      <c r="G338">
        <f t="shared" ca="1" si="109"/>
        <v>0.92231940842808635</v>
      </c>
      <c r="H338">
        <f t="shared" ca="1" si="110"/>
        <v>0.47127655805296315</v>
      </c>
      <c r="I338">
        <f t="shared" ca="1" si="111"/>
        <v>0.93238137715146763</v>
      </c>
      <c r="J338">
        <f t="shared" ca="1" si="112"/>
        <v>1.0725224940196842</v>
      </c>
      <c r="K338">
        <f t="shared" ca="1" si="113"/>
        <v>0.47961949614752331</v>
      </c>
      <c r="L338">
        <f t="shared" ca="1" si="114"/>
        <v>0.88717056731935851</v>
      </c>
      <c r="M338">
        <f t="shared" si="119"/>
        <v>0.53283302033339752</v>
      </c>
      <c r="N338">
        <f t="shared" ca="1" si="115"/>
        <v>0.77498269094633221</v>
      </c>
      <c r="O338">
        <f t="shared" ca="1" si="117"/>
        <v>11.914225406306141</v>
      </c>
      <c r="P338">
        <f t="shared" si="106"/>
        <v>0.56060825603801168</v>
      </c>
      <c r="Q338">
        <f t="shared" si="120"/>
        <v>15.758107815440065</v>
      </c>
      <c r="R338">
        <f t="shared" ca="1" si="116"/>
        <v>11.914225406306141</v>
      </c>
    </row>
    <row r="339" spans="2:18" x14ac:dyDescent="0.25">
      <c r="B339" s="4">
        <f t="shared" si="121"/>
        <v>13600</v>
      </c>
      <c r="C339">
        <v>-28.139963734402212</v>
      </c>
      <c r="D339">
        <f t="shared" ca="1" si="107"/>
        <v>345.31842410540759</v>
      </c>
      <c r="E339" s="7">
        <f t="shared" ca="1" si="118"/>
        <v>-345.31842410540833</v>
      </c>
      <c r="F339">
        <f t="shared" ca="1" si="108"/>
        <v>345.31842410540833</v>
      </c>
      <c r="G339">
        <f t="shared" ca="1" si="109"/>
        <v>0.92223681492927656</v>
      </c>
      <c r="H339">
        <f t="shared" ca="1" si="110"/>
        <v>0.47151458859769457</v>
      </c>
      <c r="I339">
        <f t="shared" ca="1" si="111"/>
        <v>0.93257505047157041</v>
      </c>
      <c r="J339">
        <f t="shared" ca="1" si="112"/>
        <v>1.0722997569947161</v>
      </c>
      <c r="K339">
        <f t="shared" ca="1" si="113"/>
        <v>0.47986174051122232</v>
      </c>
      <c r="L339">
        <f t="shared" ca="1" si="114"/>
        <v>0.887058759654061</v>
      </c>
      <c r="M339">
        <f t="shared" si="119"/>
        <v>0.53283302033339752</v>
      </c>
      <c r="N339">
        <f t="shared" ca="1" si="115"/>
        <v>0.77503153003064973</v>
      </c>
      <c r="O339">
        <f t="shared" ca="1" si="117"/>
        <v>11.912501782930768</v>
      </c>
      <c r="P339">
        <f t="shared" si="106"/>
        <v>0.56060825603801168</v>
      </c>
      <c r="Q339">
        <f t="shared" si="120"/>
        <v>15.775495994116119</v>
      </c>
      <c r="R339">
        <f t="shared" ca="1" si="116"/>
        <v>11.912501782930768</v>
      </c>
    </row>
    <row r="340" spans="2:18" x14ac:dyDescent="0.25">
      <c r="B340" s="4">
        <f t="shared" si="121"/>
        <v>13700</v>
      </c>
      <c r="C340">
        <v>-28.170980364087512</v>
      </c>
      <c r="D340">
        <f t="shared" ca="1" si="107"/>
        <v>-345.49262553854021</v>
      </c>
      <c r="E340" s="7">
        <f t="shared" ca="1" si="118"/>
        <v>345.49262553853976</v>
      </c>
      <c r="F340">
        <f t="shared" ca="1" si="108"/>
        <v>345.49262553853976</v>
      </c>
      <c r="G340">
        <f t="shared" ca="1" si="109"/>
        <v>0.92215422861298868</v>
      </c>
      <c r="H340">
        <f t="shared" ca="1" si="110"/>
        <v>0.47175245171574115</v>
      </c>
      <c r="I340">
        <f t="shared" ca="1" si="111"/>
        <v>0.93276847953628395</v>
      </c>
      <c r="J340">
        <f t="shared" ca="1" si="112"/>
        <v>1.0720773931995853</v>
      </c>
      <c r="K340">
        <f t="shared" ca="1" si="113"/>
        <v>0.48010381448430706</v>
      </c>
      <c r="L340">
        <f t="shared" ca="1" si="114"/>
        <v>0.88694697863262728</v>
      </c>
      <c r="M340">
        <f t="shared" si="119"/>
        <v>0.53283302033339752</v>
      </c>
      <c r="N340">
        <f t="shared" ca="1" si="115"/>
        <v>0.77508036670788993</v>
      </c>
      <c r="O340">
        <f t="shared" ca="1" si="117"/>
        <v>11.910781957291391</v>
      </c>
      <c r="P340">
        <f t="shared" si="106"/>
        <v>0.56060825603801168</v>
      </c>
      <c r="Q340">
        <f t="shared" si="120"/>
        <v>15.792884172792171</v>
      </c>
      <c r="R340">
        <f t="shared" ca="1" si="116"/>
        <v>11.910781957291391</v>
      </c>
    </row>
    <row r="341" spans="2:18" x14ac:dyDescent="0.25">
      <c r="B341" s="4">
        <f t="shared" si="121"/>
        <v>13800</v>
      </c>
      <c r="C341">
        <v>-28.201996993772813</v>
      </c>
      <c r="D341">
        <f t="shared" ca="1" si="107"/>
        <v>-345.6667045428805</v>
      </c>
      <c r="E341" s="7">
        <f t="shared" ca="1" si="118"/>
        <v>345.66670454287987</v>
      </c>
      <c r="F341">
        <f t="shared" ca="1" si="108"/>
        <v>345.66670454287987</v>
      </c>
      <c r="G341">
        <f t="shared" ca="1" si="109"/>
        <v>0.92207164948021403</v>
      </c>
      <c r="H341">
        <f t="shared" ca="1" si="110"/>
        <v>0.47199014766355413</v>
      </c>
      <c r="I341">
        <f t="shared" ca="1" si="111"/>
        <v>0.93296166480144627</v>
      </c>
      <c r="J341">
        <f t="shared" ca="1" si="112"/>
        <v>1.0718554017037998</v>
      </c>
      <c r="K341">
        <f t="shared" ca="1" si="113"/>
        <v>0.48034571832776868</v>
      </c>
      <c r="L341">
        <f t="shared" ca="1" si="114"/>
        <v>0.88683522425076633</v>
      </c>
      <c r="M341">
        <f t="shared" si="119"/>
        <v>0.53283302033339752</v>
      </c>
      <c r="N341">
        <f t="shared" ca="1" si="115"/>
        <v>0.77512920097623528</v>
      </c>
      <c r="O341">
        <f t="shared" ca="1" si="117"/>
        <v>11.909065919828491</v>
      </c>
      <c r="P341">
        <f t="shared" si="106"/>
        <v>0.56060825603801168</v>
      </c>
      <c r="Q341">
        <f t="shared" si="120"/>
        <v>15.810272351468225</v>
      </c>
      <c r="R341">
        <f t="shared" ca="1" si="116"/>
        <v>11.909065919828491</v>
      </c>
    </row>
    <row r="342" spans="2:18" x14ac:dyDescent="0.25">
      <c r="B342" s="4">
        <f t="shared" si="121"/>
        <v>13900</v>
      </c>
      <c r="C342">
        <v>-28.233013623458113</v>
      </c>
      <c r="D342">
        <f t="shared" ca="1" si="107"/>
        <v>-345.84066130573717</v>
      </c>
      <c r="E342" s="7">
        <f t="shared" ca="1" si="118"/>
        <v>345.84066130573711</v>
      </c>
      <c r="F342">
        <f t="shared" ca="1" si="108"/>
        <v>345.84066130573711</v>
      </c>
      <c r="G342">
        <f t="shared" ca="1" si="109"/>
        <v>0.92198907753194304</v>
      </c>
      <c r="H342">
        <f t="shared" ca="1" si="110"/>
        <v>0.47222767669689386</v>
      </c>
      <c r="I342">
        <f t="shared" ca="1" si="111"/>
        <v>0.93315460672154615</v>
      </c>
      <c r="J342">
        <f t="shared" ca="1" si="112"/>
        <v>1.0716337815802055</v>
      </c>
      <c r="K342">
        <f t="shared" ca="1" si="113"/>
        <v>0.4805874523018952</v>
      </c>
      <c r="L342">
        <f t="shared" ca="1" si="114"/>
        <v>0.88672349650418647</v>
      </c>
      <c r="M342">
        <f t="shared" si="119"/>
        <v>0.53283302033339752</v>
      </c>
      <c r="N342">
        <f t="shared" ca="1" si="115"/>
        <v>0.77517803283386832</v>
      </c>
      <c r="O342">
        <f t="shared" ca="1" si="117"/>
        <v>11.907353661016986</v>
      </c>
      <c r="P342">
        <f t="shared" si="106"/>
        <v>0.56060825603801168</v>
      </c>
      <c r="Q342">
        <f t="shared" si="120"/>
        <v>15.827660530144279</v>
      </c>
      <c r="R342">
        <f t="shared" ca="1" si="116"/>
        <v>11.907353661016986</v>
      </c>
    </row>
    <row r="343" spans="2:18" x14ac:dyDescent="0.25">
      <c r="B343" s="4">
        <f t="shared" si="121"/>
        <v>14000</v>
      </c>
      <c r="C343">
        <v>-28.264030253143414</v>
      </c>
      <c r="D343">
        <f t="shared" ca="1" si="107"/>
        <v>-346.01449601391352</v>
      </c>
      <c r="E343" s="7">
        <f t="shared" ca="1" si="118"/>
        <v>346.01449601391323</v>
      </c>
      <c r="F343">
        <f t="shared" ca="1" si="108"/>
        <v>346.01449601391323</v>
      </c>
      <c r="G343">
        <f t="shared" ca="1" si="109"/>
        <v>0.92190651276916591</v>
      </c>
      <c r="H343">
        <f t="shared" ca="1" si="110"/>
        <v>0.47246503907083059</v>
      </c>
      <c r="I343">
        <f t="shared" ca="1" si="111"/>
        <v>0.93334730574972691</v>
      </c>
      <c r="J343">
        <f t="shared" ca="1" si="112"/>
        <v>1.0714125319049732</v>
      </c>
      <c r="K343">
        <f t="shared" ca="1" si="113"/>
        <v>0.48082901666627231</v>
      </c>
      <c r="L343">
        <f t="shared" ca="1" si="114"/>
        <v>0.88661179538859658</v>
      </c>
      <c r="M343">
        <f t="shared" si="119"/>
        <v>0.53283302033339752</v>
      </c>
      <c r="N343">
        <f t="shared" ca="1" si="115"/>
        <v>0.77522686227897208</v>
      </c>
      <c r="O343">
        <f t="shared" ca="1" si="117"/>
        <v>11.905645171366091</v>
      </c>
      <c r="P343">
        <f t="shared" si="106"/>
        <v>0.56060825603801168</v>
      </c>
      <c r="Q343">
        <f t="shared" si="120"/>
        <v>15.845048708820331</v>
      </c>
      <c r="R343">
        <f t="shared" ca="1" si="116"/>
        <v>11.905645171366091</v>
      </c>
    </row>
    <row r="344" spans="2:18" x14ac:dyDescent="0.25">
      <c r="B344" s="4">
        <f t="shared" si="121"/>
        <v>14100</v>
      </c>
      <c r="C344">
        <v>-28.295046882828714</v>
      </c>
      <c r="D344">
        <f t="shared" ca="1" si="107"/>
        <v>-346.18820885370781</v>
      </c>
      <c r="E344" s="7">
        <f t="shared" ca="1" si="118"/>
        <v>346.18820885370741</v>
      </c>
      <c r="F344">
        <f t="shared" ca="1" si="108"/>
        <v>346.18820885370741</v>
      </c>
      <c r="G344">
        <f t="shared" ca="1" si="109"/>
        <v>0.92182395519287375</v>
      </c>
      <c r="H344">
        <f t="shared" ca="1" si="110"/>
        <v>0.47270223503974523</v>
      </c>
      <c r="I344">
        <f t="shared" ca="1" si="111"/>
        <v>0.93353976233779068</v>
      </c>
      <c r="J344">
        <f t="shared" ca="1" si="112"/>
        <v>1.0711916517575835</v>
      </c>
      <c r="K344">
        <f t="shared" ca="1" si="113"/>
        <v>0.48107041167978432</v>
      </c>
      <c r="L344">
        <f t="shared" ca="1" si="114"/>
        <v>0.88650012089970642</v>
      </c>
      <c r="M344">
        <f t="shared" si="119"/>
        <v>0.53283302033339752</v>
      </c>
      <c r="N344">
        <f t="shared" ca="1" si="115"/>
        <v>0.77527568930972879</v>
      </c>
      <c r="O344">
        <f t="shared" ca="1" si="117"/>
        <v>11.903940441419152</v>
      </c>
      <c r="P344">
        <f t="shared" si="106"/>
        <v>0.56060825603801168</v>
      </c>
      <c r="Q344">
        <f t="shared" si="120"/>
        <v>15.862436887496385</v>
      </c>
      <c r="R344">
        <f t="shared" ca="1" si="116"/>
        <v>11.903940441419152</v>
      </c>
    </row>
    <row r="345" spans="2:18" x14ac:dyDescent="0.25">
      <c r="B345" s="4">
        <f t="shared" si="121"/>
        <v>14200</v>
      </c>
      <c r="C345">
        <v>-28.326063512514015</v>
      </c>
      <c r="D345">
        <f t="shared" ca="1" si="107"/>
        <v>-346.36180001091708</v>
      </c>
      <c r="E345" s="7">
        <f t="shared" ca="1" si="118"/>
        <v>346.3618000109164</v>
      </c>
      <c r="F345">
        <f t="shared" ca="1" si="108"/>
        <v>346.3618000109164</v>
      </c>
      <c r="G345">
        <f t="shared" ca="1" si="109"/>
        <v>0.92174140480405675</v>
      </c>
      <c r="H345">
        <f t="shared" ca="1" si="110"/>
        <v>0.4729392648573339</v>
      </c>
      <c r="I345">
        <f t="shared" ca="1" si="111"/>
        <v>0.93373197693620502</v>
      </c>
      <c r="J345">
        <f t="shared" ca="1" si="112"/>
        <v>1.0709711402208115</v>
      </c>
      <c r="K345">
        <f t="shared" ca="1" si="113"/>
        <v>0.48131163760061829</v>
      </c>
      <c r="L345">
        <f t="shared" ca="1" si="114"/>
        <v>0.8863884730332261</v>
      </c>
      <c r="M345">
        <f t="shared" si="119"/>
        <v>0.53283302033339752</v>
      </c>
      <c r="N345">
        <f t="shared" ca="1" si="115"/>
        <v>0.77532451392432078</v>
      </c>
      <c r="O345">
        <f t="shared" ca="1" si="117"/>
        <v>11.902239461753506</v>
      </c>
      <c r="P345">
        <f t="shared" si="106"/>
        <v>0.56060825603801168</v>
      </c>
      <c r="Q345">
        <f t="shared" si="120"/>
        <v>15.879825066172437</v>
      </c>
      <c r="R345">
        <f t="shared" ca="1" si="116"/>
        <v>11.902239461753506</v>
      </c>
    </row>
    <row r="346" spans="2:18" x14ac:dyDescent="0.25">
      <c r="B346" s="4">
        <f t="shared" si="121"/>
        <v>14300</v>
      </c>
      <c r="C346">
        <v>-28.357080142199315</v>
      </c>
      <c r="D346">
        <f t="shared" ca="1" si="107"/>
        <v>-346.53526967083792</v>
      </c>
      <c r="E346" s="7">
        <f t="shared" ca="1" si="118"/>
        <v>346.53526967083718</v>
      </c>
      <c r="F346">
        <f t="shared" ca="1" si="108"/>
        <v>346.53526967083718</v>
      </c>
      <c r="G346">
        <f t="shared" ca="1" si="109"/>
        <v>0.92165886160370591</v>
      </c>
      <c r="H346">
        <f t="shared" ca="1" si="110"/>
        <v>0.47317612877660975</v>
      </c>
      <c r="I346">
        <f t="shared" ca="1" si="111"/>
        <v>0.9339239499941081</v>
      </c>
      <c r="J346">
        <f t="shared" ca="1" si="112"/>
        <v>1.0707509963807105</v>
      </c>
      <c r="K346">
        <f t="shared" ca="1" si="113"/>
        <v>0.4815526946862666</v>
      </c>
      <c r="L346">
        <f t="shared" ca="1" si="114"/>
        <v>0.88627685178486626</v>
      </c>
      <c r="M346">
        <f t="shared" si="119"/>
        <v>0.53283302033339752</v>
      </c>
      <c r="N346">
        <f t="shared" ca="1" si="115"/>
        <v>0.7753733361209304</v>
      </c>
      <c r="O346">
        <f t="shared" ca="1" si="117"/>
        <v>11.90054222298029</v>
      </c>
      <c r="P346">
        <f t="shared" si="106"/>
        <v>0.56060825603801168</v>
      </c>
      <c r="Q346">
        <f t="shared" si="120"/>
        <v>15.897213244848491</v>
      </c>
      <c r="R346">
        <f t="shared" ca="1" si="116"/>
        <v>11.90054222298029</v>
      </c>
    </row>
    <row r="347" spans="2:18" x14ac:dyDescent="0.25">
      <c r="B347" s="4">
        <f t="shared" si="121"/>
        <v>14400</v>
      </c>
      <c r="C347">
        <v>-28.388096771884616</v>
      </c>
      <c r="D347">
        <f t="shared" ca="1" si="107"/>
        <v>346.70861801826851</v>
      </c>
      <c r="E347" s="7">
        <f t="shared" ca="1" si="118"/>
        <v>-346.70861801826874</v>
      </c>
      <c r="F347">
        <f t="shared" ca="1" si="108"/>
        <v>346.70861801826874</v>
      </c>
      <c r="G347">
        <f t="shared" ca="1" si="109"/>
        <v>0.921576325592812</v>
      </c>
      <c r="H347">
        <f t="shared" ca="1" si="110"/>
        <v>0.47341282704990512</v>
      </c>
      <c r="I347">
        <f t="shared" ca="1" si="111"/>
        <v>0.93411568195931383</v>
      </c>
      <c r="J347">
        <f t="shared" ca="1" si="112"/>
        <v>1.070531219326597</v>
      </c>
      <c r="K347">
        <f t="shared" ca="1" si="113"/>
        <v>0.48179358319352855</v>
      </c>
      <c r="L347">
        <f t="shared" ca="1" si="114"/>
        <v>0.88616525715033856</v>
      </c>
      <c r="M347">
        <f t="shared" si="119"/>
        <v>0.53283302033339752</v>
      </c>
      <c r="N347">
        <f t="shared" ca="1" si="115"/>
        <v>0.77542215589773944</v>
      </c>
      <c r="O347">
        <f t="shared" ca="1" si="117"/>
        <v>11.898848715744304</v>
      </c>
      <c r="P347">
        <f t="shared" si="106"/>
        <v>0.56060825603801168</v>
      </c>
      <c r="Q347">
        <f t="shared" si="120"/>
        <v>15.914601423524543</v>
      </c>
      <c r="R347">
        <f t="shared" ca="1" si="116"/>
        <v>11.898848715744304</v>
      </c>
    </row>
    <row r="348" spans="2:18" x14ac:dyDescent="0.25">
      <c r="B348" s="4">
        <f t="shared" si="121"/>
        <v>14500</v>
      </c>
      <c r="C348">
        <v>-28.419113401569916</v>
      </c>
      <c r="D348">
        <f t="shared" ca="1" si="107"/>
        <v>346.88184523751215</v>
      </c>
      <c r="E348" s="7">
        <f t="shared" ca="1" si="118"/>
        <v>-346.88184523751289</v>
      </c>
      <c r="F348">
        <f t="shared" ca="1" si="108"/>
        <v>346.88184523751289</v>
      </c>
      <c r="G348">
        <f t="shared" ca="1" si="109"/>
        <v>0.92149379677236498</v>
      </c>
      <c r="H348">
        <f t="shared" ca="1" si="110"/>
        <v>0.47364935992887669</v>
      </c>
      <c r="I348">
        <f t="shared" ca="1" si="111"/>
        <v>0.93430717327831858</v>
      </c>
      <c r="J348">
        <f t="shared" ca="1" si="112"/>
        <v>1.0703118081510354</v>
      </c>
      <c r="K348">
        <f t="shared" ca="1" si="113"/>
        <v>0.48203430337851577</v>
      </c>
      <c r="L348">
        <f t="shared" ca="1" si="114"/>
        <v>0.88605368912535409</v>
      </c>
      <c r="M348">
        <f t="shared" si="119"/>
        <v>0.53283302033339752</v>
      </c>
      <c r="N348">
        <f t="shared" ca="1" si="115"/>
        <v>0.77547097325293035</v>
      </c>
      <c r="O348">
        <f t="shared" ca="1" si="117"/>
        <v>11.897158930723849</v>
      </c>
      <c r="P348">
        <f t="shared" si="106"/>
        <v>0.56060825603801168</v>
      </c>
      <c r="Q348">
        <f t="shared" si="120"/>
        <v>15.931989602200597</v>
      </c>
      <c r="R348">
        <f t="shared" ca="1" si="116"/>
        <v>11.897158930723849</v>
      </c>
    </row>
    <row r="349" spans="2:18" x14ac:dyDescent="0.25">
      <c r="B349" s="4">
        <f t="shared" si="121"/>
        <v>14600</v>
      </c>
      <c r="C349">
        <v>-28.450130031255217</v>
      </c>
      <c r="D349">
        <f t="shared" ca="1" si="107"/>
        <v>347.05495151237687</v>
      </c>
      <c r="E349" s="7">
        <f t="shared" ca="1" si="118"/>
        <v>-347.05495151237761</v>
      </c>
      <c r="F349">
        <f t="shared" ca="1" si="108"/>
        <v>347.05495151237761</v>
      </c>
      <c r="G349">
        <f t="shared" ca="1" si="109"/>
        <v>0.92141127514335575</v>
      </c>
      <c r="H349">
        <f t="shared" ca="1" si="110"/>
        <v>0.47388572766450499</v>
      </c>
      <c r="I349">
        <f t="shared" ca="1" si="111"/>
        <v>0.93449842439630526</v>
      </c>
      <c r="J349">
        <f t="shared" ca="1" si="112"/>
        <v>1.0700927619498228</v>
      </c>
      <c r="K349">
        <f t="shared" ca="1" si="113"/>
        <v>0.482274855496652</v>
      </c>
      <c r="L349">
        <f t="shared" ca="1" si="114"/>
        <v>0.88594214770562518</v>
      </c>
      <c r="M349">
        <f t="shared" si="119"/>
        <v>0.53283302033339752</v>
      </c>
      <c r="N349">
        <f t="shared" ca="1" si="115"/>
        <v>0.77551978818468492</v>
      </c>
      <c r="O349">
        <f t="shared" ca="1" si="117"/>
        <v>11.895472858630562</v>
      </c>
      <c r="P349">
        <f t="shared" si="106"/>
        <v>0.56060825603801168</v>
      </c>
      <c r="Q349">
        <f t="shared" si="120"/>
        <v>15.949377780876651</v>
      </c>
      <c r="R349">
        <f t="shared" ca="1" si="116"/>
        <v>11.895472858630562</v>
      </c>
    </row>
    <row r="350" spans="2:18" x14ac:dyDescent="0.25">
      <c r="B350" s="4">
        <f t="shared" si="121"/>
        <v>14700</v>
      </c>
      <c r="C350">
        <v>-28.481146660940517</v>
      </c>
      <c r="D350">
        <f t="shared" ca="1" si="107"/>
        <v>347.22793702617804</v>
      </c>
      <c r="E350" s="7">
        <f t="shared" ca="1" si="118"/>
        <v>-347.22793702617884</v>
      </c>
      <c r="F350">
        <f t="shared" ca="1" si="108"/>
        <v>347.22793702617884</v>
      </c>
      <c r="G350">
        <f t="shared" ca="1" si="109"/>
        <v>0.92132876070677505</v>
      </c>
      <c r="H350">
        <f t="shared" ca="1" si="110"/>
        <v>0.47412193050709761</v>
      </c>
      <c r="I350">
        <f t="shared" ca="1" si="111"/>
        <v>0.93468943575714813</v>
      </c>
      <c r="J350">
        <f t="shared" ca="1" si="112"/>
        <v>1.069874079821975</v>
      </c>
      <c r="K350">
        <f t="shared" ca="1" si="113"/>
        <v>0.48251523980267585</v>
      </c>
      <c r="L350">
        <f t="shared" ca="1" si="114"/>
        <v>0.88583063288686481</v>
      </c>
      <c r="M350">
        <f t="shared" si="119"/>
        <v>0.53283302033339752</v>
      </c>
      <c r="N350">
        <f t="shared" ca="1" si="115"/>
        <v>0.77556860069118494</v>
      </c>
      <c r="O350">
        <f t="shared" ca="1" si="117"/>
        <v>11.893790490209277</v>
      </c>
      <c r="P350">
        <f t="shared" si="106"/>
        <v>0.56060825603801168</v>
      </c>
      <c r="Q350">
        <f t="shared" si="120"/>
        <v>15.966765959552703</v>
      </c>
      <c r="R350">
        <f t="shared" ca="1" si="116"/>
        <v>11.893790490209277</v>
      </c>
    </row>
    <row r="351" spans="2:18" x14ac:dyDescent="0.25">
      <c r="B351" s="4">
        <f t="shared" si="121"/>
        <v>14800</v>
      </c>
      <c r="C351">
        <v>-28.512163290625818</v>
      </c>
      <c r="D351">
        <f t="shared" ca="1" si="107"/>
        <v>-347.40080196174125</v>
      </c>
      <c r="E351" s="7">
        <f t="shared" ca="1" si="118"/>
        <v>347.40080196174085</v>
      </c>
      <c r="F351">
        <f t="shared" ca="1" si="108"/>
        <v>347.40080196174085</v>
      </c>
      <c r="G351">
        <f t="shared" ca="1" si="109"/>
        <v>0.921246253463613</v>
      </c>
      <c r="H351">
        <f t="shared" ca="1" si="110"/>
        <v>0.47435796870629371</v>
      </c>
      <c r="I351">
        <f t="shared" ca="1" si="111"/>
        <v>0.93488020780341996</v>
      </c>
      <c r="J351">
        <f t="shared" ca="1" si="112"/>
        <v>1.0696557608697101</v>
      </c>
      <c r="K351">
        <f t="shared" ca="1" si="113"/>
        <v>0.48275545655064594</v>
      </c>
      <c r="L351">
        <f t="shared" ca="1" si="114"/>
        <v>0.88571914466478563</v>
      </c>
      <c r="M351">
        <f t="shared" si="119"/>
        <v>0.53283302033339752</v>
      </c>
      <c r="N351">
        <f t="shared" ca="1" si="115"/>
        <v>0.77561741077061208</v>
      </c>
      <c r="O351">
        <f t="shared" ca="1" si="117"/>
        <v>11.892111816237856</v>
      </c>
      <c r="P351">
        <f t="shared" si="106"/>
        <v>0.56060825603801168</v>
      </c>
      <c r="Q351">
        <f t="shared" si="120"/>
        <v>15.984154138228757</v>
      </c>
      <c r="R351">
        <f t="shared" ca="1" si="116"/>
        <v>11.892111816237856</v>
      </c>
    </row>
    <row r="352" spans="2:18" x14ac:dyDescent="0.25">
      <c r="B352" s="4">
        <f t="shared" si="121"/>
        <v>14900</v>
      </c>
      <c r="C352">
        <v>-28.543179920311118</v>
      </c>
      <c r="D352">
        <f t="shared" ca="1" si="107"/>
        <v>-347.57354650140155</v>
      </c>
      <c r="E352" s="7">
        <f t="shared" ca="1" si="118"/>
        <v>347.5735465014011</v>
      </c>
      <c r="F352">
        <f t="shared" ca="1" si="108"/>
        <v>347.5735465014011</v>
      </c>
      <c r="G352">
        <f t="shared" ca="1" si="109"/>
        <v>0.92116375341486101</v>
      </c>
      <c r="H352">
        <f t="shared" ca="1" si="110"/>
        <v>0.47459384251106224</v>
      </c>
      <c r="I352">
        <f t="shared" ca="1" si="111"/>
        <v>0.93507074097639431</v>
      </c>
      <c r="J352">
        <f t="shared" ca="1" si="112"/>
        <v>1.0694378041984365</v>
      </c>
      <c r="K352">
        <f t="shared" ca="1" si="113"/>
        <v>0.48299550599393853</v>
      </c>
      <c r="L352">
        <f t="shared" ca="1" si="114"/>
        <v>0.8856076830351024</v>
      </c>
      <c r="M352">
        <f t="shared" si="119"/>
        <v>0.53283302033339752</v>
      </c>
      <c r="N352">
        <f t="shared" ca="1" si="115"/>
        <v>0.7756662184211478</v>
      </c>
      <c r="O352">
        <f t="shared" ca="1" si="117"/>
        <v>11.890436827527058</v>
      </c>
      <c r="P352">
        <f t="shared" si="106"/>
        <v>0.56060825603801168</v>
      </c>
      <c r="Q352">
        <f t="shared" si="120"/>
        <v>16.001542316904811</v>
      </c>
      <c r="R352">
        <f t="shared" ca="1" si="116"/>
        <v>11.890436827527058</v>
      </c>
    </row>
    <row r="353" spans="2:18" x14ac:dyDescent="0.25">
      <c r="B353" s="4">
        <f t="shared" si="121"/>
        <v>15000</v>
      </c>
      <c r="C353">
        <v>-28.574196549996419</v>
      </c>
      <c r="D353">
        <f t="shared" ca="1" si="107"/>
        <v>-347.74617082700894</v>
      </c>
      <c r="E353" s="7">
        <f t="shared" ca="1" si="118"/>
        <v>347.74617082700837</v>
      </c>
      <c r="F353">
        <f t="shared" ca="1" si="108"/>
        <v>347.74617082700837</v>
      </c>
      <c r="G353">
        <f t="shared" ca="1" si="109"/>
        <v>0.92108126056150907</v>
      </c>
      <c r="H353">
        <f t="shared" ca="1" si="110"/>
        <v>0.47482955216971012</v>
      </c>
      <c r="I353">
        <f t="shared" ca="1" si="111"/>
        <v>0.93526103571605446</v>
      </c>
      <c r="J353">
        <f t="shared" ca="1" si="112"/>
        <v>1.0692202089167331</v>
      </c>
      <c r="K353">
        <f t="shared" ca="1" si="113"/>
        <v>0.48323538838525643</v>
      </c>
      <c r="L353">
        <f t="shared" ca="1" si="114"/>
        <v>0.885496247993529</v>
      </c>
      <c r="M353">
        <f t="shared" si="119"/>
        <v>0.53283302033339752</v>
      </c>
      <c r="N353">
        <f t="shared" ca="1" si="115"/>
        <v>0.77571502364097367</v>
      </c>
      <c r="O353">
        <f t="shared" ca="1" si="117"/>
        <v>11.888765514920347</v>
      </c>
      <c r="P353">
        <f t="shared" si="106"/>
        <v>0.56060825603801168</v>
      </c>
      <c r="Q353">
        <f t="shared" si="120"/>
        <v>16.018930495580861</v>
      </c>
      <c r="R353">
        <f t="shared" ca="1" si="116"/>
        <v>11.888765514920347</v>
      </c>
    </row>
    <row r="354" spans="2:18" x14ac:dyDescent="0.25">
      <c r="B354" s="4">
        <f t="shared" si="121"/>
        <v>15100</v>
      </c>
      <c r="C354">
        <v>-28.605213179681719</v>
      </c>
      <c r="D354">
        <f t="shared" ca="1" si="107"/>
        <v>-347.91867511992729</v>
      </c>
      <c r="E354" s="7">
        <f t="shared" ca="1" si="118"/>
        <v>347.91867511992706</v>
      </c>
      <c r="F354">
        <f t="shared" ca="1" si="108"/>
        <v>347.91867511992706</v>
      </c>
      <c r="G354">
        <f t="shared" ca="1" si="109"/>
        <v>0.92099877490454818</v>
      </c>
      <c r="H354">
        <f t="shared" ca="1" si="110"/>
        <v>0.4750650979298805</v>
      </c>
      <c r="I354">
        <f t="shared" ca="1" si="111"/>
        <v>0.93545109246109615</v>
      </c>
      <c r="J354">
        <f t="shared" ca="1" si="112"/>
        <v>1.0690029741363398</v>
      </c>
      <c r="K354">
        <f t="shared" ca="1" si="113"/>
        <v>0.48347510397662669</v>
      </c>
      <c r="L354">
        <f t="shared" ca="1" si="114"/>
        <v>0.88538483953578051</v>
      </c>
      <c r="M354">
        <f t="shared" si="119"/>
        <v>0.53283302033339752</v>
      </c>
      <c r="N354">
        <f t="shared" ca="1" si="115"/>
        <v>0.7757638264282708</v>
      </c>
      <c r="O354">
        <f t="shared" ca="1" si="117"/>
        <v>11.887097869293779</v>
      </c>
      <c r="P354">
        <f t="shared" si="106"/>
        <v>0.56060825603801168</v>
      </c>
      <c r="Q354">
        <f t="shared" si="120"/>
        <v>16.036318674256915</v>
      </c>
      <c r="R354">
        <f t="shared" ca="1" si="116"/>
        <v>11.887097869293779</v>
      </c>
    </row>
    <row r="355" spans="2:18" x14ac:dyDescent="0.25">
      <c r="B355" s="4">
        <f t="shared" si="121"/>
        <v>15200</v>
      </c>
      <c r="C355">
        <v>-28.63622980936702</v>
      </c>
      <c r="D355">
        <f t="shared" ca="1" si="107"/>
        <v>-348.09105956103843</v>
      </c>
      <c r="E355" s="7">
        <f t="shared" ca="1" si="118"/>
        <v>348.09105956103747</v>
      </c>
      <c r="F355">
        <f t="shared" ca="1" si="108"/>
        <v>348.09105956103747</v>
      </c>
      <c r="G355">
        <f t="shared" ca="1" si="109"/>
        <v>0.92091629644496853</v>
      </c>
      <c r="H355">
        <f t="shared" ca="1" si="110"/>
        <v>0.47530048003855813</v>
      </c>
      <c r="I355">
        <f t="shared" ca="1" si="111"/>
        <v>0.93564091164893448</v>
      </c>
      <c r="J355">
        <f t="shared" ca="1" si="112"/>
        <v>1.0687860989721385</v>
      </c>
      <c r="K355">
        <f t="shared" ca="1" si="113"/>
        <v>0.48371465301940642</v>
      </c>
      <c r="L355">
        <f t="shared" ca="1" si="114"/>
        <v>0.88527345765757171</v>
      </c>
      <c r="M355">
        <f t="shared" si="119"/>
        <v>0.53283302033339752</v>
      </c>
      <c r="N355">
        <f t="shared" ca="1" si="115"/>
        <v>0.77581262678122098</v>
      </c>
      <c r="O355">
        <f t="shared" ca="1" si="117"/>
        <v>11.885433881555819</v>
      </c>
      <c r="P355">
        <f t="shared" si="106"/>
        <v>0.56060825603801168</v>
      </c>
      <c r="Q355">
        <f t="shared" si="120"/>
        <v>16.053706852932969</v>
      </c>
      <c r="R355">
        <f t="shared" ca="1" si="116"/>
        <v>11.885433881555819</v>
      </c>
    </row>
    <row r="356" spans="2:18" x14ac:dyDescent="0.25">
      <c r="B356" s="4">
        <f t="shared" si="121"/>
        <v>15300</v>
      </c>
      <c r="C356">
        <v>-28.66724643905232</v>
      </c>
      <c r="D356">
        <f t="shared" ca="1" si="107"/>
        <v>348.2633243307406</v>
      </c>
      <c r="E356" s="7">
        <f t="shared" ca="1" si="118"/>
        <v>-348.2633243307406</v>
      </c>
      <c r="F356">
        <f t="shared" ca="1" si="108"/>
        <v>348.2633243307406</v>
      </c>
      <c r="G356">
        <f t="shared" ca="1" si="109"/>
        <v>0.92083382518376122</v>
      </c>
      <c r="H356">
        <f t="shared" ca="1" si="110"/>
        <v>0.47553569874206753</v>
      </c>
      <c r="I356">
        <f t="shared" ca="1" si="111"/>
        <v>0.9358304937157057</v>
      </c>
      <c r="J356">
        <f t="shared" ca="1" si="112"/>
        <v>1.0685695825421437</v>
      </c>
      <c r="K356">
        <f t="shared" ca="1" si="113"/>
        <v>0.48395403576428075</v>
      </c>
      <c r="L356">
        <f t="shared" ca="1" si="114"/>
        <v>0.88516210235461956</v>
      </c>
      <c r="M356">
        <f t="shared" si="119"/>
        <v>0.53283302033339752</v>
      </c>
      <c r="N356">
        <f t="shared" ca="1" si="115"/>
        <v>0.77586142469800456</v>
      </c>
      <c r="O356">
        <f t="shared" ca="1" si="117"/>
        <v>11.883773542647228</v>
      </c>
      <c r="P356">
        <f t="shared" si="106"/>
        <v>0.56060825603801168</v>
      </c>
      <c r="Q356">
        <f t="shared" si="120"/>
        <v>16.071095031609023</v>
      </c>
      <c r="R356">
        <f t="shared" ca="1" si="116"/>
        <v>11.883773542647228</v>
      </c>
    </row>
    <row r="357" spans="2:18" x14ac:dyDescent="0.25">
      <c r="B357" s="4">
        <f t="shared" si="121"/>
        <v>15400</v>
      </c>
      <c r="C357">
        <v>-28.698263068737621</v>
      </c>
      <c r="D357">
        <f t="shared" ref="D357:D377" ca="1" si="122">E357</f>
        <v>348.43546960895492</v>
      </c>
      <c r="E357" s="7">
        <f t="shared" ca="1" si="118"/>
        <v>-348.43546960895515</v>
      </c>
      <c r="F357">
        <f t="shared" ref="F357:F377" ca="1" si="123">ABS(E357)</f>
        <v>348.43546960895515</v>
      </c>
      <c r="G357">
        <f t="shared" ref="G357:G377" ca="1" si="124">0.5*((1)+((4*PI()*C357/F357)/SINH(4*PI()*C357/F357)))</f>
        <v>0.92075136112191647</v>
      </c>
      <c r="H357">
        <f t="shared" ref="H357:H377" ca="1" si="125">TANH(2*PI()*-C357/F357)</f>
        <v>0.4757707542860819</v>
      </c>
      <c r="I357">
        <f t="shared" ref="I357:I377" ca="1" si="126">SQRT(2*G357*H357)</f>
        <v>0.93601983909627773</v>
      </c>
      <c r="J357">
        <f t="shared" ref="J357:J377" ca="1" si="127">1/I357</f>
        <v>1.0683534239674821</v>
      </c>
      <c r="K357">
        <f t="shared" ref="K357:K377" ca="1" si="128">ASIN(SIN(45))*H357</f>
        <v>0.48419325246127204</v>
      </c>
      <c r="L357">
        <f t="shared" ref="L357:L377" ca="1" si="129">COS(K357)</f>
        <v>0.88505077362263951</v>
      </c>
      <c r="M357">
        <f t="shared" si="119"/>
        <v>0.53283302033339752</v>
      </c>
      <c r="N357">
        <f t="shared" ref="N357:N377" ca="1" si="130">SQRT(M357/L357)</f>
        <v>0.775910220176803</v>
      </c>
      <c r="O357">
        <f t="shared" ca="1" si="117"/>
        <v>11.882116843540867</v>
      </c>
      <c r="P357">
        <f t="shared" si="106"/>
        <v>0.56060825603801168</v>
      </c>
      <c r="Q357">
        <f t="shared" si="120"/>
        <v>16.088483210285077</v>
      </c>
      <c r="R357">
        <f t="shared" ref="R357:R377" ca="1" si="131">MIN(O357,Q357)</f>
        <v>11.882116843540867</v>
      </c>
    </row>
    <row r="358" spans="2:18" x14ac:dyDescent="0.25">
      <c r="B358" s="5">
        <v>15405.6</v>
      </c>
      <c r="C358" s="6">
        <v>-28.7</v>
      </c>
      <c r="D358">
        <f t="shared" ca="1" si="122"/>
        <v>-348.44510621504935</v>
      </c>
      <c r="E358" s="7">
        <f t="shared" ca="1" si="118"/>
        <v>348.44510621504918</v>
      </c>
      <c r="F358">
        <f t="shared" ca="1" si="123"/>
        <v>348.44510621504918</v>
      </c>
      <c r="G358">
        <f t="shared" ca="1" si="124"/>
        <v>0.92074674334734385</v>
      </c>
      <c r="H358">
        <f t="shared" ca="1" si="125"/>
        <v>0.47578391257721525</v>
      </c>
      <c r="I358">
        <f t="shared" ca="1" si="126"/>
        <v>0.93603043544804487</v>
      </c>
      <c r="J358">
        <f t="shared" ca="1" si="127"/>
        <v>1.0683413296506059</v>
      </c>
      <c r="K358">
        <f t="shared" ca="1" si="128"/>
        <v>0.48420664369165617</v>
      </c>
      <c r="L358">
        <f t="shared" ca="1" si="129"/>
        <v>0.88504453999921218</v>
      </c>
      <c r="M358">
        <f t="shared" si="119"/>
        <v>0.53283302033339752</v>
      </c>
      <c r="N358">
        <f t="shared" ca="1" si="130"/>
        <v>0.77591295265149263</v>
      </c>
      <c r="O358">
        <f t="shared" ref="O358:O377" ca="1" si="132">N358*J358*14.334</f>
        <v>11.882024175830153</v>
      </c>
      <c r="P358">
        <f t="shared" si="106"/>
        <v>0.56060825603801168</v>
      </c>
      <c r="Q358">
        <f t="shared" si="120"/>
        <v>16.089456948290934</v>
      </c>
      <c r="R358">
        <f t="shared" ca="1" si="131"/>
        <v>11.882024175830153</v>
      </c>
    </row>
    <row r="359" spans="2:18" x14ac:dyDescent="0.25">
      <c r="B359" s="4">
        <f>15500</f>
        <v>15500</v>
      </c>
      <c r="C359">
        <v>-28.850268964760126</v>
      </c>
      <c r="D359">
        <f t="shared" ca="1" si="122"/>
        <v>349.2773951487157</v>
      </c>
      <c r="E359" s="7">
        <f t="shared" ref="E359:E377" ca="1" si="133">(732.36)*TANH((2*PI()*C359)/D359)</f>
        <v>-349.27739514871661</v>
      </c>
      <c r="F359">
        <f t="shared" ca="1" si="123"/>
        <v>349.27739514871661</v>
      </c>
      <c r="G359">
        <f t="shared" ca="1" si="124"/>
        <v>0.92034732644872463</v>
      </c>
      <c r="H359">
        <f t="shared" ca="1" si="125"/>
        <v>0.47692036040842711</v>
      </c>
      <c r="I359">
        <f t="shared" ca="1" si="126"/>
        <v>0.93694437255459095</v>
      </c>
      <c r="J359">
        <f t="shared" ca="1" si="127"/>
        <v>1.0672992221229602</v>
      </c>
      <c r="K359">
        <f t="shared" ca="1" si="128"/>
        <v>0.48536320988806464</v>
      </c>
      <c r="L359">
        <f t="shared" ca="1" si="129"/>
        <v>0.88450555927241292</v>
      </c>
      <c r="M359">
        <f t="shared" si="119"/>
        <v>0.53283302033339752</v>
      </c>
      <c r="N359">
        <f t="shared" ca="1" si="130"/>
        <v>0.77614932111376389</v>
      </c>
      <c r="O359">
        <f t="shared" ca="1" si="132"/>
        <v>11.874050044733552</v>
      </c>
      <c r="P359">
        <f t="shared" ref="P359:P377" si="134">0.56*EXP(3.5*2.9/1821.8)</f>
        <v>0.56312869876071292</v>
      </c>
      <c r="Q359">
        <f t="shared" si="120"/>
        <v>16.246414421021949</v>
      </c>
      <c r="R359">
        <f t="shared" ca="1" si="131"/>
        <v>11.874050044733552</v>
      </c>
    </row>
    <row r="360" spans="2:18" x14ac:dyDescent="0.25">
      <c r="B360" s="4">
        <f>B359+100</f>
        <v>15600</v>
      </c>
      <c r="C360">
        <v>-29.009452190141616</v>
      </c>
      <c r="D360">
        <f t="shared" ca="1" si="122"/>
        <v>-350.15602529257592</v>
      </c>
      <c r="E360" s="7">
        <f t="shared" ca="1" si="133"/>
        <v>350.15602529257541</v>
      </c>
      <c r="F360">
        <f t="shared" ca="1" si="123"/>
        <v>350.15602529257541</v>
      </c>
      <c r="G360">
        <f t="shared" ca="1" si="124"/>
        <v>0.9199243997965163</v>
      </c>
      <c r="H360">
        <f t="shared" ca="1" si="125"/>
        <v>0.47812008478422624</v>
      </c>
      <c r="I360">
        <f t="shared" ca="1" si="126"/>
        <v>0.93790653268413571</v>
      </c>
      <c r="J360">
        <f t="shared" ca="1" si="127"/>
        <v>1.0662043233009189</v>
      </c>
      <c r="K360">
        <f t="shared" ca="1" si="128"/>
        <v>0.48658417280422145</v>
      </c>
      <c r="L360">
        <f t="shared" ca="1" si="129"/>
        <v>0.88393528472187166</v>
      </c>
      <c r="M360">
        <f t="shared" si="119"/>
        <v>0.53283302033339752</v>
      </c>
      <c r="N360">
        <f t="shared" ca="1" si="130"/>
        <v>0.77639964873767042</v>
      </c>
      <c r="O360">
        <f t="shared" ca="1" si="132"/>
        <v>11.865694690447068</v>
      </c>
      <c r="P360">
        <f t="shared" si="134"/>
        <v>0.56312869876071292</v>
      </c>
      <c r="Q360">
        <f t="shared" si="120"/>
        <v>16.336055063595563</v>
      </c>
      <c r="R360">
        <f t="shared" ca="1" si="131"/>
        <v>11.865694690447068</v>
      </c>
    </row>
    <row r="361" spans="2:18" x14ac:dyDescent="0.25">
      <c r="B361" s="4">
        <f t="shared" ref="B361:B376" si="135">B360+100</f>
        <v>15700</v>
      </c>
      <c r="C361">
        <v>-29.168635415523109</v>
      </c>
      <c r="D361">
        <f t="shared" ca="1" si="122"/>
        <v>-351.03155954037334</v>
      </c>
      <c r="E361" s="7">
        <f t="shared" ca="1" si="133"/>
        <v>351.03155954037305</v>
      </c>
      <c r="F361">
        <f t="shared" ca="1" si="123"/>
        <v>351.03155954037305</v>
      </c>
      <c r="G361">
        <f t="shared" ca="1" si="124"/>
        <v>0.91950166305885173</v>
      </c>
      <c r="H361">
        <f t="shared" ca="1" si="125"/>
        <v>0.47931558187281303</v>
      </c>
      <c r="I361">
        <f t="shared" ca="1" si="126"/>
        <v>0.93886258276924939</v>
      </c>
      <c r="J361">
        <f t="shared" ca="1" si="127"/>
        <v>1.0651186002646105</v>
      </c>
      <c r="K361">
        <f t="shared" ca="1" si="128"/>
        <v>0.48780083359813553</v>
      </c>
      <c r="L361">
        <f t="shared" ca="1" si="129"/>
        <v>0.88336570879014009</v>
      </c>
      <c r="M361">
        <f t="shared" si="119"/>
        <v>0.53283302033339752</v>
      </c>
      <c r="N361">
        <f t="shared" ca="1" si="130"/>
        <v>0.77664991161778585</v>
      </c>
      <c r="O361">
        <f t="shared" ca="1" si="132"/>
        <v>11.857432639708733</v>
      </c>
      <c r="P361">
        <f t="shared" si="134"/>
        <v>0.56312869876071292</v>
      </c>
      <c r="Q361">
        <f t="shared" si="120"/>
        <v>16.425695706169176</v>
      </c>
      <c r="R361">
        <f t="shared" ca="1" si="131"/>
        <v>11.857432639708733</v>
      </c>
    </row>
    <row r="362" spans="2:18" x14ac:dyDescent="0.25">
      <c r="B362" s="4">
        <f t="shared" si="135"/>
        <v>15800</v>
      </c>
      <c r="C362">
        <v>-29.327818640904599</v>
      </c>
      <c r="D362">
        <f t="shared" ca="1" si="122"/>
        <v>351.90402132547035</v>
      </c>
      <c r="E362" s="7">
        <f t="shared" ca="1" si="133"/>
        <v>-351.90402132547058</v>
      </c>
      <c r="F362">
        <f t="shared" ca="1" si="123"/>
        <v>351.90402132547058</v>
      </c>
      <c r="G362">
        <f t="shared" ca="1" si="124"/>
        <v>0.91907911636963202</v>
      </c>
      <c r="H362">
        <f t="shared" ca="1" si="125"/>
        <v>0.48050688367124139</v>
      </c>
      <c r="I362">
        <f t="shared" ca="1" si="126"/>
        <v>0.93981257924555373</v>
      </c>
      <c r="J362">
        <f t="shared" ca="1" si="127"/>
        <v>1.0640419399395169</v>
      </c>
      <c r="K362">
        <f t="shared" ca="1" si="128"/>
        <v>0.4890132248332999</v>
      </c>
      <c r="L362">
        <f t="shared" ca="1" si="129"/>
        <v>0.8827968308991605</v>
      </c>
      <c r="M362">
        <f t="shared" si="119"/>
        <v>0.53283302033339752</v>
      </c>
      <c r="N362">
        <f t="shared" ca="1" si="130"/>
        <v>0.77690010950801724</v>
      </c>
      <c r="O362">
        <f t="shared" ca="1" si="132"/>
        <v>11.849262731328357</v>
      </c>
      <c r="P362">
        <f t="shared" si="134"/>
        <v>0.56312869876071292</v>
      </c>
      <c r="Q362">
        <f t="shared" si="120"/>
        <v>16.515336348742789</v>
      </c>
      <c r="R362">
        <f t="shared" ca="1" si="131"/>
        <v>11.849262731328357</v>
      </c>
    </row>
    <row r="363" spans="2:18" x14ac:dyDescent="0.25">
      <c r="B363" s="4">
        <f t="shared" si="135"/>
        <v>15900</v>
      </c>
      <c r="C363">
        <v>-29.487001866286089</v>
      </c>
      <c r="D363">
        <f t="shared" ca="1" si="122"/>
        <v>352.77343376911597</v>
      </c>
      <c r="E363" s="7">
        <f t="shared" ca="1" si="133"/>
        <v>-352.77343376911654</v>
      </c>
      <c r="F363">
        <f t="shared" ca="1" si="123"/>
        <v>352.77343376911654</v>
      </c>
      <c r="G363">
        <f t="shared" ca="1" si="124"/>
        <v>0.91865675986275619</v>
      </c>
      <c r="H363">
        <f t="shared" ca="1" si="125"/>
        <v>0.4816940217503905</v>
      </c>
      <c r="I363">
        <f t="shared" ca="1" si="126"/>
        <v>0.94075657772504973</v>
      </c>
      <c r="J363">
        <f t="shared" ca="1" si="127"/>
        <v>1.0629742312492925</v>
      </c>
      <c r="K363">
        <f t="shared" ca="1" si="128"/>
        <v>0.49022137863948828</v>
      </c>
      <c r="L363">
        <f t="shared" ca="1" si="129"/>
        <v>0.88222865047123544</v>
      </c>
      <c r="M363">
        <f t="shared" si="119"/>
        <v>0.53283302033339752</v>
      </c>
      <c r="N363">
        <f t="shared" ca="1" si="130"/>
        <v>0.77715024216219819</v>
      </c>
      <c r="O363">
        <f t="shared" ca="1" si="132"/>
        <v>11.841183824715904</v>
      </c>
      <c r="P363">
        <f t="shared" si="134"/>
        <v>0.56312869876071292</v>
      </c>
      <c r="Q363">
        <f t="shared" si="120"/>
        <v>16.604976991316398</v>
      </c>
      <c r="R363">
        <f t="shared" ca="1" si="131"/>
        <v>11.841183824715904</v>
      </c>
    </row>
    <row r="364" spans="2:18" x14ac:dyDescent="0.25">
      <c r="B364" s="4">
        <f t="shared" si="135"/>
        <v>16000</v>
      </c>
      <c r="C364">
        <v>-29.646185091667579</v>
      </c>
      <c r="D364">
        <f t="shared" ca="1" si="122"/>
        <v>-353.63981968629787</v>
      </c>
      <c r="E364" s="7">
        <f t="shared" ca="1" si="133"/>
        <v>353.63981968629747</v>
      </c>
      <c r="F364">
        <f t="shared" ca="1" si="123"/>
        <v>353.63981968629747</v>
      </c>
      <c r="G364">
        <f t="shared" ca="1" si="124"/>
        <v>0.91823459367212013</v>
      </c>
      <c r="H364">
        <f t="shared" ca="1" si="125"/>
        <v>0.48287702726295523</v>
      </c>
      <c r="I364">
        <f t="shared" ca="1" si="126"/>
        <v>0.94169463301263534</v>
      </c>
      <c r="J364">
        <f t="shared" ca="1" si="127"/>
        <v>1.0619153650699231</v>
      </c>
      <c r="K364">
        <f t="shared" ca="1" si="128"/>
        <v>0.49142532672088696</v>
      </c>
      <c r="L364">
        <f t="shared" ca="1" si="129"/>
        <v>0.88166116692902652</v>
      </c>
      <c r="M364">
        <f t="shared" si="119"/>
        <v>0.53283302033339752</v>
      </c>
      <c r="N364">
        <f t="shared" ca="1" si="130"/>
        <v>0.77740030933409032</v>
      </c>
      <c r="O364">
        <f t="shared" ca="1" si="132"/>
        <v>11.833194799407265</v>
      </c>
      <c r="P364">
        <f t="shared" si="134"/>
        <v>0.56312869876071292</v>
      </c>
      <c r="Q364">
        <f t="shared" si="120"/>
        <v>16.694617633890012</v>
      </c>
      <c r="R364">
        <f t="shared" ca="1" si="131"/>
        <v>11.833194799407265</v>
      </c>
    </row>
    <row r="365" spans="2:18" x14ac:dyDescent="0.25">
      <c r="B365" s="4">
        <f t="shared" si="135"/>
        <v>16100</v>
      </c>
      <c r="C365">
        <v>-29.805368317049073</v>
      </c>
      <c r="D365">
        <f t="shared" ca="1" si="122"/>
        <v>354.50320159145087</v>
      </c>
      <c r="E365" s="7">
        <f t="shared" ca="1" si="133"/>
        <v>-354.5032015914519</v>
      </c>
      <c r="F365">
        <f t="shared" ca="1" si="123"/>
        <v>354.5032015914519</v>
      </c>
      <c r="G365">
        <f t="shared" ca="1" si="124"/>
        <v>0.91781261793161717</v>
      </c>
      <c r="H365">
        <f t="shared" ca="1" si="125"/>
        <v>0.484055930951241</v>
      </c>
      <c r="I365">
        <f t="shared" ca="1" si="126"/>
        <v>0.9426267991222026</v>
      </c>
      <c r="J365">
        <f t="shared" ca="1" si="127"/>
        <v>1.0608652341851779</v>
      </c>
      <c r="K365">
        <f t="shared" ca="1" si="128"/>
        <v>0.49262510036402779</v>
      </c>
      <c r="L365">
        <f t="shared" ca="1" si="129"/>
        <v>0.88109437969555526</v>
      </c>
      <c r="M365">
        <f t="shared" si="119"/>
        <v>0.53283302033339752</v>
      </c>
      <c r="N365">
        <f t="shared" ca="1" si="130"/>
        <v>0.77765031077738433</v>
      </c>
      <c r="O365">
        <f t="shared" ca="1" si="132"/>
        <v>11.825294554603413</v>
      </c>
      <c r="P365">
        <f t="shared" si="134"/>
        <v>0.56312869876071292</v>
      </c>
      <c r="Q365">
        <f t="shared" si="120"/>
        <v>16.784258276463625</v>
      </c>
      <c r="R365">
        <f t="shared" ca="1" si="131"/>
        <v>11.825294554603413</v>
      </c>
    </row>
    <row r="366" spans="2:18" x14ac:dyDescent="0.25">
      <c r="B366" s="4">
        <f t="shared" si="135"/>
        <v>16200</v>
      </c>
      <c r="C366">
        <v>-29.964551542430563</v>
      </c>
      <c r="D366">
        <f t="shared" ca="1" si="122"/>
        <v>-355.36360170403827</v>
      </c>
      <c r="E366" s="7">
        <f t="shared" ca="1" si="133"/>
        <v>355.36360170403748</v>
      </c>
      <c r="F366">
        <f t="shared" ca="1" si="123"/>
        <v>355.36360170403748</v>
      </c>
      <c r="G366">
        <f t="shared" ca="1" si="124"/>
        <v>0.91739083277513522</v>
      </c>
      <c r="H366">
        <f t="shared" ca="1" si="125"/>
        <v>0.48523076315478486</v>
      </c>
      <c r="I366">
        <f t="shared" ca="1" si="126"/>
        <v>0.94355312929233881</v>
      </c>
      <c r="J366">
        <f t="shared" ca="1" si="127"/>
        <v>1.0598237332432952</v>
      </c>
      <c r="K366">
        <f t="shared" ca="1" si="128"/>
        <v>0.49382073044554409</v>
      </c>
      <c r="L366">
        <f t="shared" ca="1" si="129"/>
        <v>0.88052828819419837</v>
      </c>
      <c r="M366">
        <f t="shared" si="119"/>
        <v>0.53283302033339752</v>
      </c>
      <c r="N366">
        <f t="shared" ca="1" si="130"/>
        <v>0.77790024624570164</v>
      </c>
      <c r="O366">
        <f t="shared" ca="1" si="132"/>
        <v>11.817482008722351</v>
      </c>
      <c r="P366">
        <f t="shared" si="134"/>
        <v>0.56312869876071292</v>
      </c>
      <c r="Q366">
        <f t="shared" si="120"/>
        <v>16.873898919037234</v>
      </c>
      <c r="R366">
        <f t="shared" ca="1" si="131"/>
        <v>11.817482008722351</v>
      </c>
    </row>
    <row r="367" spans="2:18" x14ac:dyDescent="0.25">
      <c r="B367" s="4">
        <f t="shared" si="135"/>
        <v>16300</v>
      </c>
      <c r="C367">
        <v>-30.123734767812053</v>
      </c>
      <c r="D367">
        <f t="shared" ca="1" si="122"/>
        <v>-356.22104195398373</v>
      </c>
      <c r="E367" s="7">
        <f t="shared" ca="1" si="133"/>
        <v>356.22104195398327</v>
      </c>
      <c r="F367">
        <f t="shared" ca="1" si="123"/>
        <v>356.22104195398327</v>
      </c>
      <c r="G367">
        <f t="shared" ca="1" si="124"/>
        <v>0.91696923833655986</v>
      </c>
      <c r="H367">
        <f t="shared" ca="1" si="125"/>
        <v>0.48640155381777228</v>
      </c>
      <c r="I367">
        <f t="shared" ca="1" si="126"/>
        <v>0.94447367600161503</v>
      </c>
      <c r="J367">
        <f t="shared" ca="1" si="127"/>
        <v>1.0587907587148992</v>
      </c>
      <c r="K367">
        <f t="shared" ca="1" si="128"/>
        <v>0.49501224743971878</v>
      </c>
      <c r="L367">
        <f t="shared" ca="1" si="129"/>
        <v>0.87996289184869336</v>
      </c>
      <c r="M367">
        <f t="shared" si="119"/>
        <v>0.53283302033339752</v>
      </c>
      <c r="N367">
        <f t="shared" ca="1" si="130"/>
        <v>0.77815011549259361</v>
      </c>
      <c r="O367">
        <f t="shared" ca="1" si="132"/>
        <v>11.809756098963803</v>
      </c>
      <c r="P367">
        <f t="shared" si="134"/>
        <v>0.56312869876071292</v>
      </c>
      <c r="Q367">
        <f t="shared" si="120"/>
        <v>16.963539561610848</v>
      </c>
      <c r="R367">
        <f t="shared" ca="1" si="131"/>
        <v>11.809756098963803</v>
      </c>
    </row>
    <row r="368" spans="2:18" x14ac:dyDescent="0.25">
      <c r="B368" s="4">
        <f t="shared" si="135"/>
        <v>16400</v>
      </c>
      <c r="C368">
        <v>-30.282917993193543</v>
      </c>
      <c r="D368">
        <f t="shared" ca="1" si="122"/>
        <v>357.07554398699341</v>
      </c>
      <c r="E368" s="7">
        <f t="shared" ca="1" si="133"/>
        <v>-357.07554398699364</v>
      </c>
      <c r="F368">
        <f t="shared" ca="1" si="123"/>
        <v>357.07554398699364</v>
      </c>
      <c r="G368">
        <f t="shared" ca="1" si="124"/>
        <v>0.91654783474977153</v>
      </c>
      <c r="H368">
        <f t="shared" ca="1" si="125"/>
        <v>0.48756833249630427</v>
      </c>
      <c r="I368">
        <f t="shared" ca="1" si="126"/>
        <v>0.94538849098351563</v>
      </c>
      <c r="J368">
        <f t="shared" ca="1" si="127"/>
        <v>1.0577662088520565</v>
      </c>
      <c r="K368">
        <f t="shared" ca="1" si="128"/>
        <v>0.49619968142588</v>
      </c>
      <c r="L368">
        <f t="shared" ca="1" si="129"/>
        <v>0.87939819008313203</v>
      </c>
      <c r="M368">
        <f t="shared" si="119"/>
        <v>0.53283302033339752</v>
      </c>
      <c r="N368">
        <f t="shared" ca="1" si="130"/>
        <v>0.77839991827154464</v>
      </c>
      <c r="O368">
        <f t="shared" ca="1" si="132"/>
        <v>11.802115780885755</v>
      </c>
      <c r="P368">
        <f t="shared" si="134"/>
        <v>0.56312869876071292</v>
      </c>
      <c r="Q368">
        <f t="shared" si="120"/>
        <v>17.053180204184461</v>
      </c>
      <c r="R368">
        <f t="shared" ca="1" si="131"/>
        <v>11.802115780885755</v>
      </c>
    </row>
    <row r="369" spans="2:18" x14ac:dyDescent="0.25">
      <c r="B369" s="4">
        <f t="shared" si="135"/>
        <v>16500</v>
      </c>
      <c r="C369">
        <v>-30.442101218575033</v>
      </c>
      <c r="D369">
        <f t="shared" ca="1" si="122"/>
        <v>357.92712916974051</v>
      </c>
      <c r="E369" s="7">
        <f t="shared" ca="1" si="133"/>
        <v>-357.92712916974062</v>
      </c>
      <c r="F369">
        <f t="shared" ca="1" si="123"/>
        <v>357.92712916974062</v>
      </c>
      <c r="G369">
        <f t="shared" ca="1" si="124"/>
        <v>0.91612662214864526</v>
      </c>
      <c r="H369">
        <f t="shared" ca="1" si="125"/>
        <v>0.48873112836547666</v>
      </c>
      <c r="I369">
        <f t="shared" ca="1" si="126"/>
        <v>0.94629762524098104</v>
      </c>
      <c r="J369">
        <f t="shared" ca="1" si="127"/>
        <v>1.0567499836484777</v>
      </c>
      <c r="K369">
        <f t="shared" ca="1" si="128"/>
        <v>0.49738306209560601</v>
      </c>
      <c r="L369">
        <f t="shared" ca="1" si="129"/>
        <v>0.87883418232196253</v>
      </c>
      <c r="M369">
        <f t="shared" si="119"/>
        <v>0.53283302033339752</v>
      </c>
      <c r="N369">
        <f t="shared" ca="1" si="130"/>
        <v>0.77864965433597244</v>
      </c>
      <c r="O369">
        <f t="shared" ca="1" si="132"/>
        <v>11.794560027992846</v>
      </c>
      <c r="P369">
        <f t="shared" si="134"/>
        <v>0.56312869876071292</v>
      </c>
      <c r="Q369">
        <f t="shared" si="120"/>
        <v>17.14282084675807</v>
      </c>
      <c r="R369">
        <f t="shared" ca="1" si="131"/>
        <v>11.794560027992846</v>
      </c>
    </row>
    <row r="370" spans="2:18" x14ac:dyDescent="0.25">
      <c r="B370" s="4">
        <f t="shared" si="135"/>
        <v>16600</v>
      </c>
      <c r="C370">
        <v>-30.601284443956526</v>
      </c>
      <c r="D370">
        <f t="shared" ca="1" si="122"/>
        <v>358.77581859493029</v>
      </c>
      <c r="E370" s="7">
        <f t="shared" ca="1" si="133"/>
        <v>-358.77581859493097</v>
      </c>
      <c r="F370">
        <f t="shared" ca="1" si="123"/>
        <v>358.77581859493097</v>
      </c>
      <c r="G370">
        <f t="shared" ca="1" si="124"/>
        <v>0.91570560066705187</v>
      </c>
      <c r="H370">
        <f t="shared" ca="1" si="125"/>
        <v>0.48988997022629621</v>
      </c>
      <c r="I370">
        <f t="shared" ca="1" si="126"/>
        <v>0.94720112906059684</v>
      </c>
      <c r="J370">
        <f t="shared" ca="1" si="127"/>
        <v>1.0557419848008072</v>
      </c>
      <c r="K370">
        <f t="shared" ca="1" si="128"/>
        <v>0.49856241875976343</v>
      </c>
      <c r="L370">
        <f t="shared" ca="1" si="129"/>
        <v>0.87827086798998921</v>
      </c>
      <c r="M370">
        <f t="shared" si="119"/>
        <v>0.53283302033339752</v>
      </c>
      <c r="N370">
        <f t="shared" ca="1" si="130"/>
        <v>0.7788993234392283</v>
      </c>
      <c r="O370">
        <f t="shared" ca="1" si="132"/>
        <v>11.787087831336018</v>
      </c>
      <c r="P370">
        <f t="shared" si="134"/>
        <v>0.56312869876071292</v>
      </c>
      <c r="Q370">
        <f t="shared" si="120"/>
        <v>17.232461489331683</v>
      </c>
      <c r="R370">
        <f t="shared" ca="1" si="131"/>
        <v>11.787087831336018</v>
      </c>
    </row>
    <row r="371" spans="2:18" x14ac:dyDescent="0.25">
      <c r="B371" s="4">
        <f t="shared" si="135"/>
        <v>16700</v>
      </c>
      <c r="C371">
        <v>-30.760467669338016</v>
      </c>
      <c r="D371">
        <f t="shared" ca="1" si="122"/>
        <v>-359.6216330862527</v>
      </c>
      <c r="E371" s="7">
        <f t="shared" ca="1" si="133"/>
        <v>359.62163308625247</v>
      </c>
      <c r="F371">
        <f t="shared" ca="1" si="123"/>
        <v>359.62163308625247</v>
      </c>
      <c r="G371">
        <f t="shared" ca="1" si="124"/>
        <v>0.91528477043885603</v>
      </c>
      <c r="H371">
        <f t="shared" ca="1" si="125"/>
        <v>0.49104488651244288</v>
      </c>
      <c r="I371">
        <f t="shared" ca="1" si="126"/>
        <v>0.94809905202643818</v>
      </c>
      <c r="J371">
        <f t="shared" ca="1" si="127"/>
        <v>1.0547421156709631</v>
      </c>
      <c r="K371">
        <f t="shared" ca="1" si="128"/>
        <v>0.4997377803553894</v>
      </c>
      <c r="L371">
        <f t="shared" ca="1" si="129"/>
        <v>0.87770824651237023</v>
      </c>
      <c r="M371">
        <f t="shared" si="119"/>
        <v>0.53283302033339752</v>
      </c>
      <c r="N371">
        <f t="shared" ca="1" si="130"/>
        <v>0.77914892533459956</v>
      </c>
      <c r="O371">
        <f t="shared" ca="1" si="132"/>
        <v>11.779698199123096</v>
      </c>
      <c r="P371">
        <f t="shared" si="134"/>
        <v>0.56312869876071292</v>
      </c>
      <c r="Q371">
        <f t="shared" si="120"/>
        <v>17.322102131905297</v>
      </c>
      <c r="R371">
        <f t="shared" ca="1" si="131"/>
        <v>11.779698199123096</v>
      </c>
    </row>
    <row r="372" spans="2:18" x14ac:dyDescent="0.25">
      <c r="B372" s="4">
        <f t="shared" si="135"/>
        <v>16800</v>
      </c>
      <c r="C372">
        <v>-30.919650894719506</v>
      </c>
      <c r="D372">
        <f t="shared" ca="1" si="122"/>
        <v>-360.46459320321151</v>
      </c>
      <c r="E372" s="7">
        <f t="shared" ca="1" si="133"/>
        <v>360.46459320321151</v>
      </c>
      <c r="F372">
        <f t="shared" ca="1" si="123"/>
        <v>360.46459320321151</v>
      </c>
      <c r="G372">
        <f t="shared" ca="1" si="124"/>
        <v>0.91486413159791702</v>
      </c>
      <c r="H372">
        <f t="shared" ca="1" si="125"/>
        <v>0.49219590529686424</v>
      </c>
      <c r="I372">
        <f t="shared" ca="1" si="126"/>
        <v>0.94899144303356742</v>
      </c>
      <c r="J372">
        <f t="shared" ca="1" si="127"/>
        <v>1.0537502812495101</v>
      </c>
      <c r="K372">
        <f t="shared" ca="1" si="128"/>
        <v>0.50090917545240266</v>
      </c>
      <c r="L372">
        <f t="shared" ca="1" si="129"/>
        <v>0.87714631731461956</v>
      </c>
      <c r="M372">
        <f t="shared" si="119"/>
        <v>0.53283302033339752</v>
      </c>
      <c r="N372">
        <f t="shared" ca="1" si="130"/>
        <v>0.77939845977530886</v>
      </c>
      <c r="O372">
        <f t="shared" ca="1" si="132"/>
        <v>11.772390156340018</v>
      </c>
      <c r="P372">
        <f t="shared" si="134"/>
        <v>0.56312869876071292</v>
      </c>
      <c r="Q372">
        <f t="shared" si="120"/>
        <v>17.41174277447891</v>
      </c>
      <c r="R372">
        <f t="shared" ca="1" si="131"/>
        <v>11.772390156340018</v>
      </c>
    </row>
    <row r="373" spans="2:18" x14ac:dyDescent="0.25">
      <c r="B373" s="4">
        <f t="shared" si="135"/>
        <v>16900</v>
      </c>
      <c r="C373">
        <v>-31.078834120100996</v>
      </c>
      <c r="D373">
        <f t="shared" ca="1" si="122"/>
        <v>361.3047192458522</v>
      </c>
      <c r="E373" s="7">
        <f t="shared" ca="1" si="133"/>
        <v>-361.3047192458522</v>
      </c>
      <c r="F373">
        <f t="shared" ca="1" si="123"/>
        <v>361.3047192458522</v>
      </c>
      <c r="G373">
        <f t="shared" ca="1" si="124"/>
        <v>0.91444368427808742</v>
      </c>
      <c r="H373">
        <f t="shared" ca="1" si="125"/>
        <v>0.49334305429823061</v>
      </c>
      <c r="I373">
        <f t="shared" ca="1" si="126"/>
        <v>0.9498783503012147</v>
      </c>
      <c r="J373">
        <f t="shared" ca="1" si="127"/>
        <v>1.0527663881200064</v>
      </c>
      <c r="K373">
        <f t="shared" ca="1" si="128"/>
        <v>0.50207663226017285</v>
      </c>
      <c r="L373">
        <f t="shared" ca="1" si="129"/>
        <v>0.87658507982260325</v>
      </c>
      <c r="M373">
        <f t="shared" si="119"/>
        <v>0.53283302033339752</v>
      </c>
      <c r="N373">
        <f t="shared" ca="1" si="130"/>
        <v>0.77964792651451698</v>
      </c>
      <c r="O373">
        <f t="shared" ca="1" si="132"/>
        <v>11.765162744382211</v>
      </c>
      <c r="P373">
        <f t="shared" si="134"/>
        <v>0.56312869876071292</v>
      </c>
      <c r="Q373">
        <f t="shared" si="120"/>
        <v>17.501383417052519</v>
      </c>
      <c r="R373">
        <f t="shared" ca="1" si="131"/>
        <v>11.765162744382211</v>
      </c>
    </row>
    <row r="374" spans="2:18" x14ac:dyDescent="0.25">
      <c r="B374" s="4">
        <f t="shared" si="135"/>
        <v>17000</v>
      </c>
      <c r="C374">
        <v>-31.23801734548249</v>
      </c>
      <c r="D374">
        <f t="shared" ca="1" si="122"/>
        <v>362.14203125937252</v>
      </c>
      <c r="E374" s="7">
        <f t="shared" ca="1" si="133"/>
        <v>-362.14203125937274</v>
      </c>
      <c r="F374">
        <f t="shared" ca="1" si="123"/>
        <v>362.14203125937274</v>
      </c>
      <c r="G374">
        <f t="shared" ca="1" si="124"/>
        <v>0.91402342861321362</v>
      </c>
      <c r="H374">
        <f t="shared" ca="1" si="125"/>
        <v>0.49448636088723102</v>
      </c>
      <c r="I374">
        <f t="shared" ca="1" si="126"/>
        <v>0.95075982138563031</v>
      </c>
      <c r="J374">
        <f t="shared" ca="1" si="127"/>
        <v>1.0517903444243231</v>
      </c>
      <c r="K374">
        <f t="shared" ca="1" si="128"/>
        <v>0.50324017863392845</v>
      </c>
      <c r="L374">
        <f t="shared" ca="1" si="129"/>
        <v>0.87602453346254106</v>
      </c>
      <c r="M374">
        <f t="shared" si="119"/>
        <v>0.53283302033339752</v>
      </c>
      <c r="N374">
        <f t="shared" ca="1" si="130"/>
        <v>0.77989732530532296</v>
      </c>
      <c r="O374">
        <f t="shared" ca="1" si="132"/>
        <v>11.758015020696012</v>
      </c>
      <c r="P374">
        <f t="shared" si="134"/>
        <v>0.56312869876071292</v>
      </c>
      <c r="Q374">
        <f t="shared" si="120"/>
        <v>17.591024059626132</v>
      </c>
      <c r="R374">
        <f t="shared" ca="1" si="131"/>
        <v>11.758015020696012</v>
      </c>
    </row>
    <row r="375" spans="2:18" x14ac:dyDescent="0.25">
      <c r="B375" s="4">
        <f>B374+100</f>
        <v>17100</v>
      </c>
      <c r="C375">
        <v>-31.39720057086398</v>
      </c>
      <c r="D375">
        <f t="shared" ca="1" si="122"/>
        <v>362.97654903863378</v>
      </c>
      <c r="E375" s="7">
        <f t="shared" ca="1" si="133"/>
        <v>-362.976549038634</v>
      </c>
      <c r="F375">
        <f t="shared" ca="1" si="123"/>
        <v>362.976549038634</v>
      </c>
      <c r="G375">
        <f t="shared" ca="1" si="124"/>
        <v>0.91360336473713444</v>
      </c>
      <c r="H375">
        <f t="shared" ca="1" si="125"/>
        <v>0.4956258520927328</v>
      </c>
      <c r="I375">
        <f t="shared" ca="1" si="126"/>
        <v>0.95163590319263391</v>
      </c>
      <c r="J375">
        <f t="shared" ca="1" si="127"/>
        <v>1.0508220598288798</v>
      </c>
      <c r="K375">
        <f t="shared" ca="1" si="128"/>
        <v>0.50439984208102451</v>
      </c>
      <c r="L375">
        <f t="shared" ca="1" si="129"/>
        <v>0.87546467766100466</v>
      </c>
      <c r="M375">
        <f t="shared" si="119"/>
        <v>0.53283302033339752</v>
      </c>
      <c r="N375">
        <f t="shared" ca="1" si="130"/>
        <v>0.78014665590076504</v>
      </c>
      <c r="O375">
        <f t="shared" ca="1" si="132"/>
        <v>11.750946058429591</v>
      </c>
      <c r="P375">
        <f t="shared" si="134"/>
        <v>0.56312869876071292</v>
      </c>
      <c r="Q375">
        <f t="shared" si="120"/>
        <v>17.680664702199746</v>
      </c>
      <c r="R375">
        <f t="shared" ca="1" si="131"/>
        <v>11.750946058429591</v>
      </c>
    </row>
    <row r="376" spans="2:18" x14ac:dyDescent="0.25">
      <c r="B376" s="4">
        <f t="shared" si="135"/>
        <v>17200</v>
      </c>
      <c r="C376">
        <v>-31.55638379624547</v>
      </c>
      <c r="D376">
        <f t="shared" ca="1" si="122"/>
        <v>-363.80829213256686</v>
      </c>
      <c r="E376" s="7">
        <f t="shared" ca="1" si="133"/>
        <v>363.80829213256629</v>
      </c>
      <c r="F376">
        <f t="shared" ca="1" si="123"/>
        <v>363.80829213256629</v>
      </c>
      <c r="G376">
        <f t="shared" ca="1" si="124"/>
        <v>0.91318349278368149</v>
      </c>
      <c r="H376">
        <f t="shared" ca="1" si="125"/>
        <v>0.49676155460779792</v>
      </c>
      <c r="I376">
        <f t="shared" ca="1" si="126"/>
        <v>0.95250664198986079</v>
      </c>
      <c r="J376">
        <f t="shared" ca="1" si="127"/>
        <v>1.0498614454917836</v>
      </c>
      <c r="K376">
        <f t="shared" ca="1" si="128"/>
        <v>0.50555564976706646</v>
      </c>
      <c r="L376">
        <f t="shared" ca="1" si="129"/>
        <v>0.87490551184491749</v>
      </c>
      <c r="M376">
        <f t="shared" si="119"/>
        <v>0.53283302033339752</v>
      </c>
      <c r="N376">
        <f t="shared" ca="1" si="130"/>
        <v>0.78039591805382225</v>
      </c>
      <c r="O376">
        <f t="shared" ca="1" si="132"/>
        <v>11.74395494609324</v>
      </c>
      <c r="P376">
        <f t="shared" si="134"/>
        <v>0.56312869876071292</v>
      </c>
      <c r="Q376">
        <f t="shared" si="120"/>
        <v>17.770305344773359</v>
      </c>
      <c r="R376">
        <f t="shared" ca="1" si="131"/>
        <v>11.74395494609324</v>
      </c>
    </row>
    <row r="377" spans="2:18" x14ac:dyDescent="0.25">
      <c r="B377" s="5">
        <f>17227.4</f>
        <v>17227.400000000001</v>
      </c>
      <c r="C377" s="6">
        <v>-31.6</v>
      </c>
      <c r="D377">
        <f t="shared" ca="1" si="122"/>
        <v>364.03570801236458</v>
      </c>
      <c r="E377" s="7">
        <f t="shared" ca="1" si="133"/>
        <v>-364.03570801236469</v>
      </c>
      <c r="F377">
        <f t="shared" ca="1" si="123"/>
        <v>364.03570801236469</v>
      </c>
      <c r="G377">
        <f t="shared" ca="1" si="124"/>
        <v>0.91306848138393215</v>
      </c>
      <c r="H377">
        <f t="shared" ca="1" si="125"/>
        <v>0.49707207932214292</v>
      </c>
      <c r="I377">
        <f t="shared" ca="1" si="126"/>
        <v>0.95274429791526172</v>
      </c>
      <c r="J377">
        <f t="shared" ca="1" si="127"/>
        <v>1.049599564319766</v>
      </c>
      <c r="K377">
        <f t="shared" ca="1" si="128"/>
        <v>0.505871671653771</v>
      </c>
      <c r="L377">
        <f t="shared" ca="1" si="129"/>
        <v>0.87475242076421045</v>
      </c>
      <c r="M377">
        <f t="shared" si="119"/>
        <v>0.53283302033339752</v>
      </c>
      <c r="N377">
        <f t="shared" ca="1" si="130"/>
        <v>0.7804642039052756</v>
      </c>
      <c r="O377">
        <f t="shared" ca="1" si="132"/>
        <v>11.742052850127077</v>
      </c>
      <c r="P377">
        <f t="shared" si="134"/>
        <v>0.56312869876071292</v>
      </c>
      <c r="Q377">
        <f t="shared" si="120"/>
        <v>17.79486688083853</v>
      </c>
      <c r="R377">
        <f t="shared" ca="1" si="131"/>
        <v>11.742052850127077</v>
      </c>
    </row>
    <row r="378" spans="2:18" x14ac:dyDescent="0.25">
      <c r="C378" s="4"/>
    </row>
    <row r="379" spans="2:18" x14ac:dyDescent="0.25">
      <c r="C379" s="4"/>
    </row>
    <row r="380" spans="2:18" x14ac:dyDescent="0.25">
      <c r="C380" s="4"/>
    </row>
    <row r="381" spans="2:18" x14ac:dyDescent="0.25">
      <c r="C381" s="4"/>
    </row>
    <row r="382" spans="2:18" x14ac:dyDescent="0.25">
      <c r="C382" s="4"/>
    </row>
    <row r="383" spans="2:18" x14ac:dyDescent="0.25">
      <c r="C383" s="4"/>
    </row>
    <row r="384" spans="2:18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A85A-3D31-42AD-B1CF-A1E41CE836CE}">
  <sheetPr codeName="Sheet2"/>
  <dimension ref="A1:S183"/>
  <sheetViews>
    <sheetView topLeftCell="K1" zoomScale="90" zoomScaleNormal="90" workbookViewId="0">
      <selection activeCell="D42" sqref="D42"/>
    </sheetView>
  </sheetViews>
  <sheetFormatPr defaultRowHeight="15" x14ac:dyDescent="0.25"/>
  <cols>
    <col min="10" max="10" width="12.28515625" customWidth="1"/>
    <col min="11" max="11" width="16.7109375" customWidth="1"/>
    <col min="18" max="18" width="12.140625" customWidth="1"/>
  </cols>
  <sheetData>
    <row r="1" spans="1:19" x14ac:dyDescent="0.25">
      <c r="A1" t="s">
        <v>40</v>
      </c>
      <c r="B1" s="4"/>
    </row>
    <row r="2" spans="1:19" x14ac:dyDescent="0.25">
      <c r="A2" t="s">
        <v>5</v>
      </c>
      <c r="B2" t="s">
        <v>6</v>
      </c>
      <c r="C2" t="s">
        <v>23</v>
      </c>
      <c r="D2" t="s">
        <v>24</v>
      </c>
      <c r="E2" t="s">
        <v>41</v>
      </c>
      <c r="F2" t="s">
        <v>27</v>
      </c>
      <c r="G2" t="s">
        <v>29</v>
      </c>
      <c r="H2" t="s">
        <v>30</v>
      </c>
      <c r="I2" t="s">
        <v>28</v>
      </c>
      <c r="J2" t="s">
        <v>32</v>
      </c>
      <c r="K2" t="s">
        <v>42</v>
      </c>
      <c r="L2" t="s">
        <v>43</v>
      </c>
      <c r="M2" t="s">
        <v>34</v>
      </c>
      <c r="N2" t="s">
        <v>36</v>
      </c>
      <c r="O2" t="s">
        <v>38</v>
      </c>
      <c r="P2" t="s">
        <v>37</v>
      </c>
    </row>
    <row r="3" spans="1:19" x14ac:dyDescent="0.25">
      <c r="A3" s="5">
        <v>0</v>
      </c>
      <c r="B3" s="6">
        <v>-3.7</v>
      </c>
      <c r="C3">
        <f ca="1">D3</f>
        <v>-129.80985367371562</v>
      </c>
      <c r="D3">
        <f ca="1">(1.56*(21.67)^2)*TANH((2*PI()*B3)/C3)</f>
        <v>129.80985367371346</v>
      </c>
      <c r="E3">
        <f ca="1">ABS(D3)</f>
        <v>129.80985367371346</v>
      </c>
      <c r="F3">
        <f ca="1">0.5*((1)+((4*PI()*B3/E3)/SINH(4*PI()*B3/E3)))</f>
        <v>0.98946668209790589</v>
      </c>
      <c r="G3">
        <f ca="1">TANH(2*PI()*-B3/E3)</f>
        <v>0.17720062093170899</v>
      </c>
      <c r="H3">
        <f ca="1">SQRT(2*F3*G3)</f>
        <v>0.59217245876347013</v>
      </c>
      <c r="I3">
        <f ca="1">1/H3</f>
        <v>1.6886972455424971</v>
      </c>
      <c r="J3">
        <f ca="1">ASIN(SIN(45))*G3</f>
        <v>0.18033757689841065</v>
      </c>
      <c r="K3">
        <f ca="1">COS(J3)</f>
        <v>0.98378320048263934</v>
      </c>
      <c r="L3" s="7">
        <f>-COS(23)</f>
        <v>0.53283302033339752</v>
      </c>
      <c r="M3">
        <f ca="1">SQRT(L3/K3)</f>
        <v>0.73594585625574127</v>
      </c>
      <c r="N3">
        <f ca="1">M3*I3*14.3335</f>
        <v>17.813526742984003</v>
      </c>
      <c r="O3">
        <v>0.56864098873099989</v>
      </c>
      <c r="P3">
        <f>-B3*O3</f>
        <v>2.1039716583046997</v>
      </c>
    </row>
    <row r="4" spans="1:19" x14ac:dyDescent="0.25">
      <c r="A4" s="4">
        <v>100</v>
      </c>
      <c r="B4">
        <v>-4.0606088944305903</v>
      </c>
      <c r="C4">
        <f t="shared" ref="C4:C67" ca="1" si="0">D4</f>
        <v>135.91801215132932</v>
      </c>
      <c r="D4">
        <f t="shared" ref="D4:D17" ca="1" si="1">(1.56*(21.67)^2)*TANH((2*PI()*B4)/C4)</f>
        <v>-135.91801215132742</v>
      </c>
      <c r="E4">
        <f t="shared" ref="E4:E67" ca="1" si="2">ABS(D4)</f>
        <v>135.91801215132742</v>
      </c>
      <c r="F4">
        <f t="shared" ref="F4:F67" ca="1" si="3">0.5*((1)+((4*PI()*B4/E4)/SINH(4*PI()*B4/E4)))</f>
        <v>0.98844493382845933</v>
      </c>
      <c r="G4">
        <f t="shared" ref="G4:G67" ca="1" si="4">TANH(2*PI()*-B4/E4)</f>
        <v>0.18553873583092939</v>
      </c>
      <c r="H4">
        <f t="shared" ref="H4:H67" ca="1" si="5">SQRT(2*F4*G4)</f>
        <v>0.60563160990988407</v>
      </c>
      <c r="I4">
        <f t="shared" ref="I4:I67" ca="1" si="6">1/H4</f>
        <v>1.6511687693262851</v>
      </c>
      <c r="J4">
        <f t="shared" ref="J4:J67" ca="1" si="7">ASIN(SIN(45))*G4</f>
        <v>0.18882330019283095</v>
      </c>
      <c r="K4">
        <f t="shared" ref="K4:K67" ca="1" si="8">COS(J4)</f>
        <v>0.98222578543881744</v>
      </c>
      <c r="L4" s="7">
        <f t="shared" ref="L4:L67" si="9">-COS(23)</f>
        <v>0.53283302033339752</v>
      </c>
      <c r="M4">
        <f t="shared" ref="M4:M67" ca="1" si="10">SQRT(L4/K4)</f>
        <v>0.73652908222190727</v>
      </c>
      <c r="N4">
        <f t="shared" ref="N4:N67" ca="1" si="11">M4*I4*14.3335</f>
        <v>17.431454084106608</v>
      </c>
      <c r="O4">
        <v>0.56864098873099989</v>
      </c>
      <c r="P4">
        <f t="shared" ref="P4:P67" si="12">-B4*O4</f>
        <v>2.3090286565789033</v>
      </c>
    </row>
    <row r="5" spans="1:19" x14ac:dyDescent="0.25">
      <c r="A5" s="4">
        <f>A4+100</f>
        <v>200</v>
      </c>
      <c r="B5">
        <v>-4.4212177888611803</v>
      </c>
      <c r="C5">
        <f t="shared" ca="1" si="0"/>
        <v>-141.75124584670672</v>
      </c>
      <c r="D5">
        <f t="shared" ca="1" si="1"/>
        <v>141.75124584670971</v>
      </c>
      <c r="E5">
        <f t="shared" ca="1" si="2"/>
        <v>141.75124584670971</v>
      </c>
      <c r="F5">
        <f t="shared" ca="1" si="3"/>
        <v>0.98742405290334156</v>
      </c>
      <c r="G5">
        <f t="shared" ca="1" si="4"/>
        <v>0.19350155686190282</v>
      </c>
      <c r="H5">
        <f t="shared" ca="1" si="5"/>
        <v>0.61817164528905155</v>
      </c>
      <c r="I5">
        <f t="shared" ca="1" si="6"/>
        <v>1.6176736795043534</v>
      </c>
      <c r="J5">
        <f t="shared" ca="1" si="7"/>
        <v>0.19692708584804525</v>
      </c>
      <c r="K5">
        <f t="shared" ca="1" si="8"/>
        <v>0.98067244339522808</v>
      </c>
      <c r="L5" s="7">
        <f t="shared" si="9"/>
        <v>0.53283302033339752</v>
      </c>
      <c r="M5">
        <f t="shared" ca="1" si="10"/>
        <v>0.73711216626396059</v>
      </c>
      <c r="N5">
        <f t="shared" ca="1" si="11"/>
        <v>17.091365020801291</v>
      </c>
      <c r="O5">
        <v>0.56864098873099989</v>
      </c>
      <c r="P5">
        <f t="shared" si="12"/>
        <v>2.5140856548531065</v>
      </c>
    </row>
    <row r="6" spans="1:19" x14ac:dyDescent="0.25">
      <c r="A6" s="4">
        <f>A5+100</f>
        <v>300</v>
      </c>
      <c r="B6">
        <v>-4.7818266832917713</v>
      </c>
      <c r="C6">
        <f t="shared" ca="1" si="0"/>
        <v>147.34221838293172</v>
      </c>
      <c r="D6">
        <f t="shared" ca="1" si="1"/>
        <v>-147.34221838292908</v>
      </c>
      <c r="E6">
        <f t="shared" ca="1" si="2"/>
        <v>147.34221838292908</v>
      </c>
      <c r="F6">
        <f t="shared" ca="1" si="3"/>
        <v>0.98640404083919964</v>
      </c>
      <c r="G6">
        <f t="shared" ca="1" si="4"/>
        <v>0.20113367242934993</v>
      </c>
      <c r="H6">
        <f t="shared" ca="1" si="5"/>
        <v>0.62991914915033131</v>
      </c>
      <c r="I6">
        <f t="shared" ca="1" si="6"/>
        <v>1.5875053192919337</v>
      </c>
      <c r="J6">
        <f t="shared" ca="1" si="7"/>
        <v>0.20469431161060331</v>
      </c>
      <c r="K6">
        <f t="shared" ca="1" si="8"/>
        <v>0.97912316689141321</v>
      </c>
      <c r="L6" s="7">
        <f t="shared" si="9"/>
        <v>0.53283302033339752</v>
      </c>
      <c r="M6">
        <f t="shared" ca="1" si="10"/>
        <v>0.73769510578051478</v>
      </c>
      <c r="N6">
        <f t="shared" ca="1" si="11"/>
        <v>16.785888812822176</v>
      </c>
      <c r="O6">
        <v>0.56864098873099989</v>
      </c>
      <c r="P6">
        <f t="shared" si="12"/>
        <v>2.7191426531273106</v>
      </c>
    </row>
    <row r="7" spans="1:19" x14ac:dyDescent="0.25">
      <c r="A7" s="4">
        <f>A6+100</f>
        <v>400</v>
      </c>
      <c r="B7">
        <v>-5.1424355777223614</v>
      </c>
      <c r="C7">
        <f t="shared" ca="1" si="0"/>
        <v>152.71754673822227</v>
      </c>
      <c r="D7">
        <f t="shared" ca="1" si="1"/>
        <v>-152.71754673822142</v>
      </c>
      <c r="E7">
        <f t="shared" ca="1" si="2"/>
        <v>152.71754673822142</v>
      </c>
      <c r="F7">
        <f t="shared" ca="1" si="3"/>
        <v>0.98538489915377236</v>
      </c>
      <c r="G7">
        <f t="shared" ca="1" si="4"/>
        <v>0.20847141679399192</v>
      </c>
      <c r="H7">
        <f t="shared" ca="1" si="5"/>
        <v>0.64097517270794779</v>
      </c>
      <c r="I7">
        <f t="shared" ca="1" si="6"/>
        <v>1.5601228293683651</v>
      </c>
      <c r="J7">
        <f t="shared" ca="1" si="7"/>
        <v>0.21216195496118431</v>
      </c>
      <c r="K7">
        <f t="shared" ca="1" si="8"/>
        <v>0.9775779484791085</v>
      </c>
      <c r="L7" s="7">
        <f t="shared" si="9"/>
        <v>0.53283302033339752</v>
      </c>
      <c r="M7">
        <f t="shared" ca="1" si="10"/>
        <v>0.73827789816495892</v>
      </c>
      <c r="N7">
        <f t="shared" ca="1" si="11"/>
        <v>16.509385548649075</v>
      </c>
      <c r="O7">
        <v>0.56864098873099989</v>
      </c>
      <c r="P7">
        <f t="shared" si="12"/>
        <v>2.9241996514015143</v>
      </c>
    </row>
    <row r="8" spans="1:19" x14ac:dyDescent="0.25">
      <c r="A8" s="5">
        <v>480</v>
      </c>
      <c r="B8">
        <v>-5.4309226932668331</v>
      </c>
      <c r="C8">
        <f t="shared" ca="1" si="0"/>
        <v>156.87747702605168</v>
      </c>
      <c r="D8">
        <f t="shared" ca="1" si="1"/>
        <v>-156.8774770260498</v>
      </c>
      <c r="E8">
        <f t="shared" ca="1" si="2"/>
        <v>156.8774770260498</v>
      </c>
      <c r="F8">
        <f t="shared" ca="1" si="3"/>
        <v>0.98457021349871165</v>
      </c>
      <c r="G8">
        <f t="shared" ca="1" si="4"/>
        <v>0.21415004756950179</v>
      </c>
      <c r="H8">
        <f t="shared" ca="1" si="5"/>
        <v>0.64937779151471386</v>
      </c>
      <c r="I8">
        <f t="shared" ca="1" si="6"/>
        <v>1.5399356323342044</v>
      </c>
      <c r="J8">
        <f t="shared" ca="1" si="7"/>
        <v>0.21794111368405841</v>
      </c>
      <c r="K8">
        <f t="shared" ca="1" si="8"/>
        <v>0.97634469057767226</v>
      </c>
      <c r="L8" s="7">
        <f t="shared" si="9"/>
        <v>0.53283302033339752</v>
      </c>
      <c r="M8">
        <f t="shared" ca="1" si="10"/>
        <v>0.73874402438244091</v>
      </c>
      <c r="N8">
        <f t="shared" ca="1" si="11"/>
        <v>16.306051133634732</v>
      </c>
      <c r="O8">
        <v>0.56864098873099989</v>
      </c>
      <c r="P8">
        <f t="shared" si="12"/>
        <v>3.0882452500208766</v>
      </c>
    </row>
    <row r="9" spans="1:19" x14ac:dyDescent="0.25">
      <c r="A9" s="4">
        <v>500</v>
      </c>
      <c r="B9">
        <v>-5.4286984332889752</v>
      </c>
      <c r="C9">
        <f t="shared" ca="1" si="0"/>
        <v>-156.84585212727194</v>
      </c>
      <c r="D9">
        <f t="shared" ca="1" si="1"/>
        <v>156.84585212727279</v>
      </c>
      <c r="E9">
        <f t="shared" ca="1" si="2"/>
        <v>156.84585212727279</v>
      </c>
      <c r="F9">
        <f t="shared" ca="1" si="3"/>
        <v>0.9845764926572238</v>
      </c>
      <c r="G9">
        <f t="shared" ca="1" si="4"/>
        <v>0.2141068771048408</v>
      </c>
      <c r="H9">
        <f t="shared" ca="1" si="5"/>
        <v>0.6493144047588586</v>
      </c>
      <c r="I9">
        <f t="shared" ca="1" si="6"/>
        <v>1.54008596247203</v>
      </c>
      <c r="J9">
        <f t="shared" ca="1" si="7"/>
        <v>0.2178971789791482</v>
      </c>
      <c r="K9">
        <f t="shared" ca="1" si="8"/>
        <v>0.9763541891928752</v>
      </c>
      <c r="L9" s="7">
        <f t="shared" si="9"/>
        <v>0.53283302033339752</v>
      </c>
      <c r="M9">
        <f t="shared" ca="1" si="10"/>
        <v>0.73874043088001862</v>
      </c>
      <c r="N9">
        <f t="shared" ca="1" si="11"/>
        <v>16.307563621588184</v>
      </c>
      <c r="O9">
        <v>0.56129057303435059</v>
      </c>
      <c r="P9">
        <f t="shared" si="12"/>
        <v>3.0470772544514499</v>
      </c>
    </row>
    <row r="10" spans="1:19" x14ac:dyDescent="0.25">
      <c r="A10" s="4">
        <f t="shared" ref="A10:A25" si="13">A9+100</f>
        <v>600</v>
      </c>
      <c r="B10">
        <v>-5.4175771333996856</v>
      </c>
      <c r="C10">
        <f t="shared" ca="1" si="0"/>
        <v>156.6876257154446</v>
      </c>
      <c r="D10">
        <f t="shared" ca="1" si="1"/>
        <v>-156.68762571544332</v>
      </c>
      <c r="E10">
        <f t="shared" ca="1" si="2"/>
        <v>156.68762571544332</v>
      </c>
      <c r="F10">
        <f t="shared" ca="1" si="3"/>
        <v>0.98460788894803475</v>
      </c>
      <c r="G10">
        <f t="shared" ca="1" si="4"/>
        <v>0.21389088565557779</v>
      </c>
      <c r="H10">
        <f t="shared" ca="1" si="5"/>
        <v>0.64899715467876118</v>
      </c>
      <c r="I10">
        <f t="shared" ca="1" si="6"/>
        <v>1.5408388045938002</v>
      </c>
      <c r="J10">
        <f t="shared" ca="1" si="7"/>
        <v>0.21767736386571312</v>
      </c>
      <c r="K10">
        <f t="shared" ca="1" si="8"/>
        <v>0.97640168457716925</v>
      </c>
      <c r="L10" s="7">
        <f t="shared" si="9"/>
        <v>0.53283302033339752</v>
      </c>
      <c r="M10">
        <f t="shared" ca="1" si="10"/>
        <v>0.73872246328127988</v>
      </c>
      <c r="N10">
        <f t="shared" ca="1" si="11"/>
        <v>16.315138442607321</v>
      </c>
      <c r="O10">
        <v>0.56129057303435059</v>
      </c>
      <c r="P10">
        <f t="shared" si="12"/>
        <v>3.0408349736637041</v>
      </c>
    </row>
    <row r="11" spans="1:19" x14ac:dyDescent="0.25">
      <c r="A11" s="4">
        <f t="shared" si="13"/>
        <v>700</v>
      </c>
      <c r="B11">
        <v>-5.4064558335103943</v>
      </c>
      <c r="C11">
        <f t="shared" ca="1" si="0"/>
        <v>-156.52922906240332</v>
      </c>
      <c r="D11">
        <f t="shared" ca="1" si="1"/>
        <v>156.52922906240408</v>
      </c>
      <c r="E11">
        <f t="shared" ca="1" si="2"/>
        <v>156.52922906240408</v>
      </c>
      <c r="F11">
        <f t="shared" ca="1" si="3"/>
        <v>0.98463928606923368</v>
      </c>
      <c r="G11">
        <f t="shared" ca="1" si="4"/>
        <v>0.21367466181371933</v>
      </c>
      <c r="H11">
        <f t="shared" ca="1" si="5"/>
        <v>0.64867937605468162</v>
      </c>
      <c r="I11">
        <f t="shared" ca="1" si="6"/>
        <v>1.5415936391905625</v>
      </c>
      <c r="J11">
        <f t="shared" ca="1" si="7"/>
        <v>0.21745731224567141</v>
      </c>
      <c r="K11">
        <f t="shared" ca="1" si="8"/>
        <v>0.97644918380875956</v>
      </c>
      <c r="L11" s="7">
        <f t="shared" si="9"/>
        <v>0.53283302033339752</v>
      </c>
      <c r="M11">
        <f t="shared" ca="1" si="10"/>
        <v>0.73870449553821738</v>
      </c>
      <c r="N11">
        <f t="shared" ca="1" si="11"/>
        <v>16.322733969430971</v>
      </c>
      <c r="O11">
        <v>0.56129057303435059</v>
      </c>
      <c r="P11">
        <f t="shared" si="12"/>
        <v>3.0345926928759566</v>
      </c>
      <c r="R11" s="1" t="s">
        <v>1</v>
      </c>
    </row>
    <row r="12" spans="1:19" x14ac:dyDescent="0.25">
      <c r="A12" s="4">
        <f t="shared" si="13"/>
        <v>800</v>
      </c>
      <c r="B12">
        <v>-5.3953345336211047</v>
      </c>
      <c r="C12">
        <f t="shared" ca="1" si="0"/>
        <v>156.37066165060435</v>
      </c>
      <c r="D12">
        <f t="shared" ca="1" si="1"/>
        <v>-156.37066165060256</v>
      </c>
      <c r="E12">
        <f t="shared" ca="1" si="2"/>
        <v>156.37066165060256</v>
      </c>
      <c r="F12">
        <f t="shared" ca="1" si="3"/>
        <v>0.98467068402077518</v>
      </c>
      <c r="G12">
        <f t="shared" ca="1" si="4"/>
        <v>0.21345820487277753</v>
      </c>
      <c r="H12">
        <f t="shared" ca="1" si="5"/>
        <v>0.64836106700190532</v>
      </c>
      <c r="I12">
        <f t="shared" ca="1" si="6"/>
        <v>1.5423504755214756</v>
      </c>
      <c r="J12">
        <f t="shared" ca="1" si="7"/>
        <v>0.21723702340002832</v>
      </c>
      <c r="K12">
        <f t="shared" ca="1" si="8"/>
        <v>0.97649668688786251</v>
      </c>
      <c r="L12" s="7">
        <f t="shared" si="9"/>
        <v>0.53283302033339752</v>
      </c>
      <c r="M12">
        <f t="shared" ca="1" si="10"/>
        <v>0.73868652765090825</v>
      </c>
      <c r="N12">
        <f t="shared" ca="1" si="11"/>
        <v>16.330350298552364</v>
      </c>
      <c r="O12">
        <v>0.56129057303435059</v>
      </c>
      <c r="P12">
        <f t="shared" si="12"/>
        <v>3.0283504120882108</v>
      </c>
      <c r="R12" s="2">
        <v>0</v>
      </c>
      <c r="S12">
        <v>2.1039720000000002</v>
      </c>
    </row>
    <row r="13" spans="1:19" x14ac:dyDescent="0.25">
      <c r="A13" s="4">
        <f t="shared" si="13"/>
        <v>900</v>
      </c>
      <c r="B13">
        <v>-5.3842132337318143</v>
      </c>
      <c r="C13">
        <f t="shared" ca="1" si="0"/>
        <v>-156.2119229598336</v>
      </c>
      <c r="D13">
        <f t="shared" ca="1" si="1"/>
        <v>156.21192295983568</v>
      </c>
      <c r="E13">
        <f t="shared" ca="1" si="2"/>
        <v>156.21192295983568</v>
      </c>
      <c r="F13">
        <f t="shared" ca="1" si="3"/>
        <v>0.98470208280261573</v>
      </c>
      <c r="G13">
        <f t="shared" ca="1" si="4"/>
        <v>0.21324151412261952</v>
      </c>
      <c r="H13">
        <f t="shared" ca="1" si="5"/>
        <v>0.64804222562503877</v>
      </c>
      <c r="I13">
        <f t="shared" ca="1" si="6"/>
        <v>1.5431093229079276</v>
      </c>
      <c r="J13">
        <f t="shared" ca="1" si="7"/>
        <v>0.21701649660607958</v>
      </c>
      <c r="K13">
        <f t="shared" ca="1" si="8"/>
        <v>0.97654419381469748</v>
      </c>
      <c r="L13" s="7">
        <f t="shared" si="9"/>
        <v>0.53283302033339752</v>
      </c>
      <c r="M13">
        <f t="shared" ca="1" si="10"/>
        <v>0.73866855961942879</v>
      </c>
      <c r="N13">
        <f t="shared" ca="1" si="11"/>
        <v>16.337987527114006</v>
      </c>
      <c r="O13">
        <v>0.56129057303435059</v>
      </c>
      <c r="P13">
        <f t="shared" si="12"/>
        <v>3.0221081313004641</v>
      </c>
      <c r="R13" s="2">
        <v>480</v>
      </c>
      <c r="S13">
        <v>3.0882450000000001</v>
      </c>
    </row>
    <row r="14" spans="1:19" x14ac:dyDescent="0.25">
      <c r="A14" s="4">
        <f t="shared" si="13"/>
        <v>1000</v>
      </c>
      <c r="B14">
        <v>-5.3730919338425238</v>
      </c>
      <c r="C14">
        <f t="shared" ca="1" si="0"/>
        <v>156.0530124672101</v>
      </c>
      <c r="D14">
        <f t="shared" ca="1" si="1"/>
        <v>-156.05301246720865</v>
      </c>
      <c r="E14">
        <f t="shared" ca="1" si="2"/>
        <v>156.05301246720865</v>
      </c>
      <c r="F14">
        <f t="shared" ca="1" si="3"/>
        <v>0.98473348241470915</v>
      </c>
      <c r="G14">
        <f t="shared" ca="1" si="4"/>
        <v>0.21302458884947167</v>
      </c>
      <c r="H14">
        <f t="shared" ca="1" si="5"/>
        <v>0.64772285001797159</v>
      </c>
      <c r="I14">
        <f t="shared" ca="1" si="6"/>
        <v>1.5438701907339756</v>
      </c>
      <c r="J14">
        <f t="shared" ca="1" si="7"/>
        <v>0.21679573113741576</v>
      </c>
      <c r="K14">
        <f t="shared" ca="1" si="8"/>
        <v>0.97659170458948008</v>
      </c>
      <c r="L14" s="7">
        <f t="shared" si="9"/>
        <v>0.53283302033339752</v>
      </c>
      <c r="M14">
        <f t="shared" ca="1" si="10"/>
        <v>0.73865059144385636</v>
      </c>
      <c r="N14">
        <f t="shared" ca="1" si="11"/>
        <v>16.345645752912315</v>
      </c>
      <c r="O14">
        <v>0.56129057303435059</v>
      </c>
      <c r="P14">
        <f t="shared" si="12"/>
        <v>3.0158658505127174</v>
      </c>
      <c r="R14" s="2">
        <v>2152.5</v>
      </c>
      <c r="S14">
        <v>2.943924</v>
      </c>
    </row>
    <row r="15" spans="1:19" x14ac:dyDescent="0.25">
      <c r="A15" s="4">
        <f t="shared" si="13"/>
        <v>1100</v>
      </c>
      <c r="B15">
        <v>-5.3619706339532343</v>
      </c>
      <c r="C15">
        <f t="shared" ca="1" si="0"/>
        <v>-155.89392964713997</v>
      </c>
      <c r="D15">
        <f t="shared" ca="1" si="1"/>
        <v>155.89392964714173</v>
      </c>
      <c r="E15">
        <f t="shared" ca="1" si="2"/>
        <v>155.89392964714173</v>
      </c>
      <c r="F15">
        <f t="shared" ca="1" si="3"/>
        <v>0.98476488285701258</v>
      </c>
      <c r="G15">
        <f t="shared" ca="1" si="4"/>
        <v>0.21280742833585731</v>
      </c>
      <c r="H15">
        <f t="shared" ca="1" si="5"/>
        <v>0.64740293826374096</v>
      </c>
      <c r="I15">
        <f t="shared" ca="1" si="6"/>
        <v>1.5446330884470236</v>
      </c>
      <c r="J15">
        <f t="shared" ca="1" si="7"/>
        <v>0.21657472626385879</v>
      </c>
      <c r="K15">
        <f t="shared" ca="1" si="8"/>
        <v>0.97663921921243002</v>
      </c>
      <c r="L15" s="7">
        <f t="shared" si="9"/>
        <v>0.53283302033339752</v>
      </c>
      <c r="M15">
        <f t="shared" ca="1" si="10"/>
        <v>0.73863262312426714</v>
      </c>
      <c r="N15">
        <f t="shared" ca="1" si="11"/>
        <v>16.353325074404655</v>
      </c>
      <c r="O15">
        <v>0.56129057303435059</v>
      </c>
      <c r="P15">
        <f t="shared" si="12"/>
        <v>3.0096235697249711</v>
      </c>
      <c r="R15" s="2">
        <v>3506.2</v>
      </c>
      <c r="S15">
        <v>2.6180479999999999</v>
      </c>
    </row>
    <row r="16" spans="1:19" x14ac:dyDescent="0.25">
      <c r="A16" s="4">
        <f t="shared" si="13"/>
        <v>1200</v>
      </c>
      <c r="B16">
        <v>-5.3508493340639429</v>
      </c>
      <c r="C16">
        <f t="shared" ca="1" si="0"/>
        <v>-155.73467397132336</v>
      </c>
      <c r="D16">
        <f t="shared" ca="1" si="1"/>
        <v>155.7346739713243</v>
      </c>
      <c r="E16">
        <f t="shared" ca="1" si="2"/>
        <v>155.7346739713243</v>
      </c>
      <c r="F16">
        <f t="shared" ca="1" si="3"/>
        <v>0.98479628412948028</v>
      </c>
      <c r="G16">
        <f t="shared" ca="1" si="4"/>
        <v>0.21259003186060563</v>
      </c>
      <c r="H16">
        <f t="shared" ca="1" si="5"/>
        <v>0.64708248843449978</v>
      </c>
      <c r="I16">
        <f t="shared" ca="1" si="6"/>
        <v>1.5453980255582576</v>
      </c>
      <c r="J16">
        <f t="shared" ca="1" si="7"/>
        <v>0.21635348125147111</v>
      </c>
      <c r="K16">
        <f t="shared" ca="1" si="8"/>
        <v>0.97668673768376368</v>
      </c>
      <c r="L16" s="7">
        <f t="shared" si="9"/>
        <v>0.53283302033339752</v>
      </c>
      <c r="M16">
        <f t="shared" ca="1" si="10"/>
        <v>0.73861465466073839</v>
      </c>
      <c r="N16">
        <f t="shared" ca="1" si="11"/>
        <v>16.361025590713922</v>
      </c>
      <c r="O16">
        <v>0.56129057303435059</v>
      </c>
      <c r="P16">
        <f t="shared" si="12"/>
        <v>3.003381288937224</v>
      </c>
      <c r="R16" s="2">
        <v>4812</v>
      </c>
      <c r="S16">
        <v>3.8119399999999999</v>
      </c>
    </row>
    <row r="17" spans="1:19" x14ac:dyDescent="0.25">
      <c r="A17" s="4">
        <f t="shared" si="13"/>
        <v>1300</v>
      </c>
      <c r="B17">
        <v>-5.3397280341746534</v>
      </c>
      <c r="C17">
        <f t="shared" ca="1" si="0"/>
        <v>-155.57524490871566</v>
      </c>
      <c r="D17">
        <f t="shared" ca="1" si="1"/>
        <v>155.57524490871421</v>
      </c>
      <c r="E17">
        <f t="shared" ca="1" si="2"/>
        <v>155.57524490871421</v>
      </c>
      <c r="F17">
        <f t="shared" ca="1" si="3"/>
        <v>0.98482768623206773</v>
      </c>
      <c r="G17">
        <f t="shared" ca="1" si="4"/>
        <v>0.21237239869879915</v>
      </c>
      <c r="H17">
        <f t="shared" ca="1" si="5"/>
        <v>0.64676149859139354</v>
      </c>
      <c r="I17">
        <f t="shared" ca="1" si="6"/>
        <v>1.5461650116432997</v>
      </c>
      <c r="J17">
        <f t="shared" ca="1" si="7"/>
        <v>0.21613199536250211</v>
      </c>
      <c r="K17">
        <f t="shared" ca="1" si="8"/>
        <v>0.9767342600036989</v>
      </c>
      <c r="L17" s="7">
        <f t="shared" si="9"/>
        <v>0.53283302033339752</v>
      </c>
      <c r="M17">
        <f t="shared" ca="1" si="10"/>
        <v>0.73859668605334683</v>
      </c>
      <c r="N17">
        <f t="shared" ca="1" si="11"/>
        <v>16.368747401635332</v>
      </c>
      <c r="O17">
        <v>0.56129057303435059</v>
      </c>
      <c r="P17">
        <f t="shared" si="12"/>
        <v>2.9971390081494778</v>
      </c>
      <c r="R17" s="2">
        <v>6540.9</v>
      </c>
      <c r="S17">
        <v>12.10852</v>
      </c>
    </row>
    <row r="18" spans="1:19" x14ac:dyDescent="0.25">
      <c r="A18" s="4">
        <f t="shared" si="13"/>
        <v>1400</v>
      </c>
      <c r="B18">
        <v>-5.3286067342853638</v>
      </c>
      <c r="C18">
        <f t="shared" ca="1" si="0"/>
        <v>155.41564192551166</v>
      </c>
      <c r="D18">
        <f t="shared" ref="D18:D34" ca="1" si="14">(1.56*(21.67)^2)*TANH((2*PI()*B18)/C18)</f>
        <v>-155.41564192551348</v>
      </c>
      <c r="E18">
        <f t="shared" ca="1" si="2"/>
        <v>155.41564192551348</v>
      </c>
      <c r="F18">
        <f t="shared" ca="1" si="3"/>
        <v>0.98485908916473119</v>
      </c>
      <c r="G18">
        <f t="shared" ca="1" si="4"/>
        <v>0.21215452812175198</v>
      </c>
      <c r="H18">
        <f t="shared" ca="1" si="5"/>
        <v>0.64643996678448346</v>
      </c>
      <c r="I18">
        <f t="shared" ca="1" si="6"/>
        <v>1.54693405634276</v>
      </c>
      <c r="J18">
        <f t="shared" ca="1" si="7"/>
        <v>0.21591026785536607</v>
      </c>
      <c r="K18">
        <f t="shared" ca="1" si="8"/>
        <v>0.9767817861724547</v>
      </c>
      <c r="L18" s="7">
        <f t="shared" si="9"/>
        <v>0.53283302033339752</v>
      </c>
      <c r="M18">
        <f t="shared" ca="1" si="10"/>
        <v>0.73857871730216884</v>
      </c>
      <c r="N18">
        <f t="shared" ca="1" si="11"/>
        <v>16.376490607642214</v>
      </c>
      <c r="O18">
        <v>0.56129057303435059</v>
      </c>
      <c r="P18">
        <f t="shared" si="12"/>
        <v>2.9908967273617315</v>
      </c>
      <c r="R18" s="2">
        <v>11214.3</v>
      </c>
      <c r="S18">
        <v>15.35988</v>
      </c>
    </row>
    <row r="19" spans="1:19" x14ac:dyDescent="0.25">
      <c r="A19" s="4">
        <f t="shared" si="13"/>
        <v>1500</v>
      </c>
      <c r="B19">
        <v>-5.3174854343960725</v>
      </c>
      <c r="C19">
        <f t="shared" ca="1" si="0"/>
        <v>-155.25586448513783</v>
      </c>
      <c r="D19">
        <f t="shared" ca="1" si="14"/>
        <v>155.25586448513607</v>
      </c>
      <c r="E19">
        <f t="shared" ca="1" si="2"/>
        <v>155.25586448513607</v>
      </c>
      <c r="F19">
        <f t="shared" ca="1" si="3"/>
        <v>0.98489049292742492</v>
      </c>
      <c r="G19">
        <f t="shared" ca="1" si="4"/>
        <v>0.2119364193969992</v>
      </c>
      <c r="H19">
        <f t="shared" ca="1" si="5"/>
        <v>0.64611789105268402</v>
      </c>
      <c r="I19">
        <f t="shared" ca="1" si="6"/>
        <v>1.5477051693627544</v>
      </c>
      <c r="J19">
        <f t="shared" ca="1" si="7"/>
        <v>0.21568829798463138</v>
      </c>
      <c r="K19">
        <f t="shared" ca="1" si="8"/>
        <v>0.97682931619024682</v>
      </c>
      <c r="L19" s="7">
        <f t="shared" si="9"/>
        <v>0.53283302033339752</v>
      </c>
      <c r="M19">
        <f t="shared" ca="1" si="10"/>
        <v>0.7385607484072817</v>
      </c>
      <c r="N19">
        <f t="shared" ca="1" si="11"/>
        <v>16.384255309891405</v>
      </c>
      <c r="O19">
        <v>0.56129057303435059</v>
      </c>
      <c r="P19">
        <f t="shared" si="12"/>
        <v>2.9846544465739844</v>
      </c>
      <c r="R19" s="2">
        <v>15405.6</v>
      </c>
      <c r="S19">
        <v>16.089459999999999</v>
      </c>
    </row>
    <row r="20" spans="1:19" x14ac:dyDescent="0.25">
      <c r="A20" s="4">
        <f t="shared" si="13"/>
        <v>1600</v>
      </c>
      <c r="B20">
        <v>-5.3063641345067829</v>
      </c>
      <c r="C20">
        <f t="shared" ca="1" si="0"/>
        <v>-155.09591204821029</v>
      </c>
      <c r="D20">
        <f t="shared" ca="1" si="14"/>
        <v>155.09591204820904</v>
      </c>
      <c r="E20">
        <f t="shared" ca="1" si="2"/>
        <v>155.09591204820904</v>
      </c>
      <c r="F20">
        <f t="shared" ca="1" si="3"/>
        <v>0.98492189752010528</v>
      </c>
      <c r="G20">
        <f t="shared" ca="1" si="4"/>
        <v>0.21171807178823951</v>
      </c>
      <c r="H20">
        <f t="shared" ca="1" si="5"/>
        <v>0.64579526942363197</v>
      </c>
      <c r="I20">
        <f t="shared" ca="1" si="6"/>
        <v>1.5484783604755938</v>
      </c>
      <c r="J20">
        <f t="shared" ca="1" si="7"/>
        <v>0.21546608500096209</v>
      </c>
      <c r="K20">
        <f t="shared" ca="1" si="8"/>
        <v>0.97687685005729474</v>
      </c>
      <c r="L20" s="7">
        <f t="shared" si="9"/>
        <v>0.53283302033339752</v>
      </c>
      <c r="M20">
        <f t="shared" ca="1" si="10"/>
        <v>0.73854277936876178</v>
      </c>
      <c r="N20">
        <f t="shared" ca="1" si="11"/>
        <v>16.392041610230432</v>
      </c>
      <c r="O20">
        <v>0.56129057303435059</v>
      </c>
      <c r="P20">
        <f t="shared" si="12"/>
        <v>2.9784121657862381</v>
      </c>
      <c r="R20" s="2">
        <v>17227.400000000001</v>
      </c>
      <c r="S20">
        <v>17.894739999999999</v>
      </c>
    </row>
    <row r="21" spans="1:19" x14ac:dyDescent="0.25">
      <c r="A21" s="4">
        <f t="shared" si="13"/>
        <v>1700</v>
      </c>
      <c r="B21">
        <v>-5.2952428346174925</v>
      </c>
      <c r="C21">
        <f t="shared" ca="1" si="0"/>
        <v>154.93578407253236</v>
      </c>
      <c r="D21">
        <f t="shared" ca="1" si="14"/>
        <v>-154.93578407253409</v>
      </c>
      <c r="E21">
        <f t="shared" ca="1" si="2"/>
        <v>154.93578407253409</v>
      </c>
      <c r="F21">
        <f t="shared" ca="1" si="3"/>
        <v>0.98495330294272754</v>
      </c>
      <c r="G21">
        <f t="shared" ca="1" si="4"/>
        <v>0.21149948455533196</v>
      </c>
      <c r="H21">
        <f t="shared" ca="1" si="5"/>
        <v>0.64547209991363474</v>
      </c>
      <c r="I21">
        <f t="shared" ca="1" si="6"/>
        <v>1.5492536395202856</v>
      </c>
      <c r="J21">
        <f t="shared" ca="1" si="7"/>
        <v>0.21524362815111467</v>
      </c>
      <c r="K21">
        <f t="shared" ca="1" si="8"/>
        <v>0.97692438777381607</v>
      </c>
      <c r="L21" s="7">
        <f t="shared" si="9"/>
        <v>0.53283302033339752</v>
      </c>
      <c r="M21">
        <f t="shared" ca="1" si="10"/>
        <v>0.73852481018668592</v>
      </c>
      <c r="N21">
        <f t="shared" ca="1" si="11"/>
        <v>16.399849611202779</v>
      </c>
      <c r="O21">
        <v>0.56129057303435059</v>
      </c>
      <c r="P21">
        <f t="shared" si="12"/>
        <v>2.9721698849984914</v>
      </c>
    </row>
    <row r="22" spans="1:19" x14ac:dyDescent="0.25">
      <c r="A22" s="4">
        <f t="shared" si="13"/>
        <v>1800</v>
      </c>
      <c r="B22">
        <v>-5.284121534728202</v>
      </c>
      <c r="C22">
        <f t="shared" ca="1" si="0"/>
        <v>154.77548001307116</v>
      </c>
      <c r="D22">
        <f t="shared" ca="1" si="14"/>
        <v>-154.77548001306945</v>
      </c>
      <c r="E22">
        <f t="shared" ca="1" si="2"/>
        <v>154.77548001306945</v>
      </c>
      <c r="F22">
        <f t="shared" ca="1" si="3"/>
        <v>0.98498470919524639</v>
      </c>
      <c r="G22">
        <f t="shared" ca="1" si="4"/>
        <v>0.21128065695426404</v>
      </c>
      <c r="H22">
        <f t="shared" ca="1" si="5"/>
        <v>0.64514838052757506</v>
      </c>
      <c r="I22">
        <f t="shared" ca="1" si="6"/>
        <v>1.5500310164031448</v>
      </c>
      <c r="J22">
        <f t="shared" ca="1" si="7"/>
        <v>0.21502092667790543</v>
      </c>
      <c r="K22">
        <f t="shared" ca="1" si="8"/>
        <v>0.97697192934002708</v>
      </c>
      <c r="L22" s="7">
        <f t="shared" si="9"/>
        <v>0.53283302033339752</v>
      </c>
      <c r="M22">
        <f t="shared" ca="1" si="10"/>
        <v>0.73850684086113128</v>
      </c>
      <c r="N22">
        <f t="shared" ca="1" si="11"/>
        <v>16.407679416054247</v>
      </c>
      <c r="O22">
        <v>0.56129057303435059</v>
      </c>
      <c r="P22">
        <f t="shared" si="12"/>
        <v>2.9659276042107448</v>
      </c>
    </row>
    <row r="23" spans="1:19" x14ac:dyDescent="0.25">
      <c r="A23" s="4">
        <f t="shared" si="13"/>
        <v>1900</v>
      </c>
      <c r="B23">
        <v>-5.2730002348389116</v>
      </c>
      <c r="C23">
        <f t="shared" ca="1" si="0"/>
        <v>154.61499932192359</v>
      </c>
      <c r="D23">
        <f t="shared" ca="1" si="14"/>
        <v>-154.61499932192223</v>
      </c>
      <c r="E23">
        <f t="shared" ca="1" si="2"/>
        <v>154.61499932192223</v>
      </c>
      <c r="F23">
        <f t="shared" ca="1" si="3"/>
        <v>0.98501611627761809</v>
      </c>
      <c r="G23">
        <f t="shared" ca="1" si="4"/>
        <v>0.21106158823710502</v>
      </c>
      <c r="H23">
        <f t="shared" ca="1" si="5"/>
        <v>0.64482410925879463</v>
      </c>
      <c r="I23">
        <f t="shared" ca="1" si="6"/>
        <v>1.550810501098461</v>
      </c>
      <c r="J23">
        <f t="shared" ca="1" si="7"/>
        <v>0.21479797982016319</v>
      </c>
      <c r="K23">
        <f t="shared" ca="1" si="8"/>
        <v>0.97701947475614725</v>
      </c>
      <c r="L23" s="7">
        <f t="shared" si="9"/>
        <v>0.53283302033339752</v>
      </c>
      <c r="M23">
        <f t="shared" ca="1" si="10"/>
        <v>0.73848887139217412</v>
      </c>
      <c r="N23">
        <f t="shared" ca="1" si="11"/>
        <v>16.415531128739911</v>
      </c>
      <c r="O23">
        <v>0.56129057303435059</v>
      </c>
      <c r="P23">
        <f t="shared" si="12"/>
        <v>2.9596853234229981</v>
      </c>
    </row>
    <row r="24" spans="1:19" x14ac:dyDescent="0.25">
      <c r="A24" s="4">
        <f t="shared" si="13"/>
        <v>2000</v>
      </c>
      <c r="B24">
        <v>-5.2618789349496211</v>
      </c>
      <c r="C24">
        <f t="shared" ca="1" si="0"/>
        <v>154.45434144831214</v>
      </c>
      <c r="D24">
        <f t="shared" ca="1" si="14"/>
        <v>-154.4543414483102</v>
      </c>
      <c r="E24">
        <f t="shared" ca="1" si="2"/>
        <v>154.4543414483102</v>
      </c>
      <c r="F24">
        <f t="shared" ca="1" si="3"/>
        <v>0.98504752418979769</v>
      </c>
      <c r="G24">
        <f t="shared" ca="1" si="4"/>
        <v>0.2108422776520005</v>
      </c>
      <c r="H24">
        <f t="shared" ca="1" si="5"/>
        <v>0.64449928408903756</v>
      </c>
      <c r="I24">
        <f t="shared" ca="1" si="6"/>
        <v>1.5515921036490243</v>
      </c>
      <c r="J24">
        <f t="shared" ca="1" si="7"/>
        <v>0.21457478681272354</v>
      </c>
      <c r="K24">
        <f t="shared" ca="1" si="8"/>
        <v>0.97706702402239365</v>
      </c>
      <c r="L24" s="7">
        <f t="shared" si="9"/>
        <v>0.53283302033339752</v>
      </c>
      <c r="M24">
        <f t="shared" ca="1" si="10"/>
        <v>0.73847090177989128</v>
      </c>
      <c r="N24">
        <f t="shared" ca="1" si="11"/>
        <v>16.423404853929632</v>
      </c>
      <c r="O24">
        <v>0.56129057303435059</v>
      </c>
      <c r="P24">
        <f t="shared" si="12"/>
        <v>2.9534430426352514</v>
      </c>
    </row>
    <row r="25" spans="1:19" x14ac:dyDescent="0.25">
      <c r="A25" s="4">
        <f t="shared" si="13"/>
        <v>2100</v>
      </c>
      <c r="B25">
        <v>-5.2507576350603316</v>
      </c>
      <c r="C25">
        <f t="shared" ca="1" si="0"/>
        <v>-154.29350583855165</v>
      </c>
      <c r="D25">
        <f t="shared" ca="1" si="14"/>
        <v>154.29350583855273</v>
      </c>
      <c r="E25">
        <f t="shared" ca="1" si="2"/>
        <v>154.29350583855273</v>
      </c>
      <c r="F25">
        <f t="shared" ca="1" si="3"/>
        <v>0.98507893293174109</v>
      </c>
      <c r="G25">
        <f t="shared" ca="1" si="4"/>
        <v>0.21062272444312682</v>
      </c>
      <c r="H25">
        <f t="shared" ca="1" si="5"/>
        <v>0.64417390298833355</v>
      </c>
      <c r="I25">
        <f t="shared" ca="1" si="6"/>
        <v>1.5523758341668037</v>
      </c>
      <c r="J25">
        <f t="shared" ca="1" si="7"/>
        <v>0.2143513468863826</v>
      </c>
      <c r="K25">
        <f t="shared" ca="1" si="8"/>
        <v>0.97711457713898475</v>
      </c>
      <c r="L25" s="7">
        <f t="shared" si="9"/>
        <v>0.53283302033339752</v>
      </c>
      <c r="M25">
        <f t="shared" ca="1" si="10"/>
        <v>0.73845293202435947</v>
      </c>
      <c r="N25">
        <f t="shared" ca="1" si="11"/>
        <v>16.431300697015121</v>
      </c>
      <c r="O25">
        <v>0.56129057303435059</v>
      </c>
      <c r="P25">
        <f t="shared" si="12"/>
        <v>2.9472007618475051</v>
      </c>
    </row>
    <row r="26" spans="1:19" x14ac:dyDescent="0.25">
      <c r="A26" s="5">
        <v>2152.5</v>
      </c>
      <c r="B26" s="6">
        <v>-5.2449189526184536</v>
      </c>
      <c r="C26">
        <f t="shared" ca="1" si="0"/>
        <v>-154.20899580600644</v>
      </c>
      <c r="D26">
        <f t="shared" ca="1" si="14"/>
        <v>154.20899580600812</v>
      </c>
      <c r="E26">
        <f t="shared" ca="1" si="2"/>
        <v>154.20899580600812</v>
      </c>
      <c r="F26">
        <f t="shared" ca="1" si="3"/>
        <v>0.98509542285341078</v>
      </c>
      <c r="G26">
        <f t="shared" ca="1" si="4"/>
        <v>0.21050736162729922</v>
      </c>
      <c r="H26">
        <f t="shared" ca="1" si="5"/>
        <v>0.6440028546769031</v>
      </c>
      <c r="I26">
        <f t="shared" ca="1" si="6"/>
        <v>1.5527881479682275</v>
      </c>
      <c r="J26">
        <f t="shared" ca="1" si="7"/>
        <v>0.21423394181996047</v>
      </c>
      <c r="K26">
        <f t="shared" ca="1" si="8"/>
        <v>0.97713954406660919</v>
      </c>
      <c r="L26" s="7">
        <f t="shared" si="9"/>
        <v>0.53283302033339752</v>
      </c>
      <c r="M26">
        <f t="shared" ca="1" si="10"/>
        <v>0.73844349784538676</v>
      </c>
      <c r="N26">
        <f t="shared" ca="1" si="11"/>
        <v>16.435454904430657</v>
      </c>
      <c r="O26">
        <v>0.56129057303435059</v>
      </c>
      <c r="P26">
        <f t="shared" si="12"/>
        <v>2.9439235644339377</v>
      </c>
    </row>
    <row r="27" spans="1:19" x14ac:dyDescent="0.25">
      <c r="A27" s="4">
        <v>2200</v>
      </c>
      <c r="B27">
        <v>-5.2224312835895539</v>
      </c>
      <c r="C27">
        <f t="shared" ca="1" si="0"/>
        <v>153.88304505531548</v>
      </c>
      <c r="D27">
        <f t="shared" ca="1" si="14"/>
        <v>-153.88304505531428</v>
      </c>
      <c r="E27">
        <f t="shared" ca="1" si="2"/>
        <v>153.88304505531428</v>
      </c>
      <c r="F27">
        <f t="shared" ca="1" si="3"/>
        <v>0.98515893587690573</v>
      </c>
      <c r="G27">
        <f t="shared" ca="1" si="4"/>
        <v>0.21006241331420136</v>
      </c>
      <c r="H27">
        <f t="shared" ca="1" si="5"/>
        <v>0.64334262033282608</v>
      </c>
      <c r="I27">
        <f t="shared" ca="1" si="6"/>
        <v>1.554381706411214</v>
      </c>
      <c r="J27">
        <f t="shared" ca="1" si="7"/>
        <v>0.21378111665373248</v>
      </c>
      <c r="K27">
        <f t="shared" ca="1" si="8"/>
        <v>0.97723571403439691</v>
      </c>
      <c r="L27" s="7">
        <f t="shared" si="9"/>
        <v>0.53283302033339752</v>
      </c>
      <c r="M27">
        <f t="shared" ca="1" si="10"/>
        <v>0.73840716176308652</v>
      </c>
      <c r="N27">
        <f t="shared" ca="1" si="11"/>
        <v>16.451512333592493</v>
      </c>
      <c r="O27">
        <v>0.56864098873099989</v>
      </c>
      <c r="P27">
        <f t="shared" si="12"/>
        <v>2.969688488680069</v>
      </c>
    </row>
    <row r="28" spans="1:19" x14ac:dyDescent="0.25">
      <c r="A28" s="4">
        <f t="shared" ref="A28:A40" si="15">A27+100</f>
        <v>2300</v>
      </c>
      <c r="B28">
        <v>-5.1750888224760798</v>
      </c>
      <c r="C28">
        <f t="shared" ca="1" si="0"/>
        <v>153.19442535637961</v>
      </c>
      <c r="D28">
        <f t="shared" ca="1" si="14"/>
        <v>-153.19442535637793</v>
      </c>
      <c r="E28">
        <f t="shared" ca="1" si="2"/>
        <v>153.19442535637793</v>
      </c>
      <c r="F28">
        <f t="shared" ca="1" si="3"/>
        <v>0.98529265859212911</v>
      </c>
      <c r="G28">
        <f t="shared" ca="1" si="4"/>
        <v>0.20912239347145542</v>
      </c>
      <c r="H28">
        <f t="shared" ca="1" si="5"/>
        <v>0.64194510518367476</v>
      </c>
      <c r="I28">
        <f t="shared" ca="1" si="6"/>
        <v>1.5577655969724666</v>
      </c>
      <c r="J28">
        <f t="shared" ca="1" si="7"/>
        <v>0.21282445578095507</v>
      </c>
      <c r="K28">
        <f t="shared" ca="1" si="8"/>
        <v>0.97743822859488239</v>
      </c>
      <c r="L28" s="7">
        <f t="shared" si="9"/>
        <v>0.53283302033339752</v>
      </c>
      <c r="M28">
        <f t="shared" ca="1" si="10"/>
        <v>0.73833066283766946</v>
      </c>
      <c r="N28">
        <f t="shared" ca="1" si="11"/>
        <v>16.485619206888018</v>
      </c>
      <c r="O28">
        <v>0.56864098873099989</v>
      </c>
      <c r="P28">
        <f t="shared" si="12"/>
        <v>2.9427676247835439</v>
      </c>
    </row>
    <row r="29" spans="1:19" x14ac:dyDescent="0.25">
      <c r="A29" s="4">
        <f t="shared" si="15"/>
        <v>2400</v>
      </c>
      <c r="B29">
        <v>-5.1277463613626058</v>
      </c>
      <c r="C29">
        <f t="shared" ca="1" si="0"/>
        <v>-152.50250460573747</v>
      </c>
      <c r="D29">
        <f t="shared" ca="1" si="14"/>
        <v>152.50250460573841</v>
      </c>
      <c r="E29">
        <f t="shared" ca="1" si="2"/>
        <v>152.50250460573841</v>
      </c>
      <c r="F29">
        <f t="shared" ca="1" si="3"/>
        <v>0.98542639633748219</v>
      </c>
      <c r="G29">
        <f t="shared" ca="1" si="4"/>
        <v>0.20817786743449135</v>
      </c>
      <c r="H29">
        <f t="shared" ca="1" si="5"/>
        <v>0.64053722093753918</v>
      </c>
      <c r="I29">
        <f t="shared" ca="1" si="6"/>
        <v>1.5611895254678934</v>
      </c>
      <c r="J29">
        <f t="shared" ca="1" si="7"/>
        <v>0.21186320894148039</v>
      </c>
      <c r="K29">
        <f t="shared" ca="1" si="8"/>
        <v>0.97764081295961569</v>
      </c>
      <c r="L29" s="7">
        <f t="shared" si="9"/>
        <v>0.53283302033339752</v>
      </c>
      <c r="M29">
        <f t="shared" ca="1" si="10"/>
        <v>0.73825416132723864</v>
      </c>
      <c r="N29">
        <f t="shared" ca="1" si="11"/>
        <v>16.520142273536727</v>
      </c>
      <c r="O29">
        <v>0.56864098873099989</v>
      </c>
      <c r="P29">
        <f t="shared" si="12"/>
        <v>2.9158467608870193</v>
      </c>
    </row>
    <row r="30" spans="1:19" x14ac:dyDescent="0.25">
      <c r="A30" s="4">
        <f t="shared" si="15"/>
        <v>2500</v>
      </c>
      <c r="B30">
        <v>-5.0804039002491308</v>
      </c>
      <c r="C30">
        <f t="shared" ca="1" si="0"/>
        <v>-151.80723764944921</v>
      </c>
      <c r="D30">
        <f t="shared" ca="1" si="14"/>
        <v>151.80723764945134</v>
      </c>
      <c r="E30">
        <f t="shared" ca="1" si="2"/>
        <v>151.80723764945134</v>
      </c>
      <c r="F30">
        <f t="shared" ca="1" si="3"/>
        <v>0.9855601491095265</v>
      </c>
      <c r="G30">
        <f t="shared" ca="1" si="4"/>
        <v>0.20722877356464342</v>
      </c>
      <c r="H30">
        <f t="shared" ca="1" si="5"/>
        <v>0.63911880112253661</v>
      </c>
      <c r="I30">
        <f t="shared" ca="1" si="6"/>
        <v>1.5646543306872185</v>
      </c>
      <c r="J30">
        <f t="shared" ca="1" si="7"/>
        <v>0.21089731340546264</v>
      </c>
      <c r="K30">
        <f t="shared" ca="1" si="8"/>
        <v>0.97784346714540826</v>
      </c>
      <c r="L30" s="7">
        <f t="shared" si="9"/>
        <v>0.53283302033339752</v>
      </c>
      <c r="M30">
        <f t="shared" ca="1" si="10"/>
        <v>0.73817765723771023</v>
      </c>
      <c r="N30">
        <f t="shared" ca="1" si="11"/>
        <v>16.555090276538611</v>
      </c>
      <c r="O30">
        <v>0.56864098873099989</v>
      </c>
      <c r="P30">
        <f t="shared" si="12"/>
        <v>2.8889258969904938</v>
      </c>
    </row>
    <row r="31" spans="1:19" x14ac:dyDescent="0.25">
      <c r="A31" s="4">
        <f t="shared" si="15"/>
        <v>2600</v>
      </c>
      <c r="B31">
        <v>-5.0330614391356567</v>
      </c>
      <c r="C31">
        <f t="shared" ca="1" si="0"/>
        <v>151.10857828223385</v>
      </c>
      <c r="D31">
        <f t="shared" ca="1" si="14"/>
        <v>-151.1085782822357</v>
      </c>
      <c r="E31">
        <f t="shared" ca="1" si="2"/>
        <v>151.1085782822357</v>
      </c>
      <c r="F31">
        <f t="shared" ca="1" si="3"/>
        <v>0.98569391690482455</v>
      </c>
      <c r="G31">
        <f t="shared" ca="1" si="4"/>
        <v>0.20627504878808292</v>
      </c>
      <c r="H31">
        <f t="shared" ca="1" si="5"/>
        <v>0.63768967499820672</v>
      </c>
      <c r="I31">
        <f t="shared" ca="1" si="6"/>
        <v>1.5681608770015167</v>
      </c>
      <c r="J31">
        <f t="shared" ca="1" si="7"/>
        <v>0.20992670498248661</v>
      </c>
      <c r="K31">
        <f t="shared" ca="1" si="8"/>
        <v>0.97804619116907554</v>
      </c>
      <c r="L31" s="7">
        <f t="shared" si="9"/>
        <v>0.53283302033339752</v>
      </c>
      <c r="M31">
        <f t="shared" ca="1" si="10"/>
        <v>0.73810115057499892</v>
      </c>
      <c r="N31">
        <f t="shared" ca="1" si="11"/>
        <v>16.590472225846373</v>
      </c>
      <c r="O31">
        <v>0.56864098873099989</v>
      </c>
      <c r="P31">
        <f t="shared" si="12"/>
        <v>2.8620050330939693</v>
      </c>
    </row>
    <row r="32" spans="1:19" x14ac:dyDescent="0.25">
      <c r="A32" s="4">
        <f t="shared" si="15"/>
        <v>2700</v>
      </c>
      <c r="B32">
        <v>-4.9857189780221827</v>
      </c>
      <c r="C32">
        <f t="shared" ca="1" si="0"/>
        <v>150.40647921281862</v>
      </c>
      <c r="D32">
        <f t="shared" ca="1" si="14"/>
        <v>-150.40647921282053</v>
      </c>
      <c r="E32">
        <f t="shared" ca="1" si="2"/>
        <v>150.40647921282053</v>
      </c>
      <c r="F32">
        <f t="shared" ca="1" si="3"/>
        <v>0.98582769971993889</v>
      </c>
      <c r="G32">
        <f t="shared" ca="1" si="4"/>
        <v>0.2053166285485172</v>
      </c>
      <c r="H32">
        <f t="shared" ca="1" si="5"/>
        <v>0.63624966740460909</v>
      </c>
      <c r="I32">
        <f t="shared" ca="1" si="6"/>
        <v>1.5717100553925663</v>
      </c>
      <c r="J32">
        <f t="shared" ca="1" si="7"/>
        <v>0.20895131797342931</v>
      </c>
      <c r="K32">
        <f t="shared" ca="1" si="8"/>
        <v>0.97824898504743696</v>
      </c>
      <c r="L32" s="7">
        <f t="shared" si="9"/>
        <v>0.53283302033339752</v>
      </c>
      <c r="M32">
        <f t="shared" ca="1" si="10"/>
        <v>0.73802464134501766</v>
      </c>
      <c r="N32">
        <f t="shared" ca="1" si="11"/>
        <v>16.626297409113867</v>
      </c>
      <c r="O32">
        <v>0.56864098873099989</v>
      </c>
      <c r="P32">
        <f t="shared" si="12"/>
        <v>2.8350841691974442</v>
      </c>
    </row>
    <row r="33" spans="1:16" x14ac:dyDescent="0.25">
      <c r="A33" s="4">
        <f t="shared" si="15"/>
        <v>2800</v>
      </c>
      <c r="B33">
        <v>-4.9383765169087086</v>
      </c>
      <c r="C33">
        <f t="shared" ca="1" si="0"/>
        <v>149.70089202780602</v>
      </c>
      <c r="D33">
        <f t="shared" ca="1" si="14"/>
        <v>-149.70089202780804</v>
      </c>
      <c r="E33">
        <f t="shared" ca="1" si="2"/>
        <v>149.70089202780804</v>
      </c>
      <c r="F33">
        <f t="shared" ca="1" si="3"/>
        <v>0.98596149755143259</v>
      </c>
      <c r="G33">
        <f t="shared" ca="1" si="4"/>
        <v>0.20435344675786546</v>
      </c>
      <c r="H33">
        <f t="shared" ca="1" si="5"/>
        <v>0.63479859860459986</v>
      </c>
      <c r="I33">
        <f t="shared" ca="1" si="6"/>
        <v>1.5753027845338312</v>
      </c>
      <c r="J33">
        <f t="shared" ca="1" si="7"/>
        <v>0.20797108512026255</v>
      </c>
      <c r="K33">
        <f t="shared" ca="1" si="8"/>
        <v>0.97845184879731506</v>
      </c>
      <c r="L33" s="7">
        <f t="shared" si="9"/>
        <v>0.53283302033339752</v>
      </c>
      <c r="M33">
        <f t="shared" ca="1" si="10"/>
        <v>0.73794812955367783</v>
      </c>
      <c r="N33">
        <f t="shared" ca="1" si="11"/>
        <v>16.66257540298388</v>
      </c>
      <c r="O33">
        <v>0.56864098873099989</v>
      </c>
      <c r="P33">
        <f t="shared" si="12"/>
        <v>2.8081633053009196</v>
      </c>
    </row>
    <row r="34" spans="1:16" x14ac:dyDescent="0.25">
      <c r="A34" s="4">
        <f t="shared" si="15"/>
        <v>2900</v>
      </c>
      <c r="B34">
        <v>-4.8910340557952345</v>
      </c>
      <c r="C34">
        <f t="shared" ca="1" si="0"/>
        <v>-148.99176715397766</v>
      </c>
      <c r="D34">
        <f t="shared" ca="1" si="14"/>
        <v>148.99176715397667</v>
      </c>
      <c r="E34">
        <f t="shared" ca="1" si="2"/>
        <v>148.99176715397667</v>
      </c>
      <c r="F34">
        <f t="shared" ca="1" si="3"/>
        <v>0.98609531039586829</v>
      </c>
      <c r="G34">
        <f t="shared" ca="1" si="4"/>
        <v>0.2033854357448005</v>
      </c>
      <c r="H34">
        <f t="shared" ca="1" si="5"/>
        <v>0.63333628411889997</v>
      </c>
      <c r="I34">
        <f t="shared" ca="1" si="6"/>
        <v>1.578940011926214</v>
      </c>
      <c r="J34">
        <f t="shared" ca="1" si="7"/>
        <v>0.20698593755368386</v>
      </c>
      <c r="K34">
        <f t="shared" ca="1" si="8"/>
        <v>0.97865478243553583</v>
      </c>
      <c r="L34" s="7">
        <f t="shared" si="9"/>
        <v>0.53283302033339752</v>
      </c>
      <c r="M34">
        <f t="shared" ca="1" si="10"/>
        <v>0.73787161520688971</v>
      </c>
      <c r="N34">
        <f t="shared" ca="1" si="11"/>
        <v>16.69931608494802</v>
      </c>
      <c r="O34">
        <v>0.56864098873099989</v>
      </c>
      <c r="P34">
        <f t="shared" si="12"/>
        <v>2.7812424414043946</v>
      </c>
    </row>
    <row r="35" spans="1:16" x14ac:dyDescent="0.25">
      <c r="A35" s="4">
        <f t="shared" si="15"/>
        <v>3000</v>
      </c>
      <c r="B35">
        <v>-4.8436915946817596</v>
      </c>
      <c r="C35">
        <f ca="1">D35</f>
        <v>-148.27905381894658</v>
      </c>
      <c r="D35">
        <f ca="1">(1.56*(21.67)^2)*TANH((2*PI()*B35)/C35)</f>
        <v>148.27905381894533</v>
      </c>
      <c r="E35">
        <f t="shared" ca="1" si="2"/>
        <v>148.27905381894533</v>
      </c>
      <c r="F35">
        <f t="shared" ca="1" si="3"/>
        <v>0.98622913824981051</v>
      </c>
      <c r="G35">
        <f t="shared" ca="1" si="4"/>
        <v>0.20241252620103611</v>
      </c>
      <c r="H35">
        <f t="shared" ca="1" si="5"/>
        <v>0.63186253455354513</v>
      </c>
      <c r="I35">
        <f t="shared" ca="1" si="6"/>
        <v>1.5826227150919299</v>
      </c>
      <c r="J35">
        <f t="shared" ca="1" si="7"/>
        <v>0.20599580473845278</v>
      </c>
      <c r="K35">
        <f t="shared" ca="1" si="8"/>
        <v>0.97885778597893003</v>
      </c>
      <c r="L35" s="7">
        <f t="shared" si="9"/>
        <v>0.53283302033339752</v>
      </c>
      <c r="M35">
        <f t="shared" ca="1" si="10"/>
        <v>0.73779509831056111</v>
      </c>
      <c r="N35">
        <f t="shared" ca="1" si="11"/>
        <v>16.736529645813757</v>
      </c>
      <c r="O35">
        <v>0.56864098873099989</v>
      </c>
      <c r="P35">
        <f t="shared" si="12"/>
        <v>2.7543215775078691</v>
      </c>
    </row>
    <row r="36" spans="1:16" x14ac:dyDescent="0.25">
      <c r="A36" s="4">
        <f t="shared" si="15"/>
        <v>3100</v>
      </c>
      <c r="B36">
        <v>-4.7963491335682864</v>
      </c>
      <c r="C36">
        <f t="shared" ca="1" si="0"/>
        <v>-147.56270001009122</v>
      </c>
      <c r="D36">
        <f t="shared" ref="D36:D55" ca="1" si="16">(1.56*(21.67)^2)*TANH((2*PI()*B36)/C36)</f>
        <v>147.56270001008991</v>
      </c>
      <c r="E36">
        <f t="shared" ca="1" si="2"/>
        <v>147.56270001008991</v>
      </c>
      <c r="F36">
        <f t="shared" ca="1" si="3"/>
        <v>0.98636298110982279</v>
      </c>
      <c r="G36">
        <f t="shared" ca="1" si="4"/>
        <v>0.20143464712526865</v>
      </c>
      <c r="H36">
        <f t="shared" ca="1" si="5"/>
        <v>0.63037715541933337</v>
      </c>
      <c r="I36">
        <f t="shared" ca="1" si="6"/>
        <v>1.5863519028299649</v>
      </c>
      <c r="J36">
        <f t="shared" ca="1" si="7"/>
        <v>0.20500061441634027</v>
      </c>
      <c r="K36">
        <f t="shared" ca="1" si="8"/>
        <v>0.97906085944433086</v>
      </c>
      <c r="L36" s="7">
        <f t="shared" si="9"/>
        <v>0.53283302033339752</v>
      </c>
      <c r="M36">
        <f t="shared" ca="1" si="10"/>
        <v>0.73771857887059922</v>
      </c>
      <c r="N36">
        <f t="shared" ca="1" si="11"/>
        <v>16.774226602814853</v>
      </c>
      <c r="O36">
        <v>0.56864098873099989</v>
      </c>
      <c r="P36">
        <f t="shared" si="12"/>
        <v>2.727400713611345</v>
      </c>
    </row>
    <row r="37" spans="1:16" x14ac:dyDescent="0.25">
      <c r="A37" s="4">
        <f t="shared" si="15"/>
        <v>3200</v>
      </c>
      <c r="B37">
        <v>-4.7490066724548115</v>
      </c>
      <c r="C37">
        <f t="shared" ca="1" si="0"/>
        <v>146.84265243164529</v>
      </c>
      <c r="D37">
        <f t="shared" ca="1" si="16"/>
        <v>-146.8426524316468</v>
      </c>
      <c r="E37">
        <f t="shared" ca="1" si="2"/>
        <v>146.8426524316468</v>
      </c>
      <c r="F37">
        <f t="shared" ca="1" si="3"/>
        <v>0.98649683897246954</v>
      </c>
      <c r="G37">
        <f t="shared" ca="1" si="4"/>
        <v>0.20045172576460135</v>
      </c>
      <c r="H37">
        <f t="shared" ca="1" si="5"/>
        <v>0.62887994694274607</v>
      </c>
      <c r="I37">
        <f t="shared" ca="1" si="6"/>
        <v>1.59012861653711</v>
      </c>
      <c r="J37">
        <f t="shared" ca="1" si="7"/>
        <v>0.204000292546516</v>
      </c>
      <c r="K37">
        <f t="shared" ca="1" si="8"/>
        <v>0.97926400284857584</v>
      </c>
      <c r="L37" s="7">
        <f t="shared" si="9"/>
        <v>0.53283302033339752</v>
      </c>
      <c r="M37">
        <f t="shared" ca="1" si="10"/>
        <v>0.73764205689290929</v>
      </c>
      <c r="N37">
        <f t="shared" ca="1" si="11"/>
        <v>16.81241781340675</v>
      </c>
      <c r="O37">
        <v>0.56864098873099989</v>
      </c>
      <c r="P37">
        <f t="shared" si="12"/>
        <v>2.7004798497148199</v>
      </c>
    </row>
    <row r="38" spans="1:16" x14ac:dyDescent="0.25">
      <c r="A38" s="4">
        <f t="shared" si="15"/>
        <v>3300</v>
      </c>
      <c r="B38">
        <v>-4.7016642113413374</v>
      </c>
      <c r="C38">
        <f t="shared" ca="1" si="0"/>
        <v>146.11885645987576</v>
      </c>
      <c r="D38">
        <f t="shared" ca="1" si="16"/>
        <v>-146.11885645987331</v>
      </c>
      <c r="E38">
        <f t="shared" ca="1" si="2"/>
        <v>146.11885645987331</v>
      </c>
      <c r="F38">
        <f t="shared" ca="1" si="3"/>
        <v>0.98663071183431406</v>
      </c>
      <c r="G38">
        <f t="shared" ca="1" si="4"/>
        <v>0.1994636875533588</v>
      </c>
      <c r="H38">
        <f t="shared" ca="1" si="5"/>
        <v>0.62737070386792471</v>
      </c>
      <c r="I38">
        <f t="shared" ca="1" si="6"/>
        <v>1.593953931598505</v>
      </c>
      <c r="J38">
        <f t="shared" ca="1" si="7"/>
        <v>0.20299476324327959</v>
      </c>
      <c r="K38">
        <f t="shared" ca="1" si="8"/>
        <v>0.9794672162085043</v>
      </c>
      <c r="L38" s="7">
        <f t="shared" si="9"/>
        <v>0.53283302033339752</v>
      </c>
      <c r="M38">
        <f t="shared" ca="1" si="10"/>
        <v>0.73756553238339539</v>
      </c>
      <c r="N38">
        <f t="shared" ca="1" si="11"/>
        <v>16.851114489788184</v>
      </c>
      <c r="O38">
        <v>0.56864098873099989</v>
      </c>
      <c r="P38">
        <f t="shared" si="12"/>
        <v>2.6735589858182949</v>
      </c>
    </row>
    <row r="39" spans="1:16" x14ac:dyDescent="0.25">
      <c r="A39" s="4">
        <f t="shared" si="15"/>
        <v>3400</v>
      </c>
      <c r="B39">
        <v>-4.6543217502278633</v>
      </c>
      <c r="C39">
        <f t="shared" ca="1" si="0"/>
        <v>145.3912560961991</v>
      </c>
      <c r="D39">
        <f t="shared" ca="1" si="16"/>
        <v>-145.39125609619796</v>
      </c>
      <c r="E39">
        <f t="shared" ca="1" si="2"/>
        <v>145.39125609619796</v>
      </c>
      <c r="F39">
        <f t="shared" ca="1" si="3"/>
        <v>0.98676459969192276</v>
      </c>
      <c r="G39">
        <f t="shared" ca="1" si="4"/>
        <v>0.19847045604908706</v>
      </c>
      <c r="H39">
        <f t="shared" ca="1" si="5"/>
        <v>0.62584921524908976</v>
      </c>
      <c r="I39">
        <f t="shared" ca="1" si="6"/>
        <v>1.5978289588523287</v>
      </c>
      <c r="J39">
        <f t="shared" ca="1" si="7"/>
        <v>0.20198394871092781</v>
      </c>
      <c r="K39">
        <f t="shared" ca="1" si="8"/>
        <v>0.9796704995409623</v>
      </c>
      <c r="L39" s="7">
        <f t="shared" si="9"/>
        <v>0.53283302033339752</v>
      </c>
      <c r="M39">
        <f t="shared" ca="1" si="10"/>
        <v>0.73748900534795947</v>
      </c>
      <c r="N39">
        <f t="shared" ca="1" si="11"/>
        <v>16.890328214197361</v>
      </c>
      <c r="O39">
        <v>0.56864098873099989</v>
      </c>
      <c r="P39">
        <f t="shared" si="12"/>
        <v>2.6466381219217703</v>
      </c>
    </row>
    <row r="40" spans="1:16" x14ac:dyDescent="0.25">
      <c r="A40" s="4">
        <f t="shared" si="15"/>
        <v>3500</v>
      </c>
      <c r="B40">
        <v>-4.6069792891143884</v>
      </c>
      <c r="C40">
        <f t="shared" ca="1" si="0"/>
        <v>144.65979391818581</v>
      </c>
      <c r="D40">
        <f t="shared" ca="1" si="16"/>
        <v>-144.65979391818439</v>
      </c>
      <c r="E40">
        <f t="shared" ca="1" si="2"/>
        <v>144.65979391818439</v>
      </c>
      <c r="F40">
        <f t="shared" ca="1" si="3"/>
        <v>0.98689850254186007</v>
      </c>
      <c r="G40">
        <f t="shared" ca="1" si="4"/>
        <v>0.19747195286567074</v>
      </c>
      <c r="H40">
        <f t="shared" ca="1" si="5"/>
        <v>0.62431526423297901</v>
      </c>
      <c r="I40">
        <f t="shared" ca="1" si="6"/>
        <v>1.6017548461330344</v>
      </c>
      <c r="J40">
        <f t="shared" ca="1" si="7"/>
        <v>0.20096776917568768</v>
      </c>
      <c r="K40">
        <f t="shared" ca="1" si="8"/>
        <v>0.97987385286279693</v>
      </c>
      <c r="L40" s="7">
        <f t="shared" si="9"/>
        <v>0.53283302033339752</v>
      </c>
      <c r="M40">
        <f t="shared" ca="1" si="10"/>
        <v>0.73741247579250213</v>
      </c>
      <c r="N40">
        <f t="shared" ca="1" si="11"/>
        <v>16.930070955028704</v>
      </c>
      <c r="O40">
        <v>0.56864098873099989</v>
      </c>
      <c r="P40">
        <f t="shared" si="12"/>
        <v>2.6197172580252448</v>
      </c>
    </row>
    <row r="41" spans="1:16" x14ac:dyDescent="0.25">
      <c r="A41" s="5">
        <v>3506.2</v>
      </c>
      <c r="B41" s="6">
        <v>-4.6040440565253533</v>
      </c>
      <c r="C41">
        <f t="shared" ca="1" si="0"/>
        <v>144.61431479974004</v>
      </c>
      <c r="D41">
        <f t="shared" ca="1" si="16"/>
        <v>-144.61431479973785</v>
      </c>
      <c r="E41">
        <f t="shared" ca="1" si="2"/>
        <v>144.61431479973785</v>
      </c>
      <c r="F41">
        <f t="shared" ca="1" si="3"/>
        <v>0.98690680501205574</v>
      </c>
      <c r="G41">
        <f t="shared" ca="1" si="4"/>
        <v>0.19740987030568052</v>
      </c>
      <c r="H41">
        <f t="shared" ca="1" si="5"/>
        <v>0.62421974397038016</v>
      </c>
      <c r="I41">
        <f t="shared" ca="1" si="6"/>
        <v>1.601999952195442</v>
      </c>
      <c r="J41">
        <f t="shared" ca="1" si="7"/>
        <v>0.20090458757746629</v>
      </c>
      <c r="K41">
        <f t="shared" ca="1" si="8"/>
        <v>0.97988646307332217</v>
      </c>
      <c r="L41" s="7">
        <f t="shared" si="9"/>
        <v>0.53283302033339752</v>
      </c>
      <c r="M41">
        <f t="shared" ca="1" si="10"/>
        <v>0.73740773087723333</v>
      </c>
      <c r="N41">
        <f t="shared" ca="1" si="11"/>
        <v>16.932552698990509</v>
      </c>
      <c r="O41">
        <v>0.56864098873099989</v>
      </c>
      <c r="P41">
        <f t="shared" si="12"/>
        <v>2.6180481644636604</v>
      </c>
    </row>
    <row r="42" spans="1:16" x14ac:dyDescent="0.25">
      <c r="A42" s="4">
        <f>3600</f>
        <v>3600</v>
      </c>
      <c r="B42">
        <v>-4.7617869478547474</v>
      </c>
      <c r="C42">
        <f t="shared" ca="1" si="0"/>
        <v>-147.03739904438365</v>
      </c>
      <c r="D42">
        <f t="shared" ca="1" si="16"/>
        <v>147.03739904438564</v>
      </c>
      <c r="E42">
        <f t="shared" ca="1" si="2"/>
        <v>147.03739904438564</v>
      </c>
      <c r="F42">
        <f t="shared" ca="1" si="3"/>
        <v>0.98646070206094616</v>
      </c>
      <c r="G42">
        <f t="shared" ca="1" si="4"/>
        <v>0.20071757014948391</v>
      </c>
      <c r="H42">
        <f t="shared" ca="1" si="5"/>
        <v>0.629285301219768</v>
      </c>
      <c r="I42">
        <f t="shared" ca="1" si="6"/>
        <v>1.5891043348091261</v>
      </c>
      <c r="J42">
        <f t="shared" ca="1" si="7"/>
        <v>0.20427084313459912</v>
      </c>
      <c r="K42">
        <f t="shared" ca="1" si="8"/>
        <v>0.97920915663003172</v>
      </c>
      <c r="L42" s="7">
        <f t="shared" si="9"/>
        <v>0.53283302033339752</v>
      </c>
      <c r="M42">
        <f t="shared" ca="1" si="10"/>
        <v>0.7376627145382636</v>
      </c>
      <c r="N42">
        <f t="shared" ca="1" si="11"/>
        <v>16.802058618466994</v>
      </c>
      <c r="O42">
        <v>0.56057945301558387</v>
      </c>
      <c r="P42">
        <f t="shared" si="12"/>
        <v>2.6693599226051608</v>
      </c>
    </row>
    <row r="43" spans="1:16" x14ac:dyDescent="0.25">
      <c r="A43" s="4">
        <f t="shared" ref="A43:A54" si="17">A42+100</f>
        <v>3700</v>
      </c>
      <c r="B43">
        <v>-4.929956341596105</v>
      </c>
      <c r="C43">
        <f t="shared" ca="1" si="0"/>
        <v>149.57502948526908</v>
      </c>
      <c r="D43">
        <f t="shared" ca="1" si="16"/>
        <v>-149.57502948526707</v>
      </c>
      <c r="E43">
        <f t="shared" ca="1" si="2"/>
        <v>149.57502948526707</v>
      </c>
      <c r="F43">
        <f t="shared" ca="1" si="3"/>
        <v>0.98598529596881845</v>
      </c>
      <c r="G43">
        <f t="shared" ca="1" si="4"/>
        <v>0.20418163452590923</v>
      </c>
      <c r="H43">
        <f t="shared" ca="1" si="5"/>
        <v>0.6345393436965524</v>
      </c>
      <c r="I43">
        <f t="shared" ca="1" si="6"/>
        <v>1.5759464088931532</v>
      </c>
      <c r="J43">
        <f t="shared" ca="1" si="7"/>
        <v>0.20779623132218003</v>
      </c>
      <c r="K43">
        <f t="shared" ca="1" si="8"/>
        <v>0.9784879368004179</v>
      </c>
      <c r="L43" s="7">
        <f t="shared" si="9"/>
        <v>0.53283302033339752</v>
      </c>
      <c r="M43">
        <f t="shared" ca="1" si="10"/>
        <v>0.73793452114884228</v>
      </c>
      <c r="N43">
        <f t="shared" ca="1" si="11"/>
        <v>16.669075864183331</v>
      </c>
      <c r="O43">
        <v>0.56057945301558387</v>
      </c>
      <c r="P43">
        <f t="shared" si="12"/>
        <v>2.7636322293626536</v>
      </c>
    </row>
    <row r="44" spans="1:16" x14ac:dyDescent="0.25">
      <c r="A44" s="4">
        <f t="shared" si="17"/>
        <v>3800</v>
      </c>
      <c r="B44">
        <v>-5.0981257353374616</v>
      </c>
      <c r="C44">
        <f t="shared" ca="1" si="0"/>
        <v>152.06789362455089</v>
      </c>
      <c r="D44">
        <f t="shared" ca="1" si="16"/>
        <v>-152.06789362454992</v>
      </c>
      <c r="E44">
        <f t="shared" ca="1" si="2"/>
        <v>152.06789362454992</v>
      </c>
      <c r="F44">
        <f t="shared" ca="1" si="3"/>
        <v>0.9855100793030469</v>
      </c>
      <c r="G44">
        <f t="shared" ca="1" si="4"/>
        <v>0.20758458939318347</v>
      </c>
      <c r="H44">
        <f t="shared" ca="1" si="5"/>
        <v>0.63965100665123109</v>
      </c>
      <c r="I44">
        <f t="shared" ca="1" si="6"/>
        <v>1.5633524994126191</v>
      </c>
      <c r="J44">
        <f t="shared" ca="1" si="7"/>
        <v>0.21125942818815147</v>
      </c>
      <c r="K44">
        <f t="shared" ca="1" si="8"/>
        <v>0.97776759886324505</v>
      </c>
      <c r="L44" s="7">
        <f t="shared" si="9"/>
        <v>0.53283302033339752</v>
      </c>
      <c r="M44">
        <f t="shared" ca="1" si="10"/>
        <v>0.7382062955278843</v>
      </c>
      <c r="N44">
        <f t="shared" ca="1" si="11"/>
        <v>16.541957765913828</v>
      </c>
      <c r="O44">
        <v>0.56057945301558387</v>
      </c>
      <c r="P44">
        <f t="shared" si="12"/>
        <v>2.8579045361201456</v>
      </c>
    </row>
    <row r="45" spans="1:16" x14ac:dyDescent="0.25">
      <c r="A45" s="4">
        <f t="shared" si="17"/>
        <v>3900</v>
      </c>
      <c r="B45">
        <v>-5.26629512907882</v>
      </c>
      <c r="C45">
        <f t="shared" ca="1" si="0"/>
        <v>-154.51815886509371</v>
      </c>
      <c r="D45">
        <f t="shared" ca="1" si="16"/>
        <v>154.51815886509473</v>
      </c>
      <c r="E45">
        <f t="shared" ca="1" si="2"/>
        <v>154.51815886509473</v>
      </c>
      <c r="F45">
        <f t="shared" ca="1" si="3"/>
        <v>0.98503505221768761</v>
      </c>
      <c r="G45">
        <f t="shared" ca="1" si="4"/>
        <v>0.21092939342603395</v>
      </c>
      <c r="H45">
        <f t="shared" ca="1" si="5"/>
        <v>0.64462833643528039</v>
      </c>
      <c r="I45">
        <f t="shared" ca="1" si="6"/>
        <v>1.5512814803176098</v>
      </c>
      <c r="J45">
        <f t="shared" ca="1" si="7"/>
        <v>0.21466344478421492</v>
      </c>
      <c r="K45">
        <f t="shared" ca="1" si="8"/>
        <v>0.97704814206450485</v>
      </c>
      <c r="L45" s="7">
        <f t="shared" si="9"/>
        <v>0.53283302033339752</v>
      </c>
      <c r="M45">
        <f t="shared" ca="1" si="10"/>
        <v>0.73847803741042073</v>
      </c>
      <c r="N45">
        <f t="shared" ca="1" si="11"/>
        <v>16.420275608354334</v>
      </c>
      <c r="O45">
        <v>0.56057945301558387</v>
      </c>
      <c r="P45">
        <f t="shared" si="12"/>
        <v>2.9521768428776385</v>
      </c>
    </row>
    <row r="46" spans="1:16" x14ac:dyDescent="0.25">
      <c r="A46" s="4">
        <f t="shared" si="17"/>
        <v>4000</v>
      </c>
      <c r="B46">
        <v>-5.4344645228201776</v>
      </c>
      <c r="C46">
        <f t="shared" ca="1" si="0"/>
        <v>-156.92782134609098</v>
      </c>
      <c r="D46">
        <f t="shared" ca="1" si="16"/>
        <v>156.92782134609004</v>
      </c>
      <c r="E46">
        <f t="shared" ca="1" si="2"/>
        <v>156.92782134609004</v>
      </c>
      <c r="F46">
        <f t="shared" ca="1" si="3"/>
        <v>0.98456021486684731</v>
      </c>
      <c r="G46">
        <f t="shared" ca="1" si="4"/>
        <v>0.21421877151085814</v>
      </c>
      <c r="H46">
        <f t="shared" ca="1" si="5"/>
        <v>0.64947868280220333</v>
      </c>
      <c r="I46">
        <f t="shared" ca="1" si="6"/>
        <v>1.5396964157244661</v>
      </c>
      <c r="J46">
        <f t="shared" ca="1" si="7"/>
        <v>0.21801105423502232</v>
      </c>
      <c r="K46">
        <f t="shared" ca="1" si="8"/>
        <v>0.9763295656507619</v>
      </c>
      <c r="L46" s="7">
        <f t="shared" si="9"/>
        <v>0.53283302033339752</v>
      </c>
      <c r="M46">
        <f t="shared" ca="1" si="10"/>
        <v>0.7387497465312387</v>
      </c>
      <c r="N46">
        <f t="shared" ca="1" si="11"/>
        <v>16.303644403261064</v>
      </c>
      <c r="O46">
        <v>0.56057945301558387</v>
      </c>
      <c r="P46">
        <f t="shared" si="12"/>
        <v>3.0464491496351314</v>
      </c>
    </row>
    <row r="47" spans="1:16" x14ac:dyDescent="0.25">
      <c r="A47" s="4">
        <f t="shared" si="17"/>
        <v>4100</v>
      </c>
      <c r="B47">
        <v>-5.6026339165615351</v>
      </c>
      <c r="C47">
        <f t="shared" ca="1" si="0"/>
        <v>159.29872433822877</v>
      </c>
      <c r="D47">
        <f t="shared" ca="1" si="16"/>
        <v>-159.29872433822999</v>
      </c>
      <c r="E47">
        <f t="shared" ca="1" si="2"/>
        <v>159.29872433822999</v>
      </c>
      <c r="F47">
        <f t="shared" ca="1" si="3"/>
        <v>0.98408556740468356</v>
      </c>
      <c r="G47">
        <f t="shared" ca="1" si="4"/>
        <v>0.21745523985656381</v>
      </c>
      <c r="H47">
        <f t="shared" ca="1" si="5"/>
        <v>0.65420877875395123</v>
      </c>
      <c r="I47">
        <f t="shared" ca="1" si="6"/>
        <v>1.5285640188208194</v>
      </c>
      <c r="J47">
        <f t="shared" ca="1" si="7"/>
        <v>0.22130481729354967</v>
      </c>
      <c r="K47">
        <f t="shared" ca="1" si="8"/>
        <v>0.97561186886915463</v>
      </c>
      <c r="L47" s="7">
        <f t="shared" si="9"/>
        <v>0.53283302033339752</v>
      </c>
      <c r="M47">
        <f t="shared" ca="1" si="10"/>
        <v>0.73902142262488191</v>
      </c>
      <c r="N47">
        <f t="shared" ca="1" si="11"/>
        <v>16.191717239517043</v>
      </c>
      <c r="O47">
        <v>0.56057945301558387</v>
      </c>
      <c r="P47">
        <f t="shared" si="12"/>
        <v>3.1407214563926238</v>
      </c>
    </row>
    <row r="48" spans="1:16" x14ac:dyDescent="0.25">
      <c r="A48" s="4">
        <f t="shared" si="17"/>
        <v>4200</v>
      </c>
      <c r="B48">
        <v>-5.7708033103028926</v>
      </c>
      <c r="C48">
        <f t="shared" ca="1" si="0"/>
        <v>-161.63257417271214</v>
      </c>
      <c r="D48">
        <f t="shared" ca="1" si="16"/>
        <v>161.63257417271097</v>
      </c>
      <c r="E48">
        <f t="shared" ca="1" si="2"/>
        <v>161.63257417271097</v>
      </c>
      <c r="F48">
        <f t="shared" ca="1" si="3"/>
        <v>0.9836111099854028</v>
      </c>
      <c r="G48">
        <f t="shared" ca="1" si="4"/>
        <v>0.22064112773893768</v>
      </c>
      <c r="H48">
        <f t="shared" ca="1" si="5"/>
        <v>0.65882480913172592</v>
      </c>
      <c r="I48">
        <f t="shared" ca="1" si="6"/>
        <v>1.5178541945284565</v>
      </c>
      <c r="J48">
        <f t="shared" ca="1" si="7"/>
        <v>0.22454710447040291</v>
      </c>
      <c r="K48">
        <f t="shared" ca="1" si="8"/>
        <v>0.97489505096738982</v>
      </c>
      <c r="L48" s="7">
        <f t="shared" si="9"/>
        <v>0.53283302033339752</v>
      </c>
      <c r="M48">
        <f t="shared" ca="1" si="10"/>
        <v>0.73929306542565221</v>
      </c>
      <c r="N48">
        <f t="shared" ca="1" si="11"/>
        <v>16.084180508083875</v>
      </c>
      <c r="O48">
        <v>0.56057945301558387</v>
      </c>
      <c r="P48">
        <f t="shared" si="12"/>
        <v>3.2349937631501162</v>
      </c>
    </row>
    <row r="49" spans="1:16" x14ac:dyDescent="0.25">
      <c r="A49" s="4">
        <f t="shared" si="17"/>
        <v>4300</v>
      </c>
      <c r="B49">
        <v>-5.9389727040442502</v>
      </c>
      <c r="C49">
        <f t="shared" ca="1" si="0"/>
        <v>163.93095409663761</v>
      </c>
      <c r="D49">
        <f t="shared" ca="1" si="16"/>
        <v>-163.93095409663837</v>
      </c>
      <c r="E49">
        <f t="shared" ca="1" si="2"/>
        <v>163.93095409663837</v>
      </c>
      <c r="F49">
        <f t="shared" ca="1" si="3"/>
        <v>0.98313684276326208</v>
      </c>
      <c r="G49">
        <f t="shared" ca="1" si="4"/>
        <v>0.2237785964143148</v>
      </c>
      <c r="H49">
        <f t="shared" ca="1" si="5"/>
        <v>0.66333246981700467</v>
      </c>
      <c r="I49">
        <f t="shared" ca="1" si="6"/>
        <v>1.5075396509323187</v>
      </c>
      <c r="J49">
        <f t="shared" ca="1" si="7"/>
        <v>0.22774011528231328</v>
      </c>
      <c r="K49">
        <f t="shared" ca="1" si="8"/>
        <v>0.97417911119374712</v>
      </c>
      <c r="L49" s="7">
        <f t="shared" si="9"/>
        <v>0.53283302033339752</v>
      </c>
      <c r="M49">
        <f t="shared" ca="1" si="10"/>
        <v>0.73956467466760945</v>
      </c>
      <c r="N49">
        <f t="shared" ca="1" si="11"/>
        <v>15.980749845205954</v>
      </c>
      <c r="O49">
        <v>0.56057945301558387</v>
      </c>
      <c r="P49">
        <f t="shared" si="12"/>
        <v>3.3292660699076086</v>
      </c>
    </row>
    <row r="50" spans="1:16" x14ac:dyDescent="0.25">
      <c r="A50" s="4">
        <f t="shared" si="17"/>
        <v>4400</v>
      </c>
      <c r="B50">
        <v>-6.1071420977856068</v>
      </c>
      <c r="C50">
        <f t="shared" ca="1" si="0"/>
        <v>166.19533637553491</v>
      </c>
      <c r="D50">
        <f t="shared" ca="1" si="16"/>
        <v>-166.19533637553579</v>
      </c>
      <c r="E50">
        <f t="shared" ca="1" si="2"/>
        <v>166.19533637553579</v>
      </c>
      <c r="F50">
        <f t="shared" ca="1" si="3"/>
        <v>0.98266276589256618</v>
      </c>
      <c r="G50">
        <f t="shared" ca="1" si="4"/>
        <v>0.22686965564049591</v>
      </c>
      <c r="H50">
        <f t="shared" ca="1" si="5"/>
        <v>0.66773701905583116</v>
      </c>
      <c r="I50">
        <f t="shared" ca="1" si="6"/>
        <v>1.4975955675094712</v>
      </c>
      <c r="J50">
        <f t="shared" ca="1" si="7"/>
        <v>0.23088589506552185</v>
      </c>
      <c r="K50">
        <f t="shared" ca="1" si="8"/>
        <v>0.97346404879707293</v>
      </c>
      <c r="L50" s="7">
        <f t="shared" si="9"/>
        <v>0.53283302033339752</v>
      </c>
      <c r="M50">
        <f t="shared" ca="1" si="10"/>
        <v>0.73983625008457365</v>
      </c>
      <c r="N50">
        <f t="shared" ca="1" si="11"/>
        <v>15.881166668850771</v>
      </c>
      <c r="O50">
        <v>0.56057945301558387</v>
      </c>
      <c r="P50">
        <f t="shared" si="12"/>
        <v>3.4235383766651011</v>
      </c>
    </row>
    <row r="51" spans="1:16" x14ac:dyDescent="0.25">
      <c r="A51" s="4">
        <f t="shared" si="17"/>
        <v>4500</v>
      </c>
      <c r="B51">
        <v>-6.2753114915269652</v>
      </c>
      <c r="C51">
        <f t="shared" ca="1" si="0"/>
        <v>-168.42709290673037</v>
      </c>
      <c r="D51">
        <f t="shared" ca="1" si="16"/>
        <v>168.42709290672971</v>
      </c>
      <c r="E51">
        <f t="shared" ca="1" si="2"/>
        <v>168.42709290672971</v>
      </c>
      <c r="F51">
        <f t="shared" ca="1" si="3"/>
        <v>0.98218887952766998</v>
      </c>
      <c r="G51">
        <f t="shared" ca="1" si="4"/>
        <v>0.22991617816482032</v>
      </c>
      <c r="H51">
        <f t="shared" ca="1" si="5"/>
        <v>0.67204332214075158</v>
      </c>
      <c r="I51">
        <f t="shared" ca="1" si="6"/>
        <v>1.4879993105423073</v>
      </c>
      <c r="J51">
        <f t="shared" ca="1" si="7"/>
        <v>0.23398634972033272</v>
      </c>
      <c r="K51">
        <f t="shared" ca="1" si="8"/>
        <v>0.97274986302678312</v>
      </c>
      <c r="L51" s="7">
        <f t="shared" si="9"/>
        <v>0.53283302033339752</v>
      </c>
      <c r="M51">
        <f t="shared" ca="1" si="10"/>
        <v>0.74010779141012417</v>
      </c>
      <c r="N51">
        <f t="shared" ca="1" si="11"/>
        <v>15.785195207929208</v>
      </c>
      <c r="O51">
        <v>0.56057945301558387</v>
      </c>
      <c r="P51">
        <f t="shared" si="12"/>
        <v>3.517810683422594</v>
      </c>
    </row>
    <row r="52" spans="1:16" x14ac:dyDescent="0.25">
      <c r="A52" s="4">
        <f t="shared" si="17"/>
        <v>4600</v>
      </c>
      <c r="B52">
        <v>-6.4434808852683219</v>
      </c>
      <c r="C52">
        <f t="shared" ca="1" si="0"/>
        <v>170.62750456163261</v>
      </c>
      <c r="D52">
        <f t="shared" ca="1" si="16"/>
        <v>-170.62750456163405</v>
      </c>
      <c r="E52">
        <f t="shared" ca="1" si="2"/>
        <v>170.62750456163405</v>
      </c>
      <c r="F52">
        <f t="shared" ca="1" si="3"/>
        <v>0.98171518382297696</v>
      </c>
      <c r="G52">
        <f t="shared" ca="1" si="4"/>
        <v>0.23291991247711777</v>
      </c>
      <c r="H52">
        <f t="shared" ca="1" si="5"/>
        <v>0.67625589046381751</v>
      </c>
      <c r="I52">
        <f t="shared" ca="1" si="6"/>
        <v>1.4787301879383838</v>
      </c>
      <c r="J52">
        <f t="shared" ca="1" si="7"/>
        <v>0.23704325868982834</v>
      </c>
      <c r="K52">
        <f t="shared" ca="1" si="8"/>
        <v>0.97203655313286141</v>
      </c>
      <c r="L52" s="7">
        <f t="shared" si="9"/>
        <v>0.53283302033339752</v>
      </c>
      <c r="M52">
        <f t="shared" ca="1" si="10"/>
        <v>0.74037929837760175</v>
      </c>
      <c r="N52">
        <f t="shared" ca="1" si="11"/>
        <v>15.692619943046768</v>
      </c>
      <c r="O52">
        <v>0.56057945301558387</v>
      </c>
      <c r="P52">
        <f t="shared" si="12"/>
        <v>3.6120829901800859</v>
      </c>
    </row>
    <row r="53" spans="1:16" x14ac:dyDescent="0.25">
      <c r="A53" s="4">
        <f t="shared" si="17"/>
        <v>4700</v>
      </c>
      <c r="B53">
        <v>-6.6116502790096803</v>
      </c>
      <c r="C53">
        <f t="shared" ca="1" si="0"/>
        <v>-172.7977694382343</v>
      </c>
      <c r="D53">
        <f t="shared" ca="1" si="16"/>
        <v>172.7977694382335</v>
      </c>
      <c r="E53">
        <f t="shared" ca="1" si="2"/>
        <v>172.7977694382335</v>
      </c>
      <c r="F53">
        <f t="shared" ca="1" si="3"/>
        <v>0.98124167893293768</v>
      </c>
      <c r="G53">
        <f t="shared" ca="1" si="4"/>
        <v>0.23588249407501971</v>
      </c>
      <c r="H53">
        <f t="shared" ca="1" si="5"/>
        <v>0.68037891577717347</v>
      </c>
      <c r="I53">
        <f t="shared" ca="1" si="6"/>
        <v>1.4697692371283058</v>
      </c>
      <c r="J53">
        <f t="shared" ca="1" si="7"/>
        <v>0.24005828642460902</v>
      </c>
      <c r="K53">
        <f t="shared" ca="1" si="8"/>
        <v>0.97132411836585608</v>
      </c>
      <c r="L53" s="7">
        <f t="shared" si="9"/>
        <v>0.53283302033339752</v>
      </c>
      <c r="M53">
        <f t="shared" ca="1" si="10"/>
        <v>0.7406507707201091</v>
      </c>
      <c r="N53">
        <f t="shared" ca="1" si="11"/>
        <v>15.603243392676649</v>
      </c>
      <c r="O53">
        <v>0.56057945301558387</v>
      </c>
      <c r="P53">
        <f t="shared" si="12"/>
        <v>3.7063552969375793</v>
      </c>
    </row>
    <row r="54" spans="1:16" x14ac:dyDescent="0.25">
      <c r="A54" s="4">
        <f t="shared" si="17"/>
        <v>4800</v>
      </c>
      <c r="B54">
        <v>-6.7798196727510378</v>
      </c>
      <c r="C54">
        <f t="shared" ca="1" si="0"/>
        <v>174.93901017529836</v>
      </c>
      <c r="D54">
        <f t="shared" ca="1" si="16"/>
        <v>-174.93901017530001</v>
      </c>
      <c r="E54">
        <f t="shared" ca="1" si="2"/>
        <v>174.93901017530001</v>
      </c>
      <c r="F54">
        <f t="shared" ca="1" si="3"/>
        <v>0.98076836501205267</v>
      </c>
      <c r="G54">
        <f t="shared" ca="1" si="4"/>
        <v>0.23880545544839699</v>
      </c>
      <c r="H54">
        <f t="shared" ca="1" si="5"/>
        <v>0.68441630035539469</v>
      </c>
      <c r="I54">
        <f t="shared" ca="1" si="6"/>
        <v>1.4610990408626054</v>
      </c>
      <c r="J54">
        <f t="shared" ca="1" si="7"/>
        <v>0.24303299254398347</v>
      </c>
      <c r="K54">
        <f t="shared" ca="1" si="8"/>
        <v>0.97061255797688339</v>
      </c>
      <c r="L54" s="7">
        <f t="shared" si="9"/>
        <v>0.53283302033339752</v>
      </c>
      <c r="M54">
        <f t="shared" ca="1" si="10"/>
        <v>0.74092220817051091</v>
      </c>
      <c r="N54">
        <f t="shared" ca="1" si="11"/>
        <v>15.516884190656187</v>
      </c>
      <c r="O54">
        <v>0.56057945301558387</v>
      </c>
      <c r="P54">
        <f t="shared" si="12"/>
        <v>3.8006276036950717</v>
      </c>
    </row>
    <row r="55" spans="1:16" x14ac:dyDescent="0.25">
      <c r="A55" s="5">
        <v>4812</v>
      </c>
      <c r="B55" s="6">
        <v>-6.8000000000000007</v>
      </c>
      <c r="C55">
        <f t="shared" ca="1" si="0"/>
        <v>-175.19405936013362</v>
      </c>
      <c r="D55">
        <f t="shared" ca="1" si="16"/>
        <v>175.1940593601332</v>
      </c>
      <c r="E55">
        <f t="shared" ca="1" si="2"/>
        <v>175.1940593601332</v>
      </c>
      <c r="F55">
        <f t="shared" ca="1" si="3"/>
        <v>0.98071158018201199</v>
      </c>
      <c r="G55">
        <f t="shared" ca="1" si="4"/>
        <v>0.23915361756892856</v>
      </c>
      <c r="H55">
        <f t="shared" ca="1" si="5"/>
        <v>0.68489520686345662</v>
      </c>
      <c r="I55">
        <f t="shared" ca="1" si="6"/>
        <v>1.4600773811509005</v>
      </c>
      <c r="J55">
        <f t="shared" ca="1" si="7"/>
        <v>0.24338731812622097</v>
      </c>
      <c r="K55">
        <f t="shared" ca="1" si="8"/>
        <v>0.97052722945286796</v>
      </c>
      <c r="L55" s="7">
        <f t="shared" si="9"/>
        <v>0.53283302033339752</v>
      </c>
      <c r="M55">
        <f t="shared" ca="1" si="10"/>
        <v>0.74095477830711531</v>
      </c>
      <c r="N55">
        <f t="shared" ca="1" si="11"/>
        <v>15.506715784305928</v>
      </c>
      <c r="O55">
        <v>0.56057945301558387</v>
      </c>
      <c r="P55">
        <f t="shared" si="12"/>
        <v>3.8119402805059708</v>
      </c>
    </row>
    <row r="56" spans="1:16" x14ac:dyDescent="0.25">
      <c r="A56" s="4">
        <v>4900</v>
      </c>
      <c r="B56">
        <v>-7.5533113540401411</v>
      </c>
      <c r="C56">
        <f ca="1">D56</f>
        <v>-184.44215475599199</v>
      </c>
      <c r="D56">
        <f ca="1">(1.56*(21.67)^2)*TANH((2*PI()*B56)/C56)</f>
        <v>184.4421547559927</v>
      </c>
      <c r="E56">
        <f t="shared" ca="1" si="2"/>
        <v>184.4421547559927</v>
      </c>
      <c r="F56">
        <f t="shared" ca="1" si="3"/>
        <v>0.97859383088455343</v>
      </c>
      <c r="G56">
        <f t="shared" ca="1" si="4"/>
        <v>0.25177799237718401</v>
      </c>
      <c r="H56">
        <f t="shared" ca="1" si="5"/>
        <v>0.7019806124001009</v>
      </c>
      <c r="I56">
        <f t="shared" ca="1" si="6"/>
        <v>1.4245407669892169</v>
      </c>
      <c r="J56">
        <f t="shared" ca="1" si="7"/>
        <v>0.25623518034480497</v>
      </c>
      <c r="K56">
        <f t="shared" ca="1" si="8"/>
        <v>0.96735098902941763</v>
      </c>
      <c r="L56" s="7">
        <f t="shared" si="9"/>
        <v>0.53283302033339752</v>
      </c>
      <c r="M56">
        <f t="shared" ca="1" si="10"/>
        <v>0.74217022226502061</v>
      </c>
      <c r="N56">
        <f t="shared" ca="1" si="11"/>
        <v>15.154117781777849</v>
      </c>
      <c r="O56">
        <v>0.56057945301558387</v>
      </c>
      <c r="P56">
        <f t="shared" si="12"/>
        <v>4.2342311473042216</v>
      </c>
    </row>
    <row r="57" spans="1:16" x14ac:dyDescent="0.25">
      <c r="A57" s="4">
        <f t="shared" ref="A57:A72" si="18">A56+100</f>
        <v>5000</v>
      </c>
      <c r="B57">
        <v>-8.4093469836312096</v>
      </c>
      <c r="C57">
        <f t="shared" ca="1" si="0"/>
        <v>-194.37209485046728</v>
      </c>
      <c r="D57">
        <f t="shared" ref="D57:D71" ca="1" si="19">(1.56*(21.67)^2)*TANH((2*PI()*B57)/C57)</f>
        <v>194.37209485046935</v>
      </c>
      <c r="E57">
        <f t="shared" ca="1" si="2"/>
        <v>194.37209485046935</v>
      </c>
      <c r="F57">
        <f t="shared" ca="1" si="3"/>
        <v>0.97619197082381004</v>
      </c>
      <c r="G57">
        <f t="shared" ca="1" si="4"/>
        <v>0.26533313862192537</v>
      </c>
      <c r="H57">
        <f t="shared" ca="1" si="5"/>
        <v>0.71974450955350056</v>
      </c>
      <c r="I57">
        <f t="shared" ca="1" si="6"/>
        <v>1.3893819080611789</v>
      </c>
      <c r="J57">
        <f t="shared" ca="1" si="7"/>
        <v>0.27003029130675993</v>
      </c>
      <c r="K57">
        <f t="shared" ca="1" si="8"/>
        <v>0.96376281627996008</v>
      </c>
      <c r="L57" s="7">
        <f t="shared" si="9"/>
        <v>0.53283302033339752</v>
      </c>
      <c r="M57">
        <f t="shared" ca="1" si="10"/>
        <v>0.74355052084462547</v>
      </c>
      <c r="N57">
        <f t="shared" ca="1" si="11"/>
        <v>14.807589705877744</v>
      </c>
      <c r="O57">
        <v>0.56057945301558387</v>
      </c>
      <c r="P57">
        <f t="shared" si="12"/>
        <v>4.7141071323022334</v>
      </c>
    </row>
    <row r="58" spans="1:16" x14ac:dyDescent="0.25">
      <c r="A58" s="4">
        <f t="shared" si="18"/>
        <v>5100</v>
      </c>
      <c r="B58">
        <v>-9.265382613222279</v>
      </c>
      <c r="C58">
        <f t="shared" ca="1" si="0"/>
        <v>203.77221492215114</v>
      </c>
      <c r="D58">
        <f t="shared" ca="1" si="19"/>
        <v>-203.77221492215017</v>
      </c>
      <c r="E58">
        <f t="shared" ca="1" si="2"/>
        <v>203.77221492215017</v>
      </c>
      <c r="F58">
        <f t="shared" ca="1" si="3"/>
        <v>0.97379510190089069</v>
      </c>
      <c r="G58">
        <f t="shared" ca="1" si="4"/>
        <v>0.27816503902389217</v>
      </c>
      <c r="H58">
        <f t="shared" ca="1" si="5"/>
        <v>0.73603770626447707</v>
      </c>
      <c r="I58">
        <f t="shared" ca="1" si="6"/>
        <v>1.3586260479441723</v>
      </c>
      <c r="J58">
        <f t="shared" ca="1" si="7"/>
        <v>0.28308935291345855</v>
      </c>
      <c r="K58">
        <f t="shared" ca="1" si="8"/>
        <v>0.96019709333914927</v>
      </c>
      <c r="L58" s="7">
        <f t="shared" si="9"/>
        <v>0.53283302033339752</v>
      </c>
      <c r="M58">
        <f t="shared" ca="1" si="10"/>
        <v>0.74492984093960468</v>
      </c>
      <c r="N58">
        <f t="shared" ca="1" si="11"/>
        <v>14.506664243191835</v>
      </c>
      <c r="O58">
        <v>0.56057945301558387</v>
      </c>
      <c r="P58">
        <f t="shared" si="12"/>
        <v>5.1939831173002462</v>
      </c>
    </row>
    <row r="59" spans="1:16" x14ac:dyDescent="0.25">
      <c r="A59" s="4">
        <f t="shared" si="18"/>
        <v>5200</v>
      </c>
      <c r="B59">
        <v>-10.12141824281335</v>
      </c>
      <c r="C59">
        <f t="shared" ca="1" si="0"/>
        <v>-212.71283888425486</v>
      </c>
      <c r="D59">
        <f t="shared" ca="1" si="19"/>
        <v>212.71283888425552</v>
      </c>
      <c r="E59">
        <f t="shared" ca="1" si="2"/>
        <v>212.71283888425552</v>
      </c>
      <c r="F59">
        <f t="shared" ca="1" si="3"/>
        <v>0.97140324457660321</v>
      </c>
      <c r="G59">
        <f t="shared" ca="1" si="4"/>
        <v>0.2903696912345316</v>
      </c>
      <c r="H59">
        <f t="shared" ca="1" si="5"/>
        <v>0.75108729211980474</v>
      </c>
      <c r="I59">
        <f t="shared" ca="1" si="6"/>
        <v>1.3314031677698677</v>
      </c>
      <c r="J59">
        <f t="shared" ca="1" si="7"/>
        <v>0.29551006224834719</v>
      </c>
      <c r="K59">
        <f t="shared" ca="1" si="8"/>
        <v>0.95665372244331282</v>
      </c>
      <c r="L59" s="7">
        <f t="shared" si="9"/>
        <v>0.53283302033339752</v>
      </c>
      <c r="M59">
        <f t="shared" ca="1" si="10"/>
        <v>0.74630814689731251</v>
      </c>
      <c r="N59">
        <f t="shared" ca="1" si="11"/>
        <v>14.242296382570583</v>
      </c>
      <c r="O59">
        <v>0.56057945301558387</v>
      </c>
      <c r="P59">
        <f t="shared" si="12"/>
        <v>5.6738591022982598</v>
      </c>
    </row>
    <row r="60" spans="1:16" x14ac:dyDescent="0.25">
      <c r="A60" s="4">
        <f t="shared" si="18"/>
        <v>5300</v>
      </c>
      <c r="B60">
        <v>-10.977453872404418</v>
      </c>
      <c r="C60">
        <f t="shared" ca="1" si="0"/>
        <v>221.24974721725025</v>
      </c>
      <c r="D60">
        <f t="shared" ca="1" si="19"/>
        <v>-221.24974721724965</v>
      </c>
      <c r="E60">
        <f t="shared" ca="1" si="2"/>
        <v>221.24974721724965</v>
      </c>
      <c r="F60">
        <f t="shared" ca="1" si="3"/>
        <v>0.96901641934052252</v>
      </c>
      <c r="G60">
        <f t="shared" ca="1" si="4"/>
        <v>0.30202323998011632</v>
      </c>
      <c r="H60">
        <f t="shared" ca="1" si="5"/>
        <v>0.76506924988938829</v>
      </c>
      <c r="I60">
        <f t="shared" ca="1" si="6"/>
        <v>1.3070712228266623</v>
      </c>
      <c r="J60">
        <f t="shared" ca="1" si="7"/>
        <v>0.3073699120163465</v>
      </c>
      <c r="K60">
        <f t="shared" ca="1" si="8"/>
        <v>0.95313260619822393</v>
      </c>
      <c r="L60" s="7">
        <f t="shared" si="9"/>
        <v>0.53283302033339752</v>
      </c>
      <c r="M60">
        <f t="shared" ca="1" si="10"/>
        <v>0.74768540291542318</v>
      </c>
      <c r="N60">
        <f t="shared" ca="1" si="11"/>
        <v>14.007815271934726</v>
      </c>
      <c r="O60">
        <v>0.56057945301558387</v>
      </c>
      <c r="P60">
        <f t="shared" si="12"/>
        <v>6.1537350872962717</v>
      </c>
    </row>
    <row r="61" spans="1:16" x14ac:dyDescent="0.25">
      <c r="A61" s="4">
        <f t="shared" si="18"/>
        <v>5400</v>
      </c>
      <c r="B61">
        <v>-11.833489501995489</v>
      </c>
      <c r="C61">
        <f t="shared" ca="1" si="0"/>
        <v>229.42807776848545</v>
      </c>
      <c r="D61">
        <f t="shared" ca="1" si="19"/>
        <v>-229.42807776848451</v>
      </c>
      <c r="E61">
        <f t="shared" ca="1" si="2"/>
        <v>229.42807776848451</v>
      </c>
      <c r="F61">
        <f t="shared" ca="1" si="3"/>
        <v>0.96663464670989963</v>
      </c>
      <c r="G61">
        <f t="shared" ca="1" si="4"/>
        <v>0.31318730195884947</v>
      </c>
      <c r="H61">
        <f t="shared" ca="1" si="5"/>
        <v>0.77812299411213792</v>
      </c>
      <c r="I61">
        <f t="shared" ca="1" si="6"/>
        <v>1.2851438751543778</v>
      </c>
      <c r="J61">
        <f t="shared" ca="1" si="7"/>
        <v>0.31873160970680953</v>
      </c>
      <c r="K61">
        <f t="shared" ca="1" si="8"/>
        <v>0.9496336475760222</v>
      </c>
      <c r="L61" s="7">
        <f t="shared" si="9"/>
        <v>0.53283302033339752</v>
      </c>
      <c r="M61">
        <f t="shared" ca="1" si="10"/>
        <v>0.74906157304500676</v>
      </c>
      <c r="N61">
        <f t="shared" ca="1" si="11"/>
        <v>13.798170904191666</v>
      </c>
      <c r="O61">
        <v>0.56057945301558387</v>
      </c>
      <c r="P61">
        <f t="shared" si="12"/>
        <v>6.6336110722942854</v>
      </c>
    </row>
    <row r="62" spans="1:16" x14ac:dyDescent="0.25">
      <c r="A62" s="4">
        <f t="shared" si="18"/>
        <v>5500</v>
      </c>
      <c r="B62">
        <v>-12.689525131586558</v>
      </c>
      <c r="C62">
        <f t="shared" ca="1" si="0"/>
        <v>237.28497540701849</v>
      </c>
      <c r="D62">
        <f t="shared" ca="1" si="19"/>
        <v>-237.28497540701784</v>
      </c>
      <c r="E62">
        <f t="shared" ca="1" si="2"/>
        <v>237.28497540701784</v>
      </c>
      <c r="F62">
        <f t="shared" ca="1" si="3"/>
        <v>0.96425794722854363</v>
      </c>
      <c r="G62">
        <f t="shared" ca="1" si="4"/>
        <v>0.32391258282731439</v>
      </c>
      <c r="H62">
        <f t="shared" ca="1" si="5"/>
        <v>0.79036103420976134</v>
      </c>
      <c r="I62">
        <f t="shared" ca="1" si="6"/>
        <v>1.2652445613033607</v>
      </c>
      <c r="J62">
        <f t="shared" ca="1" si="7"/>
        <v>0.32964675861093923</v>
      </c>
      <c r="K62">
        <f t="shared" ca="1" si="8"/>
        <v>0.94615674991213738</v>
      </c>
      <c r="L62" s="7">
        <f t="shared" si="9"/>
        <v>0.53283302033339752</v>
      </c>
      <c r="M62">
        <f t="shared" ca="1" si="10"/>
        <v>0.75043662119367582</v>
      </c>
      <c r="N62">
        <f t="shared" ca="1" si="11"/>
        <v>13.609455482119346</v>
      </c>
      <c r="O62">
        <v>0.56057945301558387</v>
      </c>
      <c r="P62">
        <f t="shared" si="12"/>
        <v>7.1134870572922981</v>
      </c>
    </row>
    <row r="63" spans="1:16" x14ac:dyDescent="0.25">
      <c r="A63" s="4">
        <f t="shared" si="18"/>
        <v>5600</v>
      </c>
      <c r="B63">
        <v>-13.545560761177628</v>
      </c>
      <c r="C63">
        <f t="shared" ca="1" si="0"/>
        <v>-244.85144877126669</v>
      </c>
      <c r="D63">
        <f t="shared" ca="1" si="19"/>
        <v>244.85144877126734</v>
      </c>
      <c r="E63">
        <f t="shared" ca="1" si="2"/>
        <v>244.85144877126734</v>
      </c>
      <c r="F63">
        <f t="shared" ca="1" si="3"/>
        <v>0.96188634146568708</v>
      </c>
      <c r="G63">
        <f t="shared" ca="1" si="4"/>
        <v>0.33424141180649308</v>
      </c>
      <c r="H63">
        <f t="shared" ca="1" si="5"/>
        <v>0.80187561226024795</v>
      </c>
      <c r="I63">
        <f t="shared" ca="1" si="6"/>
        <v>1.2470762107121558</v>
      </c>
      <c r="J63">
        <f t="shared" ca="1" si="7"/>
        <v>0.3401584372975564</v>
      </c>
      <c r="K63">
        <f t="shared" ca="1" si="8"/>
        <v>0.94270181690222699</v>
      </c>
      <c r="L63" s="7">
        <f t="shared" si="9"/>
        <v>0.53283302033339752</v>
      </c>
      <c r="M63">
        <f t="shared" ca="1" si="10"/>
        <v>0.75181051112879704</v>
      </c>
      <c r="N63">
        <f t="shared" ca="1" si="11"/>
        <v>13.438587976120226</v>
      </c>
      <c r="O63">
        <v>0.56057945301558387</v>
      </c>
      <c r="P63">
        <f t="shared" si="12"/>
        <v>7.59336304229031</v>
      </c>
    </row>
    <row r="64" spans="1:16" x14ac:dyDescent="0.25">
      <c r="A64" s="4">
        <f t="shared" si="18"/>
        <v>5700</v>
      </c>
      <c r="B64">
        <v>-14.401596390768697</v>
      </c>
      <c r="C64">
        <f t="shared" ca="1" si="0"/>
        <v>-252.15370626264115</v>
      </c>
      <c r="D64">
        <f t="shared" ca="1" si="19"/>
        <v>252.15370626264146</v>
      </c>
      <c r="E64">
        <f t="shared" ca="1" si="2"/>
        <v>252.15370626264146</v>
      </c>
      <c r="F64">
        <f t="shared" ca="1" si="3"/>
        <v>0.95951985001482898</v>
      </c>
      <c r="G64">
        <f t="shared" ca="1" si="4"/>
        <v>0.34420956541775305</v>
      </c>
      <c r="H64">
        <f t="shared" ca="1" si="5"/>
        <v>0.81274339195506451</v>
      </c>
      <c r="I64">
        <f t="shared" ca="1" si="6"/>
        <v>1.2304006527749027</v>
      </c>
      <c r="J64">
        <f t="shared" ca="1" si="7"/>
        <v>0.35030305563441055</v>
      </c>
      <c r="K64">
        <f t="shared" ca="1" si="8"/>
        <v>0.93926875259912213</v>
      </c>
      <c r="L64" s="7">
        <f t="shared" si="9"/>
        <v>0.53283302033339752</v>
      </c>
      <c r="M64">
        <f t="shared" ca="1" si="10"/>
        <v>0.75318320648077064</v>
      </c>
      <c r="N64">
        <f t="shared" ca="1" si="11"/>
        <v>13.28309968060498</v>
      </c>
      <c r="O64">
        <v>0.56057945301558387</v>
      </c>
      <c r="P64">
        <f t="shared" si="12"/>
        <v>8.0732390272883237</v>
      </c>
    </row>
    <row r="65" spans="1:16" x14ac:dyDescent="0.25">
      <c r="A65" s="4">
        <f t="shared" si="18"/>
        <v>5800</v>
      </c>
      <c r="B65">
        <v>-15.257632020359768</v>
      </c>
      <c r="C65">
        <f t="shared" ca="1" si="0"/>
        <v>-259.21413946218877</v>
      </c>
      <c r="D65">
        <f t="shared" ca="1" si="19"/>
        <v>259.21413946218905</v>
      </c>
      <c r="E65">
        <f t="shared" ca="1" si="2"/>
        <v>259.21413946218905</v>
      </c>
      <c r="F65">
        <f t="shared" ca="1" si="3"/>
        <v>0.95715849349255966</v>
      </c>
      <c r="G65">
        <f t="shared" ca="1" si="4"/>
        <v>0.35384760992361491</v>
      </c>
      <c r="H65">
        <f t="shared" ca="1" si="5"/>
        <v>0.82302885154826766</v>
      </c>
      <c r="I65">
        <f t="shared" ca="1" si="6"/>
        <v>1.2150242341065167</v>
      </c>
      <c r="J65">
        <f t="shared" ca="1" si="7"/>
        <v>0.36011172099397504</v>
      </c>
      <c r="K65">
        <f t="shared" ca="1" si="8"/>
        <v>0.93585746140978765</v>
      </c>
      <c r="L65" s="7">
        <f t="shared" si="9"/>
        <v>0.53283302033339752</v>
      </c>
      <c r="M65">
        <f t="shared" ca="1" si="10"/>
        <v>0.75455467074637483</v>
      </c>
      <c r="N65">
        <f t="shared" ca="1" si="11"/>
        <v>13.140984490151714</v>
      </c>
      <c r="O65">
        <v>0.56057945301558387</v>
      </c>
      <c r="P65">
        <f t="shared" si="12"/>
        <v>8.5531150122863373</v>
      </c>
    </row>
    <row r="66" spans="1:16" x14ac:dyDescent="0.25">
      <c r="A66" s="4">
        <f t="shared" si="18"/>
        <v>5900</v>
      </c>
      <c r="B66">
        <v>-16.113667649950838</v>
      </c>
      <c r="C66">
        <f t="shared" ca="1" si="0"/>
        <v>266.05206148350175</v>
      </c>
      <c r="D66">
        <f t="shared" ca="1" si="19"/>
        <v>-266.05206148350101</v>
      </c>
      <c r="E66">
        <f t="shared" ca="1" si="2"/>
        <v>266.05206148350101</v>
      </c>
      <c r="F66">
        <f t="shared" ca="1" si="3"/>
        <v>0.95480229253736004</v>
      </c>
      <c r="G66">
        <f t="shared" ca="1" si="4"/>
        <v>0.36318190923732419</v>
      </c>
      <c r="H66">
        <f t="shared" ca="1" si="5"/>
        <v>0.83278679089895824</v>
      </c>
      <c r="I66">
        <f t="shared" ca="1" si="6"/>
        <v>1.200787537612769</v>
      </c>
      <c r="J66">
        <f t="shared" ca="1" si="7"/>
        <v>0.36961126400589012</v>
      </c>
      <c r="K66">
        <f t="shared" ca="1" si="8"/>
        <v>0.932467848092288</v>
      </c>
      <c r="L66" s="7">
        <f t="shared" si="9"/>
        <v>0.53283302033339752</v>
      </c>
      <c r="M66">
        <f t="shared" ca="1" si="10"/>
        <v>0.75592486729217978</v>
      </c>
      <c r="N66">
        <f t="shared" ca="1" si="11"/>
        <v>13.010591911089849</v>
      </c>
      <c r="O66">
        <v>0.56057945301558387</v>
      </c>
      <c r="P66">
        <f t="shared" si="12"/>
        <v>9.0329909972843492</v>
      </c>
    </row>
    <row r="67" spans="1:16" x14ac:dyDescent="0.25">
      <c r="A67" s="4">
        <f t="shared" si="18"/>
        <v>6000</v>
      </c>
      <c r="B67">
        <v>-16.969703279541907</v>
      </c>
      <c r="C67">
        <f t="shared" ca="1" si="0"/>
        <v>272.68427104379566</v>
      </c>
      <c r="D67">
        <f t="shared" ca="1" si="19"/>
        <v>-272.68427104379509</v>
      </c>
      <c r="E67">
        <f t="shared" ca="1" si="2"/>
        <v>272.68427104379509</v>
      </c>
      <c r="F67">
        <f t="shared" ca="1" si="3"/>
        <v>0.95245126780838452</v>
      </c>
      <c r="G67">
        <f t="shared" ca="1" si="4"/>
        <v>0.37223539492406804</v>
      </c>
      <c r="H67">
        <f t="shared" ca="1" si="5"/>
        <v>0.84206421823823308</v>
      </c>
      <c r="I67">
        <f t="shared" ca="1" si="6"/>
        <v>1.187557882571237</v>
      </c>
      <c r="J67">
        <f t="shared" ca="1" si="7"/>
        <v>0.37882502218939584</v>
      </c>
      <c r="K67">
        <f t="shared" ca="1" si="8"/>
        <v>0.92909981775276829</v>
      </c>
      <c r="L67" s="7">
        <f t="shared" si="9"/>
        <v>0.53283302033339752</v>
      </c>
      <c r="M67">
        <f t="shared" ca="1" si="10"/>
        <v>0.75729375935802545</v>
      </c>
      <c r="N67">
        <f t="shared" ca="1" si="11"/>
        <v>12.890549039678234</v>
      </c>
      <c r="O67">
        <v>0.56057945301558387</v>
      </c>
      <c r="P67">
        <f t="shared" si="12"/>
        <v>9.5128669822823628</v>
      </c>
    </row>
    <row r="68" spans="1:16" x14ac:dyDescent="0.25">
      <c r="A68" s="4">
        <f t="shared" si="18"/>
        <v>6100</v>
      </c>
      <c r="B68">
        <v>-17.825738909132976</v>
      </c>
      <c r="C68">
        <f t="shared" ref="C68:C71" ca="1" si="20">D68</f>
        <v>-279.125490066537</v>
      </c>
      <c r="D68">
        <f t="shared" ca="1" si="19"/>
        <v>279.12549006653813</v>
      </c>
      <c r="E68">
        <f t="shared" ref="E68:E131" ca="1" si="21">ABS(D68)</f>
        <v>279.12549006653813</v>
      </c>
      <c r="F68">
        <f t="shared" ref="F68:F131" ca="1" si="22">0.5*((1)+((4*PI()*B68/E68)/SINH(4*PI()*B68/E68)))</f>
        <v>0.95010543998421926</v>
      </c>
      <c r="G68">
        <f t="shared" ref="G68:G131" ca="1" si="23">TANH(2*PI()*-B68/E68)</f>
        <v>0.38102816356284835</v>
      </c>
      <c r="H68">
        <f t="shared" ref="H68:H131" ca="1" si="24">SQRT(2*F68*G68)</f>
        <v>0.85090179337954053</v>
      </c>
      <c r="I68">
        <f t="shared" ref="I68:I131" ca="1" si="25">1/H68</f>
        <v>1.17522375411654</v>
      </c>
      <c r="J68">
        <f t="shared" ref="J68:J131" ca="1" si="26">ASIN(SIN(45))*G68</f>
        <v>0.38777344789021251</v>
      </c>
      <c r="K68">
        <f t="shared" ref="K68:K131" ca="1" si="27">COS(J68)</f>
        <v>0.92575327584244327</v>
      </c>
      <c r="L68" s="7">
        <f t="shared" ref="L68:L131" si="28">-COS(23)</f>
        <v>0.53283302033339752</v>
      </c>
      <c r="M68">
        <f t="shared" ref="M68:M131" ca="1" si="29">SQRT(L68/K68)</f>
        <v>0.75866131006056892</v>
      </c>
      <c r="N68">
        <f t="shared" ref="N68:N131" ca="1" si="30">M68*I68*14.3335</f>
        <v>12.779702631209229</v>
      </c>
      <c r="O68">
        <v>0.56057945301558387</v>
      </c>
      <c r="P68">
        <f t="shared" ref="P68:P131" si="31">-B68*O68</f>
        <v>9.9927429672803747</v>
      </c>
    </row>
    <row r="69" spans="1:16" x14ac:dyDescent="0.25">
      <c r="A69" s="4">
        <f t="shared" si="18"/>
        <v>6200</v>
      </c>
      <c r="B69">
        <v>-18.681774538724046</v>
      </c>
      <c r="C69">
        <f t="shared" ca="1" si="20"/>
        <v>285.38870785493481</v>
      </c>
      <c r="D69">
        <f t="shared" ca="1" si="19"/>
        <v>-285.38870785493413</v>
      </c>
      <c r="E69">
        <f t="shared" ca="1" si="21"/>
        <v>285.38870785493413</v>
      </c>
      <c r="F69">
        <f t="shared" ca="1" si="22"/>
        <v>0.94776482976161935</v>
      </c>
      <c r="G69">
        <f t="shared" ca="1" si="23"/>
        <v>0.38957794657026373</v>
      </c>
      <c r="H69">
        <f t="shared" ca="1" si="24"/>
        <v>0.85933494774743946</v>
      </c>
      <c r="I69">
        <f t="shared" ca="1" si="25"/>
        <v>1.1636905989000954</v>
      </c>
      <c r="J69">
        <f t="shared" ca="1" si="26"/>
        <v>0.39647458642154254</v>
      </c>
      <c r="K69">
        <f t="shared" ca="1" si="27"/>
        <v>0.92242812815459707</v>
      </c>
      <c r="L69" s="7">
        <f t="shared" si="28"/>
        <v>0.53283302033339752</v>
      </c>
      <c r="M69">
        <f t="shared" ca="1" si="29"/>
        <v>0.76002748239689688</v>
      </c>
      <c r="N69">
        <f t="shared" ca="1" si="30"/>
        <v>12.677075391256695</v>
      </c>
      <c r="O69">
        <v>0.56057945301558387</v>
      </c>
      <c r="P69">
        <f t="shared" si="31"/>
        <v>10.472618952278387</v>
      </c>
    </row>
    <row r="70" spans="1:16" x14ac:dyDescent="0.25">
      <c r="A70" s="4">
        <f t="shared" si="18"/>
        <v>6300</v>
      </c>
      <c r="B70">
        <v>-19.537810168315115</v>
      </c>
      <c r="C70">
        <f t="shared" ca="1" si="20"/>
        <v>291.48545513204778</v>
      </c>
      <c r="D70">
        <f t="shared" ca="1" si="19"/>
        <v>-291.48545513204721</v>
      </c>
      <c r="E70">
        <f t="shared" ca="1" si="21"/>
        <v>291.48545513204721</v>
      </c>
      <c r="F70">
        <f t="shared" ca="1" si="22"/>
        <v>0.94542945785422927</v>
      </c>
      <c r="G70">
        <f t="shared" ca="1" si="23"/>
        <v>0.39790048428672742</v>
      </c>
      <c r="H70">
        <f t="shared" ca="1" si="24"/>
        <v>0.86739476495899603</v>
      </c>
      <c r="I70">
        <f t="shared" ca="1" si="25"/>
        <v>1.1528776059044725</v>
      </c>
      <c r="J70">
        <f t="shared" ca="1" si="26"/>
        <v>0.40494445677268037</v>
      </c>
      <c r="K70">
        <f t="shared" ca="1" si="27"/>
        <v>0.91912428082160047</v>
      </c>
      <c r="L70" s="7">
        <f t="shared" si="28"/>
        <v>0.53283302033339752</v>
      </c>
      <c r="M70">
        <f t="shared" ca="1" si="29"/>
        <v>0.76139223924820343</v>
      </c>
      <c r="N70">
        <f t="shared" ca="1" si="30"/>
        <v>12.58183251979856</v>
      </c>
      <c r="O70">
        <v>0.56057945301558387</v>
      </c>
      <c r="P70">
        <f t="shared" si="31"/>
        <v>10.9524949372764</v>
      </c>
    </row>
    <row r="71" spans="1:16" x14ac:dyDescent="0.25">
      <c r="A71" s="4">
        <f t="shared" si="18"/>
        <v>6400</v>
      </c>
      <c r="B71">
        <v>-20.393845797906184</v>
      </c>
      <c r="C71">
        <f t="shared" ca="1" si="20"/>
        <v>-297.42602467266028</v>
      </c>
      <c r="D71">
        <f t="shared" ca="1" si="19"/>
        <v>297.42602467266073</v>
      </c>
      <c r="E71">
        <f t="shared" ca="1" si="21"/>
        <v>297.42602467266073</v>
      </c>
      <c r="F71">
        <f t="shared" ca="1" si="22"/>
        <v>0.94309934499127301</v>
      </c>
      <c r="G71">
        <f t="shared" ca="1" si="23"/>
        <v>0.40600982715626394</v>
      </c>
      <c r="H71">
        <f t="shared" ca="1" si="24"/>
        <v>0.8751086813088903</v>
      </c>
      <c r="I71">
        <f t="shared" ca="1" si="25"/>
        <v>1.1427152093889767</v>
      </c>
      <c r="J71">
        <f t="shared" ca="1" si="26"/>
        <v>0.41319735812054986</v>
      </c>
      <c r="K71">
        <f t="shared" ca="1" si="27"/>
        <v>0.91584164031193005</v>
      </c>
      <c r="L71" s="7">
        <f t="shared" si="28"/>
        <v>0.53283302033339752</v>
      </c>
      <c r="M71">
        <f t="shared" ca="1" si="29"/>
        <v>0.76275554338353735</v>
      </c>
      <c r="N71">
        <f t="shared" ca="1" si="30"/>
        <v>12.493255768798488</v>
      </c>
      <c r="O71">
        <v>0.56057945301558387</v>
      </c>
      <c r="P71">
        <f t="shared" si="31"/>
        <v>11.432370922274412</v>
      </c>
    </row>
    <row r="72" spans="1:16" x14ac:dyDescent="0.25">
      <c r="A72" s="4">
        <f t="shared" si="18"/>
        <v>6500</v>
      </c>
      <c r="B72">
        <v>-21.249881427497254</v>
      </c>
      <c r="C72">
        <f ca="1">D72</f>
        <v>-303.21965073167274</v>
      </c>
      <c r="D72">
        <f ca="1">(1.56*(21.67)^2)*TANH((2*PI()*B72)/C72)</f>
        <v>303.21965073167223</v>
      </c>
      <c r="E72">
        <f t="shared" ca="1" si="21"/>
        <v>303.21965073167223</v>
      </c>
      <c r="F72">
        <f t="shared" ca="1" si="22"/>
        <v>0.94077451191622985</v>
      </c>
      <c r="G72">
        <f t="shared" ca="1" si="23"/>
        <v>0.41391858066032111</v>
      </c>
      <c r="H72">
        <f t="shared" ca="1" si="24"/>
        <v>0.88250104894416093</v>
      </c>
      <c r="I72">
        <f t="shared" ca="1" si="25"/>
        <v>1.1331431290607721</v>
      </c>
      <c r="J72">
        <f t="shared" ca="1" si="26"/>
        <v>0.42124611909954296</v>
      </c>
      <c r="K72">
        <f t="shared" ca="1" si="27"/>
        <v>0.91258011342720446</v>
      </c>
      <c r="L72" s="7">
        <f t="shared" si="28"/>
        <v>0.53283302033339752</v>
      </c>
      <c r="M72">
        <f t="shared" ca="1" si="29"/>
        <v>0.76411735746361309</v>
      </c>
      <c r="N72">
        <f t="shared" ca="1" si="30"/>
        <v>12.41072308787443</v>
      </c>
      <c r="O72">
        <v>0.56057945301558387</v>
      </c>
      <c r="P72">
        <f t="shared" si="31"/>
        <v>11.912246907272426</v>
      </c>
    </row>
    <row r="73" spans="1:16" x14ac:dyDescent="0.25">
      <c r="A73" s="5">
        <v>6540.9</v>
      </c>
      <c r="B73" s="6">
        <v>-21.599999999999998</v>
      </c>
      <c r="C73">
        <f t="shared" ref="C73:C92" ca="1" si="32">D73</f>
        <v>305.54885734664998</v>
      </c>
      <c r="D73">
        <f t="shared" ref="D73:D92" ca="1" si="33">(1.56*(21.67)^2)*TANH((2*PI()*B73)/C73)</f>
        <v>-305.54885734665049</v>
      </c>
      <c r="E73">
        <f t="shared" ca="1" si="21"/>
        <v>305.54885734665049</v>
      </c>
      <c r="F73">
        <f t="shared" ca="1" si="22"/>
        <v>0.9398251813114038</v>
      </c>
      <c r="G73">
        <f t="shared" ca="1" si="23"/>
        <v>0.41709813018427055</v>
      </c>
      <c r="H73">
        <f t="shared" ca="1" si="24"/>
        <v>0.88543698344385813</v>
      </c>
      <c r="I73">
        <f t="shared" ca="1" si="25"/>
        <v>1.1293858498100626</v>
      </c>
      <c r="J73">
        <f t="shared" ca="1" si="26"/>
        <v>0.42448195571096498</v>
      </c>
      <c r="K73">
        <f t="shared" ca="1" si="27"/>
        <v>0.91125221112303489</v>
      </c>
      <c r="L73" s="7">
        <f t="shared" si="28"/>
        <v>0.53283302033339752</v>
      </c>
      <c r="M73">
        <f t="shared" ca="1" si="29"/>
        <v>0.76467390141696212</v>
      </c>
      <c r="N73">
        <f t="shared" ca="1" si="30"/>
        <v>12.378580939018327</v>
      </c>
      <c r="O73">
        <v>0.56057945301558387</v>
      </c>
      <c r="P73">
        <f t="shared" si="31"/>
        <v>12.10851618513661</v>
      </c>
    </row>
    <row r="74" spans="1:16" x14ac:dyDescent="0.25">
      <c r="A74" s="4">
        <f>6600</f>
        <v>6600</v>
      </c>
      <c r="B74">
        <v>-21.673347027859805</v>
      </c>
      <c r="C74">
        <f t="shared" ca="1" si="32"/>
        <v>306.03392065828626</v>
      </c>
      <c r="D74">
        <f t="shared" ca="1" si="33"/>
        <v>-306.0339206582866</v>
      </c>
      <c r="E74">
        <f t="shared" ca="1" si="21"/>
        <v>306.0339206582866</v>
      </c>
      <c r="F74">
        <f t="shared" ca="1" si="22"/>
        <v>0.93962641664278945</v>
      </c>
      <c r="G74">
        <f t="shared" ca="1" si="23"/>
        <v>0.4177602796096076</v>
      </c>
      <c r="H74">
        <f t="shared" ca="1" si="24"/>
        <v>0.88604581658655257</v>
      </c>
      <c r="I74">
        <f t="shared" ca="1" si="25"/>
        <v>1.1286098091997661</v>
      </c>
      <c r="J74">
        <f t="shared" ca="1" si="26"/>
        <v>0.42515582706808613</v>
      </c>
      <c r="K74">
        <f t="shared" ca="1" si="27"/>
        <v>0.91097447115480812</v>
      </c>
      <c r="L74" s="7">
        <f t="shared" si="28"/>
        <v>0.53283302033339752</v>
      </c>
      <c r="M74">
        <f t="shared" ca="1" si="29"/>
        <v>0.76479046029238185</v>
      </c>
      <c r="N74">
        <f t="shared" ca="1" si="30"/>
        <v>12.371960746716116</v>
      </c>
      <c r="O74">
        <v>0.56057945301558387</v>
      </c>
      <c r="P74">
        <f t="shared" si="31"/>
        <v>12.14963302189458</v>
      </c>
    </row>
    <row r="75" spans="1:16" x14ac:dyDescent="0.25">
      <c r="A75" s="4">
        <f t="shared" ref="A75:A120" si="34">A74+100</f>
        <v>6700</v>
      </c>
      <c r="B75">
        <v>-21.79745367398468</v>
      </c>
      <c r="C75">
        <f t="shared" ca="1" si="32"/>
        <v>306.85242031650415</v>
      </c>
      <c r="D75">
        <f t="shared" ca="1" si="33"/>
        <v>-306.85242031650461</v>
      </c>
      <c r="E75">
        <f t="shared" ca="1" si="21"/>
        <v>306.85242031650461</v>
      </c>
      <c r="F75">
        <f t="shared" ca="1" si="22"/>
        <v>0.93929018621236315</v>
      </c>
      <c r="G75">
        <f t="shared" ca="1" si="23"/>
        <v>0.41887759577293343</v>
      </c>
      <c r="H75">
        <f t="shared" ca="1" si="24"/>
        <v>0.88707115265208081</v>
      </c>
      <c r="I75">
        <f t="shared" ca="1" si="25"/>
        <v>1.1273052866281303</v>
      </c>
      <c r="J75">
        <f t="shared" ca="1" si="26"/>
        <v>0.42629292291156662</v>
      </c>
      <c r="K75">
        <f t="shared" ca="1" si="27"/>
        <v>0.91050487264824242</v>
      </c>
      <c r="L75" s="7">
        <f t="shared" si="28"/>
        <v>0.53283302033339752</v>
      </c>
      <c r="M75">
        <f t="shared" ca="1" si="29"/>
        <v>0.76498765756884446</v>
      </c>
      <c r="N75">
        <f t="shared" ca="1" si="30"/>
        <v>12.360846767456103</v>
      </c>
      <c r="O75">
        <v>0.56057945301558387</v>
      </c>
      <c r="P75">
        <f t="shared" si="31"/>
        <v>12.219204657694862</v>
      </c>
    </row>
    <row r="76" spans="1:16" x14ac:dyDescent="0.25">
      <c r="A76" s="4">
        <f t="shared" si="34"/>
        <v>6800</v>
      </c>
      <c r="B76">
        <v>-21.92156032010956</v>
      </c>
      <c r="C76">
        <f t="shared" ca="1" si="32"/>
        <v>307.66811064122868</v>
      </c>
      <c r="D76">
        <f t="shared" ca="1" si="33"/>
        <v>-307.66811064122891</v>
      </c>
      <c r="E76">
        <f t="shared" ca="1" si="21"/>
        <v>307.66811064122891</v>
      </c>
      <c r="F76">
        <f t="shared" ca="1" si="22"/>
        <v>0.93895406747180421</v>
      </c>
      <c r="G76">
        <f t="shared" ca="1" si="23"/>
        <v>0.41999107697592808</v>
      </c>
      <c r="H76">
        <f t="shared" ca="1" si="24"/>
        <v>0.88809045713644652</v>
      </c>
      <c r="I76">
        <f t="shared" ca="1" si="25"/>
        <v>1.126011423683567</v>
      </c>
      <c r="J76">
        <f t="shared" ca="1" si="26"/>
        <v>0.42742611590498941</v>
      </c>
      <c r="K76">
        <f t="shared" ca="1" si="27"/>
        <v>0.91003571472566513</v>
      </c>
      <c r="L76" s="7">
        <f t="shared" si="28"/>
        <v>0.53283302033339752</v>
      </c>
      <c r="M76">
        <f t="shared" ca="1" si="29"/>
        <v>0.76518482223485285</v>
      </c>
      <c r="N76">
        <f t="shared" ca="1" si="30"/>
        <v>12.349841799750552</v>
      </c>
      <c r="O76">
        <v>0.56057945301558387</v>
      </c>
      <c r="P76">
        <f t="shared" si="31"/>
        <v>12.288776293495145</v>
      </c>
    </row>
    <row r="77" spans="1:16" x14ac:dyDescent="0.25">
      <c r="A77" s="4">
        <f t="shared" si="34"/>
        <v>6900</v>
      </c>
      <c r="B77">
        <v>-22.045666966234435</v>
      </c>
      <c r="C77">
        <f t="shared" ca="1" si="32"/>
        <v>308.48101408442955</v>
      </c>
      <c r="D77">
        <f t="shared" ca="1" si="33"/>
        <v>-308.48101408442966</v>
      </c>
      <c r="E77">
        <f t="shared" ca="1" si="21"/>
        <v>308.48101408442966</v>
      </c>
      <c r="F77">
        <f t="shared" ca="1" si="22"/>
        <v>0.93861806048440533</v>
      </c>
      <c r="G77">
        <f t="shared" ca="1" si="23"/>
        <v>0.42110075386728946</v>
      </c>
      <c r="H77">
        <f t="shared" ca="1" si="24"/>
        <v>0.8891037879386593</v>
      </c>
      <c r="I77">
        <f t="shared" ca="1" si="25"/>
        <v>1.1247280841289045</v>
      </c>
      <c r="J77">
        <f t="shared" ca="1" si="26"/>
        <v>0.42855543723962175</v>
      </c>
      <c r="K77">
        <f t="shared" ca="1" si="27"/>
        <v>0.90956699710529154</v>
      </c>
      <c r="L77" s="7">
        <f t="shared" si="28"/>
        <v>0.53283302033339752</v>
      </c>
      <c r="M77">
        <f t="shared" ca="1" si="29"/>
        <v>0.76538195417593491</v>
      </c>
      <c r="N77">
        <f t="shared" ca="1" si="30"/>
        <v>12.338944439338778</v>
      </c>
      <c r="O77">
        <v>0.56057945301558387</v>
      </c>
      <c r="P77">
        <f t="shared" si="31"/>
        <v>12.358347929295427</v>
      </c>
    </row>
    <row r="78" spans="1:16" x14ac:dyDescent="0.25">
      <c r="A78" s="4">
        <f t="shared" si="34"/>
        <v>7000</v>
      </c>
      <c r="B78">
        <v>-22.169773612359311</v>
      </c>
      <c r="C78">
        <f t="shared" ca="1" si="32"/>
        <v>-309.29115278645651</v>
      </c>
      <c r="D78">
        <f t="shared" ca="1" si="33"/>
        <v>309.29115278645617</v>
      </c>
      <c r="E78">
        <f t="shared" ca="1" si="21"/>
        <v>309.29115278645617</v>
      </c>
      <c r="F78">
        <f t="shared" ca="1" si="22"/>
        <v>0.93828216531346398</v>
      </c>
      <c r="G78">
        <f t="shared" ca="1" si="23"/>
        <v>0.42220665667032953</v>
      </c>
      <c r="H78">
        <f t="shared" ca="1" si="24"/>
        <v>0.89011120207577998</v>
      </c>
      <c r="I78">
        <f t="shared" ca="1" si="25"/>
        <v>1.1234551342213808</v>
      </c>
      <c r="J78">
        <f t="shared" ca="1" si="26"/>
        <v>0.42968091767381428</v>
      </c>
      <c r="K78">
        <f t="shared" ca="1" si="27"/>
        <v>0.90909871950548016</v>
      </c>
      <c r="L78" s="7">
        <f t="shared" si="28"/>
        <v>0.53283302033339752</v>
      </c>
      <c r="M78">
        <f t="shared" ca="1" si="29"/>
        <v>0.76557905327757569</v>
      </c>
      <c r="N78">
        <f t="shared" ca="1" si="30"/>
        <v>12.328153307770531</v>
      </c>
      <c r="O78">
        <v>0.56057945301558387</v>
      </c>
      <c r="P78">
        <f t="shared" si="31"/>
        <v>12.427919565095708</v>
      </c>
    </row>
    <row r="79" spans="1:16" x14ac:dyDescent="0.25">
      <c r="A79" s="4">
        <f t="shared" si="34"/>
        <v>7100</v>
      </c>
      <c r="B79">
        <v>-22.29388025848419</v>
      </c>
      <c r="C79">
        <f t="shared" ca="1" si="32"/>
        <v>-310.0985485821044</v>
      </c>
      <c r="D79">
        <f t="shared" ca="1" si="33"/>
        <v>310.09854858210429</v>
      </c>
      <c r="E79">
        <f t="shared" ca="1" si="21"/>
        <v>310.09854858210429</v>
      </c>
      <c r="F79">
        <f t="shared" ca="1" si="22"/>
        <v>0.93794638202228209</v>
      </c>
      <c r="G79">
        <f t="shared" ca="1" si="23"/>
        <v>0.42330881519125407</v>
      </c>
      <c r="H79">
        <f t="shared" ca="1" si="24"/>
        <v>0.89111275570129234</v>
      </c>
      <c r="I79">
        <f t="shared" ca="1" si="25"/>
        <v>1.1221924426533598</v>
      </c>
      <c r="J79">
        <f t="shared" ca="1" si="26"/>
        <v>0.43080258754142758</v>
      </c>
      <c r="K79">
        <f t="shared" ca="1" si="27"/>
        <v>0.90863088164473349</v>
      </c>
      <c r="L79" s="7">
        <f t="shared" si="28"/>
        <v>0.53283302033339752</v>
      </c>
      <c r="M79">
        <f t="shared" ca="1" si="29"/>
        <v>0.76577611942521706</v>
      </c>
      <c r="N79">
        <f t="shared" ca="1" si="30"/>
        <v>12.317467051790999</v>
      </c>
      <c r="O79">
        <v>0.56057945301558387</v>
      </c>
      <c r="P79">
        <f t="shared" si="31"/>
        <v>12.497491200895992</v>
      </c>
    </row>
    <row r="80" spans="1:16" x14ac:dyDescent="0.25">
      <c r="A80" s="4">
        <f t="shared" si="34"/>
        <v>7200</v>
      </c>
      <c r="B80">
        <v>-22.417986904609066</v>
      </c>
      <c r="C80">
        <f t="shared" ca="1" si="32"/>
        <v>-310.90322300653037</v>
      </c>
      <c r="D80">
        <f t="shared" ca="1" si="33"/>
        <v>310.9032230065302</v>
      </c>
      <c r="E80">
        <f t="shared" ca="1" si="21"/>
        <v>310.9032230065302</v>
      </c>
      <c r="F80">
        <f t="shared" ca="1" si="22"/>
        <v>0.93761071067416568</v>
      </c>
      <c r="G80">
        <f t="shared" ca="1" si="23"/>
        <v>0.42440725882723995</v>
      </c>
      <c r="H80">
        <f t="shared" ca="1" si="24"/>
        <v>0.89210850412299403</v>
      </c>
      <c r="I80">
        <f t="shared" ca="1" si="25"/>
        <v>1.1209398804947734</v>
      </c>
      <c r="J80">
        <f t="shared" ca="1" si="26"/>
        <v>0.43192047676005235</v>
      </c>
      <c r="K80">
        <f t="shared" ca="1" si="27"/>
        <v>0.90816348324169627</v>
      </c>
      <c r="L80" s="7">
        <f t="shared" si="28"/>
        <v>0.53283302033339752</v>
      </c>
      <c r="M80">
        <f t="shared" ca="1" si="29"/>
        <v>0.76597315250425901</v>
      </c>
      <c r="N80">
        <f t="shared" ca="1" si="30"/>
        <v>12.306884342743722</v>
      </c>
      <c r="O80">
        <v>0.56057945301558387</v>
      </c>
      <c r="P80">
        <f t="shared" si="31"/>
        <v>12.567062836696273</v>
      </c>
    </row>
    <row r="81" spans="1:16" x14ac:dyDescent="0.25">
      <c r="A81" s="4">
        <f t="shared" si="34"/>
        <v>7300</v>
      </c>
      <c r="B81">
        <v>-22.542093550733941</v>
      </c>
      <c r="C81">
        <f t="shared" ca="1" si="32"/>
        <v>-311.70519730102058</v>
      </c>
      <c r="D81">
        <f t="shared" ca="1" si="33"/>
        <v>311.70519730102029</v>
      </c>
      <c r="E81">
        <f t="shared" ca="1" si="21"/>
        <v>311.70519730102029</v>
      </c>
      <c r="F81">
        <f t="shared" ca="1" si="22"/>
        <v>0.93727515133242556</v>
      </c>
      <c r="G81">
        <f t="shared" ca="1" si="23"/>
        <v>0.42550201657430697</v>
      </c>
      <c r="H81">
        <f t="shared" ca="1" si="24"/>
        <v>0.89309850182041606</v>
      </c>
      <c r="I81">
        <f t="shared" ca="1" si="25"/>
        <v>1.1196973211372374</v>
      </c>
      <c r="J81">
        <f t="shared" ca="1" si="26"/>
        <v>0.43303461483902056</v>
      </c>
      <c r="K81">
        <f t="shared" ca="1" si="27"/>
        <v>0.90769652401515699</v>
      </c>
      <c r="L81" s="7">
        <f t="shared" si="28"/>
        <v>0.53283302033339752</v>
      </c>
      <c r="M81">
        <f t="shared" ca="1" si="29"/>
        <v>0.76617015240005892</v>
      </c>
      <c r="N81">
        <f t="shared" ca="1" si="30"/>
        <v>12.296403875990917</v>
      </c>
      <c r="O81">
        <v>0.56057945301558387</v>
      </c>
      <c r="P81">
        <f t="shared" si="31"/>
        <v>12.636634472496553</v>
      </c>
    </row>
    <row r="82" spans="1:16" x14ac:dyDescent="0.25">
      <c r="A82" s="4">
        <f t="shared" si="34"/>
        <v>7400</v>
      </c>
      <c r="B82">
        <v>-22.666200196858821</v>
      </c>
      <c r="C82">
        <f t="shared" ca="1" si="32"/>
        <v>-312.50449241861702</v>
      </c>
      <c r="D82">
        <f t="shared" ca="1" si="33"/>
        <v>312.50449241861702</v>
      </c>
      <c r="E82">
        <f t="shared" ca="1" si="21"/>
        <v>312.50449241861702</v>
      </c>
      <c r="F82">
        <f t="shared" ca="1" si="22"/>
        <v>0.93693970406037652</v>
      </c>
      <c r="G82">
        <f t="shared" ca="1" si="23"/>
        <v>0.42659311703499908</v>
      </c>
      <c r="H82">
        <f t="shared" ca="1" si="24"/>
        <v>0.89408280246179173</v>
      </c>
      <c r="I82">
        <f t="shared" ca="1" si="25"/>
        <v>1.1184646402397775</v>
      </c>
      <c r="J82">
        <f t="shared" ca="1" si="26"/>
        <v>0.43414503088722273</v>
      </c>
      <c r="K82">
        <f t="shared" ca="1" si="27"/>
        <v>0.90723000368404672</v>
      </c>
      <c r="L82" s="7">
        <f t="shared" si="28"/>
        <v>0.53283302033339752</v>
      </c>
      <c r="M82">
        <f t="shared" ca="1" si="29"/>
        <v>0.76636711899793208</v>
      </c>
      <c r="N82">
        <f t="shared" ca="1" si="30"/>
        <v>12.286024370350516</v>
      </c>
      <c r="O82">
        <v>0.56057945301558387</v>
      </c>
      <c r="P82">
        <f t="shared" si="31"/>
        <v>12.706206108296838</v>
      </c>
    </row>
    <row r="83" spans="1:16" x14ac:dyDescent="0.25">
      <c r="A83" s="4">
        <f t="shared" si="34"/>
        <v>7500</v>
      </c>
      <c r="B83">
        <v>-22.790306842983696</v>
      </c>
      <c r="C83">
        <f t="shared" ca="1" si="32"/>
        <v>313.30112902960599</v>
      </c>
      <c r="D83">
        <f t="shared" ca="1" si="33"/>
        <v>-313.30112902960639</v>
      </c>
      <c r="E83">
        <f t="shared" ca="1" si="21"/>
        <v>313.30112902960639</v>
      </c>
      <c r="F83">
        <f t="shared" ca="1" si="22"/>
        <v>0.93660436892133769</v>
      </c>
      <c r="G83">
        <f t="shared" ca="1" si="23"/>
        <v>0.42768058842587675</v>
      </c>
      <c r="H83">
        <f t="shared" ca="1" si="24"/>
        <v>0.89506145892058675</v>
      </c>
      <c r="I83">
        <f t="shared" ca="1" si="25"/>
        <v>1.1172417156761119</v>
      </c>
      <c r="J83">
        <f t="shared" ca="1" si="26"/>
        <v>0.43525175362073282</v>
      </c>
      <c r="K83">
        <f t="shared" ca="1" si="27"/>
        <v>0.90676392196743916</v>
      </c>
      <c r="L83" s="7">
        <f t="shared" si="28"/>
        <v>0.53283302033339752</v>
      </c>
      <c r="M83">
        <f t="shared" ca="1" si="29"/>
        <v>0.76656405218315227</v>
      </c>
      <c r="N83">
        <f t="shared" ca="1" si="30"/>
        <v>12.275744567549379</v>
      </c>
      <c r="O83">
        <v>0.56057945301558387</v>
      </c>
      <c r="P83">
        <f t="shared" si="31"/>
        <v>12.775777744097118</v>
      </c>
    </row>
    <row r="84" spans="1:16" x14ac:dyDescent="0.25">
      <c r="A84" s="4">
        <f t="shared" si="34"/>
        <v>7600</v>
      </c>
      <c r="B84">
        <v>-22.914413489108576</v>
      </c>
      <c r="C84">
        <f t="shared" ca="1" si="32"/>
        <v>-314.09512752687272</v>
      </c>
      <c r="D84">
        <f t="shared" ca="1" si="33"/>
        <v>314.09512752687232</v>
      </c>
      <c r="E84">
        <f t="shared" ca="1" si="21"/>
        <v>314.09512752687232</v>
      </c>
      <c r="F84">
        <f t="shared" ca="1" si="22"/>
        <v>0.93626914597863187</v>
      </c>
      <c r="G84">
        <f t="shared" ca="1" si="23"/>
        <v>0.42876445858482598</v>
      </c>
      <c r="H84">
        <f t="shared" ca="1" si="24"/>
        <v>0.89603452329160338</v>
      </c>
      <c r="I84">
        <f t="shared" ca="1" si="25"/>
        <v>1.1160284274834378</v>
      </c>
      <c r="J84">
        <f t="shared" ca="1" si="26"/>
        <v>0.43635481137024673</v>
      </c>
      <c r="K84">
        <f t="shared" ca="1" si="27"/>
        <v>0.90629827858455003</v>
      </c>
      <c r="L84" s="7">
        <f t="shared" si="28"/>
        <v>0.53283302033339752</v>
      </c>
      <c r="M84">
        <f t="shared" ca="1" si="29"/>
        <v>0.76676095184095172</v>
      </c>
      <c r="N84">
        <f t="shared" ca="1" si="30"/>
        <v>12.265563231692136</v>
      </c>
      <c r="O84">
        <v>0.56057945301558387</v>
      </c>
      <c r="P84">
        <f t="shared" si="31"/>
        <v>12.845349379897401</v>
      </c>
    </row>
    <row r="85" spans="1:16" x14ac:dyDescent="0.25">
      <c r="A85" s="4">
        <f t="shared" si="34"/>
        <v>7700</v>
      </c>
      <c r="B85">
        <v>-23.038520135233451</v>
      </c>
      <c r="C85">
        <f t="shared" ca="1" si="32"/>
        <v>-314.88650803112324</v>
      </c>
      <c r="D85">
        <f t="shared" ca="1" si="33"/>
        <v>314.88650803112279</v>
      </c>
      <c r="E85">
        <f t="shared" ca="1" si="21"/>
        <v>314.88650803112279</v>
      </c>
      <c r="F85">
        <f t="shared" ca="1" si="22"/>
        <v>0.93593403529558672</v>
      </c>
      <c r="G85">
        <f t="shared" ca="1" si="23"/>
        <v>0.42984475497818703</v>
      </c>
      <c r="H85">
        <f t="shared" ca="1" si="24"/>
        <v>0.89700204690666929</v>
      </c>
      <c r="I85">
        <f t="shared" ca="1" si="25"/>
        <v>1.1148246578126788</v>
      </c>
      <c r="J85">
        <f t="shared" ca="1" si="26"/>
        <v>0.43745423208833722</v>
      </c>
      <c r="K85">
        <f t="shared" ca="1" si="27"/>
        <v>0.90583307325473827</v>
      </c>
      <c r="L85" s="7">
        <f t="shared" si="28"/>
        <v>0.53283302033339752</v>
      </c>
      <c r="M85">
        <f t="shared" ca="1" si="29"/>
        <v>0.7669578178565214</v>
      </c>
      <c r="N85">
        <f t="shared" ca="1" si="30"/>
        <v>12.2554791487452</v>
      </c>
      <c r="O85">
        <v>0.56057945301558387</v>
      </c>
      <c r="P85">
        <f t="shared" si="31"/>
        <v>12.914921015697683</v>
      </c>
    </row>
    <row r="86" spans="1:16" x14ac:dyDescent="0.25">
      <c r="A86" s="4">
        <f t="shared" si="34"/>
        <v>7800</v>
      </c>
      <c r="B86">
        <v>-23.162626781358327</v>
      </c>
      <c r="C86">
        <f t="shared" ca="1" si="32"/>
        <v>-315.675290395986</v>
      </c>
      <c r="D86">
        <f t="shared" ca="1" si="33"/>
        <v>315.6752903959852</v>
      </c>
      <c r="E86">
        <f t="shared" ca="1" si="21"/>
        <v>315.6752903959852</v>
      </c>
      <c r="F86">
        <f t="shared" ca="1" si="22"/>
        <v>0.9355990369355327</v>
      </c>
      <c r="G86">
        <f t="shared" ca="1" si="23"/>
        <v>0.43092150470771828</v>
      </c>
      <c r="H86">
        <f t="shared" ca="1" si="24"/>
        <v>0.89796408034993458</v>
      </c>
      <c r="I86">
        <f t="shared" ca="1" si="25"/>
        <v>1.1136302908801232</v>
      </c>
      <c r="J86">
        <f t="shared" ca="1" si="26"/>
        <v>0.43855004335654107</v>
      </c>
      <c r="K86">
        <f t="shared" ca="1" si="27"/>
        <v>0.90536830569750382</v>
      </c>
      <c r="L86" s="7">
        <f t="shared" si="28"/>
        <v>0.53283302033339752</v>
      </c>
      <c r="M86">
        <f t="shared" ca="1" si="29"/>
        <v>0.7671546501150116</v>
      </c>
      <c r="N86">
        <f t="shared" ca="1" si="30"/>
        <v>12.24549112603524</v>
      </c>
      <c r="O86">
        <v>0.56057945301558387</v>
      </c>
      <c r="P86">
        <f t="shared" si="31"/>
        <v>12.984492651497964</v>
      </c>
    </row>
    <row r="87" spans="1:16" x14ac:dyDescent="0.25">
      <c r="A87" s="4">
        <f t="shared" si="34"/>
        <v>7900</v>
      </c>
      <c r="B87">
        <v>-23.286733427483206</v>
      </c>
      <c r="C87">
        <f t="shared" ca="1" si="32"/>
        <v>316.46149421298458</v>
      </c>
      <c r="D87">
        <f t="shared" ca="1" si="33"/>
        <v>-316.46149421298497</v>
      </c>
      <c r="E87">
        <f t="shared" ca="1" si="21"/>
        <v>316.46149421298497</v>
      </c>
      <c r="F87">
        <f t="shared" ca="1" si="22"/>
        <v>0.93526415096180515</v>
      </c>
      <c r="G87">
        <f t="shared" ca="1" si="23"/>
        <v>0.4319947345173844</v>
      </c>
      <c r="H87">
        <f t="shared" ca="1" si="24"/>
        <v>0.89892067347277305</v>
      </c>
      <c r="I87">
        <f t="shared" ca="1" si="25"/>
        <v>1.1124452129204352</v>
      </c>
      <c r="J87">
        <f t="shared" ca="1" si="26"/>
        <v>0.43964227239226733</v>
      </c>
      <c r="K87">
        <f t="shared" ca="1" si="27"/>
        <v>0.9049039756324897</v>
      </c>
      <c r="L87" s="7">
        <f t="shared" si="28"/>
        <v>0.53283302033339752</v>
      </c>
      <c r="M87">
        <f t="shared" ca="1" si="29"/>
        <v>0.76735144850153147</v>
      </c>
      <c r="N87">
        <f t="shared" ca="1" si="30"/>
        <v>12.235597991761885</v>
      </c>
      <c r="O87">
        <v>0.56057945301558387</v>
      </c>
      <c r="P87">
        <f t="shared" si="31"/>
        <v>13.054064287298248</v>
      </c>
    </row>
    <row r="88" spans="1:16" x14ac:dyDescent="0.25">
      <c r="A88" s="4">
        <f t="shared" si="34"/>
        <v>8000</v>
      </c>
      <c r="B88">
        <v>-23.410840073608082</v>
      </c>
      <c r="C88">
        <f t="shared" ca="1" si="32"/>
        <v>-317.24513881639916</v>
      </c>
      <c r="D88">
        <f t="shared" ca="1" si="33"/>
        <v>317.24513881639837</v>
      </c>
      <c r="E88">
        <f t="shared" ca="1" si="21"/>
        <v>317.24513881639837</v>
      </c>
      <c r="F88">
        <f t="shared" ca="1" si="22"/>
        <v>0.93492937743774185</v>
      </c>
      <c r="G88">
        <f t="shared" ca="1" si="23"/>
        <v>0.43306447079999266</v>
      </c>
      <c r="H88">
        <f t="shared" ca="1" si="24"/>
        <v>0.89987187540831859</v>
      </c>
      <c r="I88">
        <f t="shared" ca="1" si="25"/>
        <v>1.1112693121409625</v>
      </c>
      <c r="J88">
        <f t="shared" ca="1" si="26"/>
        <v>0.44073094605555108</v>
      </c>
      <c r="K88">
        <f t="shared" ca="1" si="27"/>
        <v>0.90444008277947885</v>
      </c>
      <c r="L88" s="7">
        <f t="shared" si="28"/>
        <v>0.53283302033339752</v>
      </c>
      <c r="M88">
        <f t="shared" ca="1" si="29"/>
        <v>0.76754821290115016</v>
      </c>
      <c r="N88">
        <f t="shared" ca="1" si="30"/>
        <v>12.225798594523933</v>
      </c>
      <c r="O88">
        <v>0.56057945301558387</v>
      </c>
      <c r="P88">
        <f t="shared" si="31"/>
        <v>13.123635923098529</v>
      </c>
    </row>
    <row r="89" spans="1:16" x14ac:dyDescent="0.25">
      <c r="A89" s="4">
        <f t="shared" si="34"/>
        <v>8100</v>
      </c>
      <c r="B89">
        <v>-23.534946719732957</v>
      </c>
      <c r="C89">
        <f t="shared" ca="1" si="32"/>
        <v>-318.0262432880013</v>
      </c>
      <c r="D89">
        <f t="shared" ca="1" si="33"/>
        <v>318.02624328800061</v>
      </c>
      <c r="E89">
        <f t="shared" ca="1" si="21"/>
        <v>318.02624328800061</v>
      </c>
      <c r="F89">
        <f t="shared" ca="1" si="22"/>
        <v>0.93459471642668546</v>
      </c>
      <c r="G89">
        <f t="shared" ca="1" si="23"/>
        <v>0.43413073960365639</v>
      </c>
      <c r="H89">
        <f t="shared" ca="1" si="24"/>
        <v>0.90081773458562242</v>
      </c>
      <c r="I89">
        <f t="shared" ca="1" si="25"/>
        <v>1.1101024786773337</v>
      </c>
      <c r="J89">
        <f t="shared" ca="1" si="26"/>
        <v>0.44181609085563162</v>
      </c>
      <c r="K89">
        <f t="shared" ca="1" si="27"/>
        <v>0.90397662685839753</v>
      </c>
      <c r="L89" s="7">
        <f t="shared" si="28"/>
        <v>0.53283302033339752</v>
      </c>
      <c r="M89">
        <f t="shared" ca="1" si="29"/>
        <v>0.76774494319889663</v>
      </c>
      <c r="N89">
        <f t="shared" ca="1" si="30"/>
        <v>12.216091802858944</v>
      </c>
      <c r="O89">
        <v>0.56057945301558387</v>
      </c>
      <c r="P89">
        <f t="shared" si="31"/>
        <v>13.193207558898811</v>
      </c>
    </row>
    <row r="90" spans="1:16" x14ac:dyDescent="0.25">
      <c r="A90" s="4">
        <f t="shared" si="34"/>
        <v>8200</v>
      </c>
      <c r="B90">
        <v>-23.659053365857837</v>
      </c>
      <c r="C90">
        <f t="shared" ca="1" si="32"/>
        <v>318.80482646168957</v>
      </c>
      <c r="D90">
        <f t="shared" ca="1" si="33"/>
        <v>-318.80482646168986</v>
      </c>
      <c r="E90">
        <f t="shared" ca="1" si="21"/>
        <v>318.80482646168986</v>
      </c>
      <c r="F90">
        <f t="shared" ca="1" si="22"/>
        <v>0.93426016799198186</v>
      </c>
      <c r="G90">
        <f t="shared" ca="1" si="23"/>
        <v>0.43519356663812275</v>
      </c>
      <c r="H90">
        <f t="shared" ca="1" si="24"/>
        <v>0.90175829874347402</v>
      </c>
      <c r="I90">
        <f t="shared" ca="1" si="25"/>
        <v>1.1089446045502633</v>
      </c>
      <c r="J90">
        <f t="shared" ca="1" si="26"/>
        <v>0.44289773295739182</v>
      </c>
      <c r="K90">
        <f t="shared" ca="1" si="27"/>
        <v>0.90351360758931254</v>
      </c>
      <c r="L90" s="7">
        <f t="shared" si="28"/>
        <v>0.53283302033339752</v>
      </c>
      <c r="M90">
        <f t="shared" ca="1" si="29"/>
        <v>0.76794163927975967</v>
      </c>
      <c r="N90">
        <f t="shared" ca="1" si="30"/>
        <v>12.206476504795344</v>
      </c>
      <c r="O90">
        <v>0.56057945301558387</v>
      </c>
      <c r="P90">
        <f t="shared" si="31"/>
        <v>13.262779194699094</v>
      </c>
    </row>
    <row r="91" spans="1:16" x14ac:dyDescent="0.25">
      <c r="A91" s="4">
        <f t="shared" si="34"/>
        <v>8300</v>
      </c>
      <c r="B91">
        <v>-23.783160011982712</v>
      </c>
      <c r="C91">
        <f t="shared" ca="1" si="32"/>
        <v>319.58090692800909</v>
      </c>
      <c r="D91">
        <f t="shared" ca="1" si="33"/>
        <v>-319.58090692800931</v>
      </c>
      <c r="E91">
        <f t="shared" ca="1" si="21"/>
        <v>319.58090692800931</v>
      </c>
      <c r="F91">
        <f t="shared" ca="1" si="22"/>
        <v>0.93392573219697939</v>
      </c>
      <c r="G91">
        <f t="shared" ca="1" si="23"/>
        <v>0.43625297728094231</v>
      </c>
      <c r="H91">
        <f t="shared" ca="1" si="24"/>
        <v>0.90269361494387035</v>
      </c>
      <c r="I91">
        <f t="shared" ca="1" si="25"/>
        <v>1.1077955836235533</v>
      </c>
      <c r="J91">
        <f t="shared" ca="1" si="26"/>
        <v>0.44397589818763722</v>
      </c>
      <c r="K91">
        <f t="shared" ca="1" si="27"/>
        <v>0.90305102469243148</v>
      </c>
      <c r="L91" s="7">
        <f t="shared" si="28"/>
        <v>0.53283302033339752</v>
      </c>
      <c r="M91">
        <f t="shared" ca="1" si="29"/>
        <v>0.76813830102868863</v>
      </c>
      <c r="N91">
        <f t="shared" ca="1" si="30"/>
        <v>12.196951607417008</v>
      </c>
      <c r="O91">
        <v>0.56057945301558387</v>
      </c>
      <c r="P91">
        <f t="shared" si="31"/>
        <v>13.332350830499376</v>
      </c>
    </row>
    <row r="92" spans="1:16" x14ac:dyDescent="0.25">
      <c r="A92" s="4">
        <f t="shared" si="34"/>
        <v>8400</v>
      </c>
      <c r="B92">
        <v>-23.907266658107588</v>
      </c>
      <c r="C92">
        <f t="shared" ca="1" si="32"/>
        <v>-320.35450303856447</v>
      </c>
      <c r="D92">
        <f t="shared" ca="1" si="33"/>
        <v>320.35450303856408</v>
      </c>
      <c r="E92">
        <f t="shared" ca="1" si="21"/>
        <v>320.35450303856408</v>
      </c>
      <c r="F92">
        <f t="shared" ca="1" si="22"/>
        <v>0.9335914091050308</v>
      </c>
      <c r="G92">
        <f t="shared" ca="1" si="23"/>
        <v>0.43730899658349331</v>
      </c>
      <c r="H92">
        <f t="shared" ca="1" si="24"/>
        <v>0.90362372958515269</v>
      </c>
      <c r="I92">
        <f t="shared" ca="1" si="25"/>
        <v>1.1066553115632465</v>
      </c>
      <c r="J92">
        <f t="shared" ca="1" si="26"/>
        <v>0.44505061204122692</v>
      </c>
      <c r="K92">
        <f t="shared" ca="1" si="27"/>
        <v>0.90258887788810305</v>
      </c>
      <c r="L92" s="7">
        <f t="shared" si="28"/>
        <v>0.53283302033339752</v>
      </c>
      <c r="M92">
        <f t="shared" ca="1" si="29"/>
        <v>0.76833492833059391</v>
      </c>
      <c r="N92">
        <f t="shared" ca="1" si="30"/>
        <v>12.187516036439776</v>
      </c>
      <c r="O92">
        <v>0.56057945301558387</v>
      </c>
      <c r="P92">
        <f t="shared" si="31"/>
        <v>13.401922466299657</v>
      </c>
    </row>
    <row r="93" spans="1:16" x14ac:dyDescent="0.25">
      <c r="A93" s="4">
        <f t="shared" si="34"/>
        <v>8500</v>
      </c>
      <c r="B93">
        <v>-24.031373304232467</v>
      </c>
      <c r="C93">
        <f ca="1">D93</f>
        <v>321.12563291033297</v>
      </c>
      <c r="D93">
        <f ca="1">(1.56*(21.67)^2)*TANH((2*PI()*B93)/C93)</f>
        <v>-321.12563291033354</v>
      </c>
      <c r="E93">
        <f t="shared" ca="1" si="21"/>
        <v>321.12563291033354</v>
      </c>
      <c r="F93">
        <f t="shared" ca="1" si="22"/>
        <v>0.93325719877949198</v>
      </c>
      <c r="G93">
        <f t="shared" ca="1" si="23"/>
        <v>0.43836164927686927</v>
      </c>
      <c r="H93">
        <f t="shared" ca="1" si="24"/>
        <v>0.90454868841482394</v>
      </c>
      <c r="I93">
        <f t="shared" ca="1" si="25"/>
        <v>1.1055236857978863</v>
      </c>
      <c r="J93">
        <f t="shared" ca="1" si="26"/>
        <v>0.44612189968706517</v>
      </c>
      <c r="K93">
        <f t="shared" ca="1" si="27"/>
        <v>0.90212716689681771</v>
      </c>
      <c r="L93" s="7">
        <f t="shared" si="28"/>
        <v>0.53283302033339752</v>
      </c>
      <c r="M93">
        <f t="shared" ca="1" si="29"/>
        <v>0.76853152107034584</v>
      </c>
      <c r="N93">
        <f t="shared" ca="1" si="30"/>
        <v>12.178168735799446</v>
      </c>
      <c r="O93">
        <v>0.56057945301558387</v>
      </c>
      <c r="P93">
        <f t="shared" si="31"/>
        <v>13.471494102099941</v>
      </c>
    </row>
    <row r="94" spans="1:16" x14ac:dyDescent="0.25">
      <c r="A94" s="4">
        <f t="shared" si="34"/>
        <v>8600</v>
      </c>
      <c r="B94">
        <v>-24.155479950357343</v>
      </c>
      <c r="C94">
        <f t="shared" ref="C94:C120" ca="1" si="35">D94</f>
        <v>321.89431442987996</v>
      </c>
      <c r="D94">
        <f t="shared" ref="D94:D120" ca="1" si="36">(1.56*(21.67)^2)*TANH((2*PI()*B94)/C94)</f>
        <v>-321.89431442988052</v>
      </c>
      <c r="E94">
        <f t="shared" ca="1" si="21"/>
        <v>321.89431442988052</v>
      </c>
      <c r="F94">
        <f t="shared" ca="1" si="22"/>
        <v>0.93292310128372136</v>
      </c>
      <c r="G94">
        <f t="shared" ca="1" si="23"/>
        <v>0.43941095977763317</v>
      </c>
      <c r="H94">
        <f t="shared" ca="1" si="24"/>
        <v>0.90546853654205572</v>
      </c>
      <c r="I94">
        <f t="shared" ca="1" si="25"/>
        <v>1.1044006054798499</v>
      </c>
      <c r="J94">
        <f t="shared" ca="1" si="26"/>
        <v>0.4471897859739577</v>
      </c>
      <c r="K94">
        <f t="shared" ca="1" si="27"/>
        <v>0.90166589143920495</v>
      </c>
      <c r="L94" s="7">
        <f t="shared" si="28"/>
        <v>0.53283302033339752</v>
      </c>
      <c r="M94">
        <f t="shared" ca="1" si="29"/>
        <v>0.76872807913277685</v>
      </c>
      <c r="N94">
        <f t="shared" ca="1" si="30"/>
        <v>12.168908667250951</v>
      </c>
      <c r="O94">
        <v>0.56057945301558387</v>
      </c>
      <c r="P94">
        <f t="shared" si="31"/>
        <v>13.541065737900222</v>
      </c>
    </row>
    <row r="95" spans="1:16" x14ac:dyDescent="0.25">
      <c r="A95" s="4">
        <f t="shared" si="34"/>
        <v>8700</v>
      </c>
      <c r="B95">
        <v>-24.279586596482222</v>
      </c>
      <c r="C95">
        <f t="shared" ca="1" si="35"/>
        <v>-322.66056525747121</v>
      </c>
      <c r="D95">
        <f t="shared" ca="1" si="36"/>
        <v>322.66056525747092</v>
      </c>
      <c r="E95">
        <f t="shared" ca="1" si="21"/>
        <v>322.66056525747092</v>
      </c>
      <c r="F95">
        <f t="shared" ca="1" si="22"/>
        <v>0.93258911668108091</v>
      </c>
      <c r="G95">
        <f t="shared" ca="1" si="23"/>
        <v>0.44045695219343151</v>
      </c>
      <c r="H95">
        <f t="shared" ca="1" si="24"/>
        <v>0.90638331844988562</v>
      </c>
      <c r="I95">
        <f t="shared" ca="1" si="25"/>
        <v>1.1032859714477308</v>
      </c>
      <c r="J95">
        <f t="shared" ca="1" si="26"/>
        <v>0.44825429543632511</v>
      </c>
      <c r="K95">
        <f t="shared" ca="1" si="27"/>
        <v>0.90120505123603534</v>
      </c>
      <c r="L95" s="7">
        <f t="shared" si="28"/>
        <v>0.53283302033339752</v>
      </c>
      <c r="M95">
        <f t="shared" ca="1" si="29"/>
        <v>0.76892460240268068</v>
      </c>
      <c r="N95">
        <f t="shared" ca="1" si="30"/>
        <v>12.159734809978413</v>
      </c>
      <c r="O95">
        <v>0.56057945301558387</v>
      </c>
      <c r="P95">
        <f t="shared" si="31"/>
        <v>13.610637373700506</v>
      </c>
    </row>
    <row r="96" spans="1:16" x14ac:dyDescent="0.25">
      <c r="A96" s="4">
        <f t="shared" si="34"/>
        <v>8800</v>
      </c>
      <c r="B96">
        <v>-24.403693242607098</v>
      </c>
      <c r="C96">
        <f t="shared" ca="1" si="35"/>
        <v>323.42440283109426</v>
      </c>
      <c r="D96">
        <f t="shared" ca="1" si="36"/>
        <v>-323.42440283109482</v>
      </c>
      <c r="E96">
        <f t="shared" ca="1" si="21"/>
        <v>323.42440283109482</v>
      </c>
      <c r="F96">
        <f t="shared" ca="1" si="22"/>
        <v>0.93225524503493595</v>
      </c>
      <c r="G96">
        <f t="shared" ca="1" si="23"/>
        <v>0.44149965032848371</v>
      </c>
      <c r="H96">
        <f t="shared" ca="1" si="24"/>
        <v>0.90729307800712233</v>
      </c>
      <c r="I96">
        <f t="shared" ca="1" si="25"/>
        <v>1.1021796861897253</v>
      </c>
      <c r="J96">
        <f t="shared" ca="1" si="26"/>
        <v>0.44931545229978936</v>
      </c>
      <c r="K96">
        <f t="shared" ca="1" si="27"/>
        <v>0.90074464600822046</v>
      </c>
      <c r="L96" s="7">
        <f t="shared" si="28"/>
        <v>0.53283302033339752</v>
      </c>
      <c r="M96">
        <f t="shared" ca="1" si="29"/>
        <v>0.76912109076481205</v>
      </c>
      <c r="N96">
        <f t="shared" ca="1" si="30"/>
        <v>12.150646160215601</v>
      </c>
      <c r="O96">
        <v>0.56057945301558387</v>
      </c>
      <c r="P96">
        <f t="shared" si="31"/>
        <v>13.680209009500787</v>
      </c>
    </row>
    <row r="97" spans="1:16" x14ac:dyDescent="0.25">
      <c r="A97" s="4">
        <f t="shared" si="34"/>
        <v>8900</v>
      </c>
      <c r="B97">
        <v>-24.527799888731973</v>
      </c>
      <c r="C97">
        <f t="shared" ca="1" si="35"/>
        <v>-324.18584437039249</v>
      </c>
      <c r="D97">
        <f t="shared" ca="1" si="36"/>
        <v>324.18584437039237</v>
      </c>
      <c r="E97">
        <f t="shared" ca="1" si="21"/>
        <v>324.18584437039237</v>
      </c>
      <c r="F97">
        <f t="shared" ca="1" si="22"/>
        <v>0.93192148640865358</v>
      </c>
      <c r="G97">
        <f t="shared" ca="1" si="23"/>
        <v>0.44253907768895195</v>
      </c>
      <c r="H97">
        <f t="shared" ca="1" si="24"/>
        <v>0.90819785847997103</v>
      </c>
      <c r="I97">
        <f t="shared" ca="1" si="25"/>
        <v>1.1010816538079886</v>
      </c>
      <c r="J97">
        <f t="shared" ca="1" si="26"/>
        <v>0.45037328048663861</v>
      </c>
      <c r="K97">
        <f t="shared" ca="1" si="27"/>
        <v>0.90028467547681013</v>
      </c>
      <c r="L97" s="7">
        <f t="shared" si="28"/>
        <v>0.53283302033339752</v>
      </c>
      <c r="M97">
        <f t="shared" ca="1" si="29"/>
        <v>0.76931754410388886</v>
      </c>
      <c r="N97">
        <f t="shared" ca="1" si="30"/>
        <v>12.141641730876506</v>
      </c>
      <c r="O97">
        <v>0.56057945301558387</v>
      </c>
      <c r="P97">
        <f t="shared" si="31"/>
        <v>13.749780645301069</v>
      </c>
    </row>
    <row r="98" spans="1:16" x14ac:dyDescent="0.25">
      <c r="A98" s="4">
        <f t="shared" si="34"/>
        <v>9000</v>
      </c>
      <c r="B98">
        <v>-24.651906534856852</v>
      </c>
      <c r="C98">
        <f t="shared" ca="1" si="35"/>
        <v>324.94490688049979</v>
      </c>
      <c r="D98">
        <f t="shared" ca="1" si="36"/>
        <v>-324.94490688050053</v>
      </c>
      <c r="E98">
        <f t="shared" ca="1" si="21"/>
        <v>324.94490688050053</v>
      </c>
      <c r="F98">
        <f t="shared" ca="1" si="22"/>
        <v>0.93158784086560487</v>
      </c>
      <c r="G98">
        <f t="shared" ca="1" si="23"/>
        <v>0.44357525748817644</v>
      </c>
      <c r="H98">
        <f t="shared" ca="1" si="24"/>
        <v>0.90909770254336808</v>
      </c>
      <c r="I98">
        <f t="shared" ca="1" si="25"/>
        <v>1.0999917799839511</v>
      </c>
      <c r="J98">
        <f t="shared" ca="1" si="26"/>
        <v>0.45142780362115542</v>
      </c>
      <c r="K98">
        <f t="shared" ca="1" si="27"/>
        <v>0.89982513936299602</v>
      </c>
      <c r="L98" s="7">
        <f t="shared" si="28"/>
        <v>0.53283302033339752</v>
      </c>
      <c r="M98">
        <f t="shared" ca="1" si="29"/>
        <v>0.76951396230459002</v>
      </c>
      <c r="N98">
        <f t="shared" ca="1" si="30"/>
        <v>12.132720551195836</v>
      </c>
      <c r="O98">
        <v>0.56057945301558387</v>
      </c>
      <c r="P98">
        <f t="shared" si="31"/>
        <v>13.819352281101352</v>
      </c>
    </row>
    <row r="99" spans="1:16" x14ac:dyDescent="0.25">
      <c r="A99" s="4">
        <f t="shared" si="34"/>
        <v>9100</v>
      </c>
      <c r="B99">
        <v>-24.776013180981728</v>
      </c>
      <c r="C99">
        <f t="shared" ca="1" si="35"/>
        <v>-325.70160715580101</v>
      </c>
      <c r="D99">
        <f t="shared" ca="1" si="36"/>
        <v>325.70160715580033</v>
      </c>
      <c r="E99">
        <f t="shared" ca="1" si="21"/>
        <v>325.70160715580033</v>
      </c>
      <c r="F99">
        <f t="shared" ca="1" si="22"/>
        <v>0.93125430846916224</v>
      </c>
      <c r="G99">
        <f t="shared" ca="1" si="23"/>
        <v>0.44460821265180839</v>
      </c>
      <c r="H99">
        <f t="shared" ca="1" si="24"/>
        <v>0.90999265229206117</v>
      </c>
      <c r="I99">
        <f t="shared" ca="1" si="25"/>
        <v>1.0989099719445328</v>
      </c>
      <c r="J99">
        <f t="shared" ca="1" si="26"/>
        <v>0.45247904503484027</v>
      </c>
      <c r="K99">
        <f t="shared" ca="1" si="27"/>
        <v>0.89936603738810739</v>
      </c>
      <c r="L99" s="7">
        <f t="shared" si="28"/>
        <v>0.53283302033339752</v>
      </c>
      <c r="M99">
        <f t="shared" ca="1" si="29"/>
        <v>0.76971034525155813</v>
      </c>
      <c r="N99">
        <f t="shared" ca="1" si="30"/>
        <v>12.123881666378876</v>
      </c>
      <c r="O99">
        <v>0.56057945301558387</v>
      </c>
      <c r="P99">
        <f t="shared" si="31"/>
        <v>13.888923916901634</v>
      </c>
    </row>
    <row r="100" spans="1:16" x14ac:dyDescent="0.25">
      <c r="A100" s="4">
        <f t="shared" si="34"/>
        <v>9200</v>
      </c>
      <c r="B100">
        <v>-24.900119827106607</v>
      </c>
      <c r="C100">
        <f t="shared" ca="1" si="35"/>
        <v>326.4559617835946</v>
      </c>
      <c r="D100">
        <f t="shared" ca="1" si="36"/>
        <v>-326.455961783595</v>
      </c>
      <c r="E100">
        <f t="shared" ca="1" si="21"/>
        <v>326.455961783595</v>
      </c>
      <c r="F100">
        <f t="shared" ca="1" si="22"/>
        <v>0.93092088928270234</v>
      </c>
      <c r="G100">
        <f t="shared" ca="1" si="23"/>
        <v>0.44563796582280979</v>
      </c>
      <c r="H100">
        <f t="shared" ca="1" si="24"/>
        <v>0.91088274925141122</v>
      </c>
      <c r="I100">
        <f t="shared" ca="1" si="25"/>
        <v>1.097836138429263</v>
      </c>
      <c r="J100">
        <f t="shared" ca="1" si="26"/>
        <v>0.45352702777150017</v>
      </c>
      <c r="K100">
        <f t="shared" ca="1" si="27"/>
        <v>0.89890736927361514</v>
      </c>
      <c r="L100" s="7">
        <f t="shared" si="28"/>
        <v>0.53283302033339752</v>
      </c>
      <c r="M100">
        <f t="shared" ca="1" si="29"/>
        <v>0.7699066928293975</v>
      </c>
      <c r="N100">
        <f t="shared" ca="1" si="30"/>
        <v>12.115124137260713</v>
      </c>
      <c r="O100">
        <v>0.56057945301558387</v>
      </c>
      <c r="P100">
        <f t="shared" si="31"/>
        <v>13.958495552701917</v>
      </c>
    </row>
    <row r="101" spans="1:16" x14ac:dyDescent="0.25">
      <c r="A101" s="4">
        <f t="shared" si="34"/>
        <v>9300</v>
      </c>
      <c r="B101">
        <v>-25.024226473231483</v>
      </c>
      <c r="C101">
        <f t="shared" ca="1" si="35"/>
        <v>327.20798714768864</v>
      </c>
      <c r="D101">
        <f t="shared" ca="1" si="36"/>
        <v>-327.20798714768864</v>
      </c>
      <c r="E101">
        <f t="shared" ca="1" si="21"/>
        <v>327.20798714768864</v>
      </c>
      <c r="F101">
        <f t="shared" ca="1" si="22"/>
        <v>0.9305875833696029</v>
      </c>
      <c r="G101">
        <f t="shared" ca="1" si="23"/>
        <v>0.4466645393663623</v>
      </c>
      <c r="H101">
        <f t="shared" ca="1" si="24"/>
        <v>0.91176803438795762</v>
      </c>
      <c r="I101">
        <f t="shared" ca="1" si="25"/>
        <v>1.0967701896582389</v>
      </c>
      <c r="J101">
        <f t="shared" ca="1" si="26"/>
        <v>0.45457177459224424</v>
      </c>
      <c r="K101">
        <f t="shared" ca="1" si="27"/>
        <v>0.89844913474112742</v>
      </c>
      <c r="L101" s="7">
        <f t="shared" si="28"/>
        <v>0.53283302033339752</v>
      </c>
      <c r="M101">
        <f t="shared" ca="1" si="29"/>
        <v>0.77010300492267636</v>
      </c>
      <c r="N101">
        <f t="shared" ca="1" si="30"/>
        <v>12.106447039974197</v>
      </c>
      <c r="O101">
        <v>0.56057945301558387</v>
      </c>
      <c r="P101">
        <f t="shared" si="31"/>
        <v>14.028067188502199</v>
      </c>
    </row>
    <row r="102" spans="1:16" x14ac:dyDescent="0.25">
      <c r="A102" s="4">
        <f t="shared" si="34"/>
        <v>9400</v>
      </c>
      <c r="B102">
        <v>-25.148333119356359</v>
      </c>
      <c r="C102">
        <f t="shared" ca="1" si="35"/>
        <v>327.95769943190209</v>
      </c>
      <c r="D102">
        <f t="shared" ca="1" si="36"/>
        <v>-327.95769943190231</v>
      </c>
      <c r="E102">
        <f t="shared" ca="1" si="21"/>
        <v>327.95769943190231</v>
      </c>
      <c r="F102">
        <f t="shared" ca="1" si="22"/>
        <v>0.93025439079324501</v>
      </c>
      <c r="G102">
        <f t="shared" ca="1" si="23"/>
        <v>0.44768795537464684</v>
      </c>
      <c r="H102">
        <f t="shared" ca="1" si="24"/>
        <v>0.91264854811971907</v>
      </c>
      <c r="I102">
        <f t="shared" ca="1" si="25"/>
        <v>1.0957120373009375</v>
      </c>
      <c r="J102">
        <f t="shared" ca="1" si="26"/>
        <v>0.45561330798034794</v>
      </c>
      <c r="K102">
        <f t="shared" ca="1" si="27"/>
        <v>0.8979913335123928</v>
      </c>
      <c r="L102" s="7">
        <f t="shared" si="28"/>
        <v>0.53283302033339752</v>
      </c>
      <c r="M102">
        <f t="shared" ca="1" si="29"/>
        <v>0.77029928141592585</v>
      </c>
      <c r="N102">
        <f t="shared" ca="1" si="30"/>
        <v>12.097849465626751</v>
      </c>
      <c r="O102">
        <v>0.56057945301558387</v>
      </c>
      <c r="P102">
        <f t="shared" si="31"/>
        <v>14.09763882430248</v>
      </c>
    </row>
    <row r="103" spans="1:16" x14ac:dyDescent="0.25">
      <c r="A103" s="4">
        <f t="shared" si="34"/>
        <v>9500</v>
      </c>
      <c r="B103">
        <v>-25.272439765481238</v>
      </c>
      <c r="C103">
        <f t="shared" ca="1" si="35"/>
        <v>328.70511462349936</v>
      </c>
      <c r="D103">
        <f t="shared" ca="1" si="36"/>
        <v>-328.70511462350004</v>
      </c>
      <c r="E103">
        <f t="shared" ca="1" si="21"/>
        <v>328.70511462350004</v>
      </c>
      <c r="F103">
        <f t="shared" ca="1" si="22"/>
        <v>0.9299213116170113</v>
      </c>
      <c r="G103">
        <f t="shared" ca="1" si="23"/>
        <v>0.4487082356715319</v>
      </c>
      <c r="H103">
        <f t="shared" ca="1" si="24"/>
        <v>0.91352433032626557</v>
      </c>
      <c r="I103">
        <f t="shared" ca="1" si="25"/>
        <v>1.0946615944458202</v>
      </c>
      <c r="J103">
        <f t="shared" ca="1" si="26"/>
        <v>0.45665165014602438</v>
      </c>
      <c r="K103">
        <f t="shared" ca="1" si="27"/>
        <v>0.89753396530929841</v>
      </c>
      <c r="L103" s="7">
        <f t="shared" si="28"/>
        <v>0.53283302033339752</v>
      </c>
      <c r="M103">
        <f t="shared" ca="1" si="29"/>
        <v>0.77049552219364092</v>
      </c>
      <c r="N103">
        <f t="shared" ca="1" si="30"/>
        <v>12.089330519985406</v>
      </c>
      <c r="O103">
        <v>0.56057945301558387</v>
      </c>
      <c r="P103">
        <f t="shared" si="31"/>
        <v>14.167210460102764</v>
      </c>
    </row>
    <row r="104" spans="1:16" x14ac:dyDescent="0.25">
      <c r="A104" s="4">
        <f t="shared" si="34"/>
        <v>9600</v>
      </c>
      <c r="B104">
        <v>-25.396546411606113</v>
      </c>
      <c r="C104">
        <f t="shared" ca="1" si="35"/>
        <v>-329.45024851654523</v>
      </c>
      <c r="D104">
        <f t="shared" ca="1" si="36"/>
        <v>329.45024851654483</v>
      </c>
      <c r="E104">
        <f t="shared" ca="1" si="21"/>
        <v>329.45024851654483</v>
      </c>
      <c r="F104">
        <f t="shared" ca="1" si="22"/>
        <v>0.92958834590428685</v>
      </c>
      <c r="G104">
        <f t="shared" ca="1" si="23"/>
        <v>0.44972540181715343</v>
      </c>
      <c r="H104">
        <f t="shared" ca="1" si="24"/>
        <v>0.91439542035855415</v>
      </c>
      <c r="I104">
        <f t="shared" ca="1" si="25"/>
        <v>1.0936187755707245</v>
      </c>
      <c r="J104">
        <f t="shared" ca="1" si="26"/>
        <v>0.45768682303108538</v>
      </c>
      <c r="K104">
        <f t="shared" ca="1" si="27"/>
        <v>0.89707702985386928</v>
      </c>
      <c r="L104" s="7">
        <f t="shared" si="28"/>
        <v>0.53283302033339752</v>
      </c>
      <c r="M104">
        <f t="shared" ca="1" si="29"/>
        <v>0.77069172714028045</v>
      </c>
      <c r="N104">
        <f t="shared" ca="1" si="30"/>
        <v>12.080889323170009</v>
      </c>
      <c r="O104">
        <v>0.56057945301558387</v>
      </c>
      <c r="P104">
        <f t="shared" si="31"/>
        <v>14.236782095903045</v>
      </c>
    </row>
    <row r="105" spans="1:16" x14ac:dyDescent="0.25">
      <c r="A105" s="4">
        <f t="shared" si="34"/>
        <v>9700</v>
      </c>
      <c r="B105">
        <v>-25.520653057730989</v>
      </c>
      <c r="C105">
        <f t="shared" ca="1" si="35"/>
        <v>-330.19311671518352</v>
      </c>
      <c r="D105">
        <f t="shared" ca="1" si="36"/>
        <v>330.19311671518307</v>
      </c>
      <c r="E105">
        <f t="shared" ca="1" si="21"/>
        <v>330.19311671518307</v>
      </c>
      <c r="F105">
        <f t="shared" ca="1" si="22"/>
        <v>0.92925549371845961</v>
      </c>
      <c r="G105">
        <f t="shared" ca="1" si="23"/>
        <v>0.45073947511239038</v>
      </c>
      <c r="H105">
        <f t="shared" ca="1" si="24"/>
        <v>0.91526185704853191</v>
      </c>
      <c r="I105">
        <f t="shared" ca="1" si="25"/>
        <v>1.0925834965140198</v>
      </c>
      <c r="J105">
        <f t="shared" ca="1" si="26"/>
        <v>0.45871884831349619</v>
      </c>
      <c r="K105">
        <f t="shared" ca="1" si="27"/>
        <v>0.89662052686827076</v>
      </c>
      <c r="L105" s="7">
        <f t="shared" si="28"/>
        <v>0.53283302033339752</v>
      </c>
      <c r="M105">
        <f t="shared" ca="1" si="29"/>
        <v>0.77088789614026698</v>
      </c>
      <c r="N105">
        <f t="shared" ca="1" si="30"/>
        <v>12.07252500935436</v>
      </c>
      <c r="O105">
        <v>0.56057945301558387</v>
      </c>
      <c r="P105">
        <f t="shared" si="31"/>
        <v>14.306353731703325</v>
      </c>
    </row>
    <row r="106" spans="1:16" x14ac:dyDescent="0.25">
      <c r="A106" s="4">
        <f t="shared" si="34"/>
        <v>9800</v>
      </c>
      <c r="B106">
        <v>-25.644759703855868</v>
      </c>
      <c r="C106">
        <f t="shared" ca="1" si="35"/>
        <v>-330.93373463685123</v>
      </c>
      <c r="D106">
        <f t="shared" ca="1" si="36"/>
        <v>330.93373463685111</v>
      </c>
      <c r="E106">
        <f t="shared" ca="1" si="21"/>
        <v>330.93373463685111</v>
      </c>
      <c r="F106">
        <f t="shared" ca="1" si="22"/>
        <v>0.92892275512291855</v>
      </c>
      <c r="G106">
        <f t="shared" ca="1" si="23"/>
        <v>0.45175047660325207</v>
      </c>
      <c r="H106">
        <f t="shared" ca="1" si="24"/>
        <v>0.91612367871852818</v>
      </c>
      <c r="I106">
        <f t="shared" ca="1" si="25"/>
        <v>1.0915556744464872</v>
      </c>
      <c r="J106">
        <f t="shared" ca="1" si="26"/>
        <v>0.45974774741184049</v>
      </c>
      <c r="K106">
        <f t="shared" ca="1" si="27"/>
        <v>0.8961644560748051</v>
      </c>
      <c r="L106" s="7">
        <f t="shared" si="28"/>
        <v>0.53283302033339752</v>
      </c>
      <c r="M106">
        <f t="shared" ca="1" si="29"/>
        <v>0.77108402907798812</v>
      </c>
      <c r="N106">
        <f t="shared" ca="1" si="30"/>
        <v>12.064236726474881</v>
      </c>
      <c r="O106">
        <v>0.56057945301558387</v>
      </c>
      <c r="P106">
        <f t="shared" si="31"/>
        <v>14.375925367503608</v>
      </c>
    </row>
    <row r="107" spans="1:16" x14ac:dyDescent="0.25">
      <c r="A107" s="4">
        <f t="shared" si="34"/>
        <v>9900</v>
      </c>
      <c r="B107">
        <v>-25.768866349980744</v>
      </c>
      <c r="C107">
        <f t="shared" ca="1" si="35"/>
        <v>331.6721175154172</v>
      </c>
      <c r="D107">
        <f t="shared" ca="1" si="36"/>
        <v>-331.67211751541777</v>
      </c>
      <c r="E107">
        <f t="shared" ca="1" si="21"/>
        <v>331.67211751541777</v>
      </c>
      <c r="F107">
        <f t="shared" ca="1" si="22"/>
        <v>0.9285901301810553</v>
      </c>
      <c r="G107">
        <f t="shared" ca="1" si="23"/>
        <v>0.45275842708516323</v>
      </c>
      <c r="H107">
        <f t="shared" ca="1" si="24"/>
        <v>0.91698092319042446</v>
      </c>
      <c r="I107">
        <f t="shared" ca="1" si="25"/>
        <v>1.0905352278439226</v>
      </c>
      <c r="J107">
        <f t="shared" ca="1" si="26"/>
        <v>0.46077354148968119</v>
      </c>
      <c r="K107">
        <f t="shared" ca="1" si="27"/>
        <v>0.89570881719591322</v>
      </c>
      <c r="L107" s="7">
        <f t="shared" si="28"/>
        <v>0.53283302033339752</v>
      </c>
      <c r="M107">
        <f t="shared" ca="1" si="29"/>
        <v>0.77128012583779582</v>
      </c>
      <c r="N107">
        <f t="shared" ca="1" si="30"/>
        <v>12.056023635946772</v>
      </c>
      <c r="O107">
        <v>0.56057945301558387</v>
      </c>
      <c r="P107">
        <f t="shared" si="31"/>
        <v>14.44549700330389</v>
      </c>
    </row>
    <row r="108" spans="1:16" x14ac:dyDescent="0.25">
      <c r="A108" s="4">
        <f t="shared" si="34"/>
        <v>10000</v>
      </c>
      <c r="B108">
        <v>-25.89297299610562</v>
      </c>
      <c r="C108">
        <f t="shared" ca="1" si="35"/>
        <v>332.40828040425606</v>
      </c>
      <c r="D108">
        <f t="shared" ca="1" si="36"/>
        <v>-332.40828040425629</v>
      </c>
      <c r="E108">
        <f t="shared" ca="1" si="21"/>
        <v>332.40828040425629</v>
      </c>
      <c r="F108">
        <f t="shared" ca="1" si="22"/>
        <v>0.92825761895626235</v>
      </c>
      <c r="G108">
        <f t="shared" ca="1" si="23"/>
        <v>0.45376334710715949</v>
      </c>
      <c r="H108">
        <f t="shared" ca="1" si="24"/>
        <v>0.9178336277946193</v>
      </c>
      <c r="I108">
        <f t="shared" ca="1" si="25"/>
        <v>1.0895220764604268</v>
      </c>
      <c r="J108">
        <f t="shared" ca="1" si="26"/>
        <v>0.46179625145983044</v>
      </c>
      <c r="K108">
        <f t="shared" ca="1" si="27"/>
        <v>0.89525360995417369</v>
      </c>
      <c r="L108" s="7">
        <f t="shared" si="28"/>
        <v>0.53283302033339752</v>
      </c>
      <c r="M108">
        <f t="shared" ca="1" si="29"/>
        <v>0.77147618630400727</v>
      </c>
      <c r="N108">
        <f t="shared" ca="1" si="30"/>
        <v>12.047884912387294</v>
      </c>
      <c r="O108">
        <v>0.56057945301558387</v>
      </c>
      <c r="P108">
        <f t="shared" si="31"/>
        <v>14.515068639104172</v>
      </c>
    </row>
    <row r="109" spans="1:16" x14ac:dyDescent="0.25">
      <c r="A109" s="4">
        <f t="shared" si="34"/>
        <v>10100</v>
      </c>
      <c r="B109">
        <v>-26.017079642230499</v>
      </c>
      <c r="C109">
        <f t="shared" ca="1" si="35"/>
        <v>333.14223817925307</v>
      </c>
      <c r="D109">
        <f t="shared" ca="1" si="36"/>
        <v>-333.14223817925307</v>
      </c>
      <c r="E109">
        <f t="shared" ca="1" si="21"/>
        <v>333.14223817925307</v>
      </c>
      <c r="F109">
        <f t="shared" ca="1" si="22"/>
        <v>0.92792522151193491</v>
      </c>
      <c r="G109">
        <f t="shared" ca="1" si="23"/>
        <v>0.45476525697598991</v>
      </c>
      <c r="H109">
        <f t="shared" ca="1" si="24"/>
        <v>0.91868182937878706</v>
      </c>
      <c r="I109">
        <f t="shared" ca="1" si="25"/>
        <v>1.0885161413023705</v>
      </c>
      <c r="J109">
        <f t="shared" ca="1" si="26"/>
        <v>0.46281589798852468</v>
      </c>
      <c r="K109">
        <f t="shared" ca="1" si="27"/>
        <v>0.89479883407230321</v>
      </c>
      <c r="L109" s="7">
        <f t="shared" si="28"/>
        <v>0.53283302033339752</v>
      </c>
      <c r="M109">
        <f t="shared" ca="1" si="29"/>
        <v>0.77167221036090472</v>
      </c>
      <c r="N109">
        <f t="shared" ca="1" si="30"/>
        <v>12.039819743346095</v>
      </c>
      <c r="O109">
        <v>0.56057945301558387</v>
      </c>
      <c r="P109">
        <f t="shared" si="31"/>
        <v>14.584640274904455</v>
      </c>
    </row>
    <row r="110" spans="1:16" x14ac:dyDescent="0.25">
      <c r="A110" s="4">
        <f t="shared" si="34"/>
        <v>10200</v>
      </c>
      <c r="B110">
        <v>-26.141186288355375</v>
      </c>
      <c r="C110">
        <f t="shared" ca="1" si="35"/>
        <v>333.87400554174837</v>
      </c>
      <c r="D110">
        <f t="shared" ca="1" si="36"/>
        <v>-333.87400554174883</v>
      </c>
      <c r="E110">
        <f t="shared" ca="1" si="21"/>
        <v>333.87400554174883</v>
      </c>
      <c r="F110">
        <f t="shared" ca="1" si="22"/>
        <v>0.92759293791146968</v>
      </c>
      <c r="G110">
        <f t="shared" ca="1" si="23"/>
        <v>0.45576417676013559</v>
      </c>
      <c r="H110">
        <f t="shared" ca="1" si="24"/>
        <v>0.91952556431644306</v>
      </c>
      <c r="I110">
        <f t="shared" ca="1" si="25"/>
        <v>1.0875173446030073</v>
      </c>
      <c r="J110">
        <f t="shared" ca="1" si="26"/>
        <v>0.46383250149951433</v>
      </c>
      <c r="K110">
        <f t="shared" ca="1" si="27"/>
        <v>0.89434448927315646</v>
      </c>
      <c r="L110" s="7">
        <f t="shared" si="28"/>
        <v>0.53283302033339752</v>
      </c>
      <c r="M110">
        <f t="shared" ca="1" si="29"/>
        <v>0.77186819789273586</v>
      </c>
      <c r="N110">
        <f t="shared" ca="1" si="30"/>
        <v>12.0318273290422</v>
      </c>
      <c r="O110">
        <v>0.56057945301558387</v>
      </c>
      <c r="P110">
        <f t="shared" si="31"/>
        <v>14.654211910704737</v>
      </c>
    </row>
    <row r="111" spans="1:16" x14ac:dyDescent="0.25">
      <c r="A111" s="4">
        <f t="shared" si="34"/>
        <v>10300</v>
      </c>
      <c r="B111">
        <v>-26.26529293448025</v>
      </c>
      <c r="C111">
        <f t="shared" ca="1" si="35"/>
        <v>334.60359702141784</v>
      </c>
      <c r="D111">
        <f t="shared" ca="1" si="36"/>
        <v>-334.6035970214183</v>
      </c>
      <c r="E111">
        <f t="shared" ca="1" si="21"/>
        <v>334.6035970214183</v>
      </c>
      <c r="F111">
        <f t="shared" ca="1" si="22"/>
        <v>0.92726076821826453</v>
      </c>
      <c r="G111">
        <f t="shared" ca="1" si="23"/>
        <v>0.45676012629374246</v>
      </c>
      <c r="H111">
        <f t="shared" ca="1" si="24"/>
        <v>0.92036486851531574</v>
      </c>
      <c r="I111">
        <f t="shared" ca="1" si="25"/>
        <v>1.0865256097977181</v>
      </c>
      <c r="J111">
        <f t="shared" ca="1" si="26"/>
        <v>0.46484608217806617</v>
      </c>
      <c r="K111">
        <f t="shared" ca="1" si="27"/>
        <v>0.8938905752797246</v>
      </c>
      <c r="L111" s="7">
        <f t="shared" si="28"/>
        <v>0.53283302033339752</v>
      </c>
      <c r="M111">
        <f t="shared" ca="1" si="29"/>
        <v>0.77206414878371454</v>
      </c>
      <c r="N111">
        <f t="shared" ca="1" si="30"/>
        <v>12.023906882107614</v>
      </c>
      <c r="O111">
        <v>0.56057945301558387</v>
      </c>
      <c r="P111">
        <f t="shared" si="31"/>
        <v>14.723783546505018</v>
      </c>
    </row>
    <row r="112" spans="1:16" x14ac:dyDescent="0.25">
      <c r="A112" s="4">
        <f t="shared" si="34"/>
        <v>10400</v>
      </c>
      <c r="B112">
        <v>-26.389399580605129</v>
      </c>
      <c r="C112">
        <f t="shared" ca="1" si="35"/>
        <v>335.33102697909027</v>
      </c>
      <c r="D112">
        <f t="shared" ca="1" si="36"/>
        <v>-335.33102697909072</v>
      </c>
      <c r="E112">
        <f t="shared" ca="1" si="21"/>
        <v>335.33102697909072</v>
      </c>
      <c r="F112">
        <f t="shared" ca="1" si="22"/>
        <v>0.92692871249571884</v>
      </c>
      <c r="G112">
        <f t="shared" ca="1" si="23"/>
        <v>0.45775312518046701</v>
      </c>
      <c r="H112">
        <f t="shared" ca="1" si="24"/>
        <v>0.92119977742552883</v>
      </c>
      <c r="I112">
        <f t="shared" ca="1" si="25"/>
        <v>1.0855408614998732</v>
      </c>
      <c r="J112">
        <f t="shared" ca="1" si="26"/>
        <v>0.46585665997487724</v>
      </c>
      <c r="K112">
        <f t="shared" ca="1" si="27"/>
        <v>0.89343709181513686</v>
      </c>
      <c r="L112" s="7">
        <f t="shared" si="28"/>
        <v>0.53283302033339752</v>
      </c>
      <c r="M112">
        <f t="shared" ca="1" si="29"/>
        <v>0.77226006291802052</v>
      </c>
      <c r="N112">
        <f t="shared" ca="1" si="30"/>
        <v>12.016057627337299</v>
      </c>
      <c r="O112">
        <v>0.56057945301558387</v>
      </c>
      <c r="P112">
        <f t="shared" si="31"/>
        <v>14.793355182305302</v>
      </c>
    </row>
    <row r="113" spans="1:16" x14ac:dyDescent="0.25">
      <c r="A113" s="4">
        <f t="shared" si="34"/>
        <v>10500</v>
      </c>
      <c r="B113">
        <v>-26.513506226730005</v>
      </c>
      <c r="C113">
        <f t="shared" ca="1" si="35"/>
        <v>336.05630960950845</v>
      </c>
      <c r="D113">
        <f t="shared" ca="1" si="36"/>
        <v>-336.05630960950856</v>
      </c>
      <c r="E113">
        <f t="shared" ca="1" si="21"/>
        <v>336.05630960950856</v>
      </c>
      <c r="F113">
        <f t="shared" ca="1" si="22"/>
        <v>0.92659677080723346</v>
      </c>
      <c r="G113">
        <f t="shared" ca="1" si="23"/>
        <v>0.4587431927972454</v>
      </c>
      <c r="H113">
        <f t="shared" ca="1" si="24"/>
        <v>0.92203032604760637</v>
      </c>
      <c r="I113">
        <f t="shared" ca="1" si="25"/>
        <v>1.0845630254772856</v>
      </c>
      <c r="J113">
        <f t="shared" ca="1" si="26"/>
        <v>0.46686425460991077</v>
      </c>
      <c r="K113">
        <f t="shared" ca="1" si="27"/>
        <v>0.89298403860265918</v>
      </c>
      <c r="L113" s="7">
        <f t="shared" si="28"/>
        <v>0.53283302033339752</v>
      </c>
      <c r="M113">
        <f t="shared" ca="1" si="29"/>
        <v>0.77245594017980002</v>
      </c>
      <c r="N113">
        <f t="shared" ca="1" si="30"/>
        <v>12.008278801445293</v>
      </c>
      <c r="O113">
        <v>0.56057945301558387</v>
      </c>
      <c r="P113">
        <f t="shared" si="31"/>
        <v>14.862926818105583</v>
      </c>
    </row>
    <row r="114" spans="1:16" x14ac:dyDescent="0.25">
      <c r="A114" s="4">
        <f t="shared" si="34"/>
        <v>10600</v>
      </c>
      <c r="B114">
        <v>-26.637612872854884</v>
      </c>
      <c r="C114">
        <f t="shared" ca="1" si="35"/>
        <v>336.77945894403001</v>
      </c>
      <c r="D114">
        <f t="shared" ca="1" si="36"/>
        <v>-336.7794589440303</v>
      </c>
      <c r="E114">
        <f t="shared" ca="1" si="21"/>
        <v>336.7794589440303</v>
      </c>
      <c r="F114">
        <f t="shared" ca="1" si="22"/>
        <v>0.92626494321621067</v>
      </c>
      <c r="G114">
        <f t="shared" ca="1" si="23"/>
        <v>0.4597303482979801</v>
      </c>
      <c r="H114">
        <f t="shared" ca="1" si="24"/>
        <v>0.92285654894029689</v>
      </c>
      <c r="I114">
        <f t="shared" ca="1" si="25"/>
        <v>1.0835920286292446</v>
      </c>
      <c r="J114">
        <f t="shared" ca="1" si="26"/>
        <v>0.46786888557614786</v>
      </c>
      <c r="K114">
        <f t="shared" ca="1" si="27"/>
        <v>0.89253141536569458</v>
      </c>
      <c r="L114" s="7">
        <f t="shared" si="28"/>
        <v>0.53283302033339752</v>
      </c>
      <c r="M114">
        <f t="shared" ca="1" si="29"/>
        <v>0.77265178045316552</v>
      </c>
      <c r="N114">
        <f t="shared" ca="1" si="30"/>
        <v>12.000569652826856</v>
      </c>
      <c r="O114">
        <v>0.56057945301558387</v>
      </c>
      <c r="P114">
        <f t="shared" si="31"/>
        <v>14.932498453905866</v>
      </c>
    </row>
    <row r="115" spans="1:16" x14ac:dyDescent="0.25">
      <c r="A115" s="4">
        <f t="shared" si="34"/>
        <v>10700</v>
      </c>
      <c r="B115">
        <v>-26.76171951897976</v>
      </c>
      <c r="C115">
        <f t="shared" ca="1" si="35"/>
        <v>-337.5004888532747</v>
      </c>
      <c r="D115">
        <f t="shared" ca="1" si="36"/>
        <v>337.50048885327425</v>
      </c>
      <c r="E115">
        <f t="shared" ca="1" si="21"/>
        <v>337.50048885327425</v>
      </c>
      <c r="F115">
        <f t="shared" ca="1" si="22"/>
        <v>0.92593322978605364</v>
      </c>
      <c r="G115">
        <f t="shared" ca="1" si="23"/>
        <v>0.4607146106171538</v>
      </c>
      <c r="H115">
        <f t="shared" ca="1" si="24"/>
        <v>0.92367848022822885</v>
      </c>
      <c r="I115">
        <f t="shared" ca="1" si="25"/>
        <v>1.0826277989641082</v>
      </c>
      <c r="J115">
        <f t="shared" ca="1" si="26"/>
        <v>0.46887057214326544</v>
      </c>
      <c r="K115">
        <f t="shared" ca="1" si="27"/>
        <v>0.89207922182778243</v>
      </c>
      <c r="L115" s="7">
        <f t="shared" si="28"/>
        <v>0.53283302033339752</v>
      </c>
      <c r="M115">
        <f t="shared" ca="1" si="29"/>
        <v>0.77284758362219708</v>
      </c>
      <c r="N115">
        <f t="shared" ca="1" si="30"/>
        <v>11.992929441326412</v>
      </c>
      <c r="O115">
        <v>0.56057945301558387</v>
      </c>
      <c r="P115">
        <f t="shared" si="31"/>
        <v>15.002070089706148</v>
      </c>
    </row>
    <row r="116" spans="1:16" x14ac:dyDescent="0.25">
      <c r="A116" s="4">
        <f t="shared" si="34"/>
        <v>10800</v>
      </c>
      <c r="B116">
        <v>-26.885826165104639</v>
      </c>
      <c r="C116">
        <f t="shared" ca="1" si="35"/>
        <v>-338.21941304971193</v>
      </c>
      <c r="D116">
        <f t="shared" ca="1" si="36"/>
        <v>338.21941304971193</v>
      </c>
      <c r="E116">
        <f t="shared" ca="1" si="21"/>
        <v>338.21941304971193</v>
      </c>
      <c r="F116">
        <f t="shared" ca="1" si="22"/>
        <v>0.92560163058016687</v>
      </c>
      <c r="G116">
        <f t="shared" ca="1" si="23"/>
        <v>0.46169599847336168</v>
      </c>
      <c r="H116">
        <f t="shared" ca="1" si="24"/>
        <v>0.92449615360939363</v>
      </c>
      <c r="I116">
        <f t="shared" ca="1" si="25"/>
        <v>1.0816702655774459</v>
      </c>
      <c r="J116">
        <f t="shared" ca="1" si="26"/>
        <v>0.46986933336123132</v>
      </c>
      <c r="K116">
        <f t="shared" ca="1" si="27"/>
        <v>0.89162745771259933</v>
      </c>
      <c r="L116" s="7">
        <f t="shared" si="28"/>
        <v>0.53283302033339752</v>
      </c>
      <c r="M116">
        <f t="shared" ca="1" si="29"/>
        <v>0.77304334957094123</v>
      </c>
      <c r="N116">
        <f t="shared" ca="1" si="30"/>
        <v>11.985357438011196</v>
      </c>
      <c r="O116">
        <v>0.56057945301558387</v>
      </c>
      <c r="P116">
        <f t="shared" si="31"/>
        <v>15.071641725506431</v>
      </c>
    </row>
    <row r="117" spans="1:16" x14ac:dyDescent="0.25">
      <c r="A117" s="4">
        <f t="shared" si="34"/>
        <v>10900</v>
      </c>
      <c r="B117">
        <v>-27.009932811229515</v>
      </c>
      <c r="C117">
        <f t="shared" ca="1" si="35"/>
        <v>338.93624509020117</v>
      </c>
      <c r="D117">
        <f t="shared" ca="1" si="36"/>
        <v>-338.93624509020174</v>
      </c>
      <c r="E117">
        <f t="shared" ca="1" si="21"/>
        <v>338.93624509020174</v>
      </c>
      <c r="F117">
        <f t="shared" ca="1" si="22"/>
        <v>0.92527014566195542</v>
      </c>
      <c r="G117">
        <f t="shared" ca="1" si="23"/>
        <v>0.46267453037277906</v>
      </c>
      <c r="H117">
        <f t="shared" ca="1" si="24"/>
        <v>0.92530960236247206</v>
      </c>
      <c r="I117">
        <f t="shared" ca="1" si="25"/>
        <v>1.0807193586307013</v>
      </c>
      <c r="J117">
        <f t="shared" ca="1" si="26"/>
        <v>0.47086518806383271</v>
      </c>
      <c r="K117">
        <f t="shared" ca="1" si="27"/>
        <v>0.89117612274395752</v>
      </c>
      <c r="L117" s="7">
        <f t="shared" si="28"/>
        <v>0.53283302033339752</v>
      </c>
      <c r="M117">
        <f t="shared" ca="1" si="29"/>
        <v>0.77323907818341275</v>
      </c>
      <c r="N117">
        <f t="shared" ca="1" si="30"/>
        <v>11.977852924950314</v>
      </c>
      <c r="O117">
        <v>0.56057945301558387</v>
      </c>
      <c r="P117">
        <f t="shared" si="31"/>
        <v>15.141213361306713</v>
      </c>
    </row>
    <row r="118" spans="1:16" x14ac:dyDescent="0.25">
      <c r="A118" s="4">
        <f t="shared" si="34"/>
        <v>11000</v>
      </c>
      <c r="B118">
        <v>-27.13403945735439</v>
      </c>
      <c r="C118">
        <f t="shared" ca="1" si="35"/>
        <v>339.65099837847509</v>
      </c>
      <c r="D118">
        <f t="shared" ca="1" si="36"/>
        <v>-339.65099837847538</v>
      </c>
      <c r="E118">
        <f t="shared" ca="1" si="21"/>
        <v>339.65099837847538</v>
      </c>
      <c r="F118">
        <f t="shared" ca="1" si="22"/>
        <v>0.92493877509482525</v>
      </c>
      <c r="G118">
        <f t="shared" ca="1" si="23"/>
        <v>0.46365022461255134</v>
      </c>
      <c r="H118">
        <f t="shared" ca="1" si="24"/>
        <v>0.92611885935399663</v>
      </c>
      <c r="I118">
        <f t="shared" ca="1" si="25"/>
        <v>1.0797750093303773</v>
      </c>
      <c r="J118">
        <f t="shared" ca="1" si="26"/>
        <v>0.47185815487212668</v>
      </c>
      <c r="K118">
        <f t="shared" ca="1" si="27"/>
        <v>0.89072521664580528</v>
      </c>
      <c r="L118" s="7">
        <f t="shared" si="28"/>
        <v>0.53283302033339752</v>
      </c>
      <c r="M118">
        <f t="shared" ca="1" si="29"/>
        <v>0.77343476934359379</v>
      </c>
      <c r="N118">
        <f t="shared" ca="1" si="30"/>
        <v>11.970415194999195</v>
      </c>
      <c r="O118">
        <v>0.56057945301558387</v>
      </c>
      <c r="P118">
        <f t="shared" si="31"/>
        <v>15.210784997106995</v>
      </c>
    </row>
    <row r="119" spans="1:16" x14ac:dyDescent="0.25">
      <c r="A119" s="4">
        <f t="shared" si="34"/>
        <v>11100</v>
      </c>
      <c r="B119">
        <v>-27.25814610347927</v>
      </c>
      <c r="C119">
        <f t="shared" ca="1" si="35"/>
        <v>-340.36368616757255</v>
      </c>
      <c r="D119">
        <f t="shared" ca="1" si="36"/>
        <v>340.36368616757221</v>
      </c>
      <c r="E119">
        <f t="shared" ca="1" si="21"/>
        <v>340.36368616757221</v>
      </c>
      <c r="F119">
        <f t="shared" ca="1" si="22"/>
        <v>0.92460751894218351</v>
      </c>
      <c r="G119">
        <f t="shared" ca="1" si="23"/>
        <v>0.46462309928411477</v>
      </c>
      <c r="H119">
        <f t="shared" ca="1" si="24"/>
        <v>0.9269239570453589</v>
      </c>
      <c r="I119">
        <f t="shared" ca="1" si="25"/>
        <v>1.078837149907719</v>
      </c>
      <c r="J119">
        <f t="shared" ca="1" si="26"/>
        <v>0.47284825219781945</v>
      </c>
      <c r="K119">
        <f t="shared" ca="1" si="27"/>
        <v>0.89027473914222743</v>
      </c>
      <c r="L119" s="7">
        <f t="shared" si="28"/>
        <v>0.53283302033339752</v>
      </c>
      <c r="M119">
        <f t="shared" ca="1" si="29"/>
        <v>0.7736304229354346</v>
      </c>
      <c r="N119">
        <f t="shared" ca="1" si="30"/>
        <v>11.963043551589228</v>
      </c>
      <c r="O119">
        <v>0.56057945301558387</v>
      </c>
      <c r="P119">
        <f t="shared" si="31"/>
        <v>15.280356632907278</v>
      </c>
    </row>
    <row r="120" spans="1:16" x14ac:dyDescent="0.25">
      <c r="A120" s="4">
        <f t="shared" si="34"/>
        <v>11200</v>
      </c>
      <c r="B120">
        <v>-27.382252749604145</v>
      </c>
      <c r="C120">
        <f t="shared" ca="1" si="35"/>
        <v>341.07432156222336</v>
      </c>
      <c r="D120">
        <f t="shared" ca="1" si="36"/>
        <v>-341.07432156222359</v>
      </c>
      <c r="E120">
        <f t="shared" ca="1" si="21"/>
        <v>341.07432156222359</v>
      </c>
      <c r="F120">
        <f t="shared" ca="1" si="22"/>
        <v>0.92427637726743783</v>
      </c>
      <c r="G120">
        <f t="shared" ca="1" si="23"/>
        <v>0.46559317227645242</v>
      </c>
      <c r="H120">
        <f t="shared" ca="1" si="24"/>
        <v>0.9277249274996695</v>
      </c>
      <c r="I120">
        <f t="shared" ca="1" si="25"/>
        <v>1.0779057135988794</v>
      </c>
      <c r="J120">
        <f t="shared" ca="1" si="26"/>
        <v>0.47383549824658011</v>
      </c>
      <c r="K120">
        <f t="shared" ca="1" si="27"/>
        <v>0.88982468995744468</v>
      </c>
      <c r="L120" s="7">
        <f t="shared" si="28"/>
        <v>0.53283302033339752</v>
      </c>
      <c r="M120">
        <f t="shared" ca="1" si="29"/>
        <v>0.77382603884285361</v>
      </c>
      <c r="N120">
        <f t="shared" ca="1" si="30"/>
        <v>11.955737308522407</v>
      </c>
      <c r="O120">
        <v>0.56057945301558387</v>
      </c>
      <c r="P120">
        <f t="shared" si="31"/>
        <v>15.34992826870756</v>
      </c>
    </row>
    <row r="121" spans="1:16" x14ac:dyDescent="0.25">
      <c r="A121" s="5">
        <v>11214.3</v>
      </c>
      <c r="B121" s="6">
        <v>-27.400000000000002</v>
      </c>
      <c r="C121">
        <f ca="1">D121</f>
        <v>341.17577545106985</v>
      </c>
      <c r="D121">
        <f ca="1">(1.56*(21.67)^2)*TANH((2*PI()*B121)/C121)</f>
        <v>-341.17577545106934</v>
      </c>
      <c r="E121">
        <f t="shared" ca="1" si="21"/>
        <v>341.17577545106934</v>
      </c>
      <c r="F121">
        <f t="shared" ca="1" si="22"/>
        <v>0.92422903336729956</v>
      </c>
      <c r="G121">
        <f t="shared" ca="1" si="23"/>
        <v>0.46573166478369082</v>
      </c>
      <c r="H121">
        <f t="shared" ca="1" si="24"/>
        <v>0.92783913083203573</v>
      </c>
      <c r="I121">
        <f t="shared" ca="1" si="25"/>
        <v>1.0777730392802622</v>
      </c>
      <c r="J121">
        <f t="shared" ca="1" si="26"/>
        <v>0.47397644246586468</v>
      </c>
      <c r="K121">
        <f t="shared" ca="1" si="27"/>
        <v>0.88976036791206659</v>
      </c>
      <c r="L121" s="7">
        <f t="shared" si="28"/>
        <v>0.53283302033339752</v>
      </c>
      <c r="M121">
        <f t="shared" ca="1" si="29"/>
        <v>0.77385400883109601</v>
      </c>
      <c r="N121">
        <f t="shared" ca="1" si="30"/>
        <v>11.954697820983018</v>
      </c>
      <c r="O121">
        <v>0.56057945301558387</v>
      </c>
      <c r="P121">
        <f t="shared" si="31"/>
        <v>15.359877012626999</v>
      </c>
    </row>
    <row r="122" spans="1:16" x14ac:dyDescent="0.25">
      <c r="A122" s="4">
        <v>11300</v>
      </c>
      <c r="B122">
        <v>-27.4265812516403</v>
      </c>
      <c r="C122">
        <f t="shared" ref="C122:C172" ca="1" si="37">D122</f>
        <v>-341.32765184302338</v>
      </c>
      <c r="D122">
        <f t="shared" ref="D122:D152" ca="1" si="38">(1.56*(21.67)^2)*TANH((2*PI()*B122)/C122)</f>
        <v>341.32765184302338</v>
      </c>
      <c r="E122">
        <f t="shared" ca="1" si="21"/>
        <v>341.32765184302338</v>
      </c>
      <c r="F122">
        <f t="shared" ca="1" si="22"/>
        <v>0.92415812760261096</v>
      </c>
      <c r="G122">
        <f t="shared" ca="1" si="23"/>
        <v>0.46593898795829886</v>
      </c>
      <c r="H122">
        <f t="shared" ca="1" si="24"/>
        <v>0.92801002439477664</v>
      </c>
      <c r="I122">
        <f t="shared" ca="1" si="25"/>
        <v>1.0775745667749368</v>
      </c>
      <c r="J122">
        <f t="shared" ca="1" si="26"/>
        <v>0.47418743585148099</v>
      </c>
      <c r="K122">
        <f t="shared" ca="1" si="27"/>
        <v>0.88966404482578088</v>
      </c>
      <c r="L122" s="7">
        <f t="shared" si="28"/>
        <v>0.53283302033339752</v>
      </c>
      <c r="M122">
        <f t="shared" ca="1" si="29"/>
        <v>0.77389589991875651</v>
      </c>
      <c r="N122">
        <f t="shared" ca="1" si="30"/>
        <v>11.953143381958419</v>
      </c>
      <c r="O122">
        <v>0.56060825603801168</v>
      </c>
      <c r="P122">
        <f t="shared" si="31"/>
        <v>15.375567884566896</v>
      </c>
    </row>
    <row r="123" spans="1:16" x14ac:dyDescent="0.25">
      <c r="A123" s="4">
        <f t="shared" ref="A123:A163" si="39">A122+100</f>
        <v>11400</v>
      </c>
      <c r="B123">
        <v>-27.457597881325601</v>
      </c>
      <c r="C123">
        <f t="shared" ca="1" si="37"/>
        <v>-341.50475250485511</v>
      </c>
      <c r="D123">
        <f t="shared" ca="1" si="38"/>
        <v>341.50475250485567</v>
      </c>
      <c r="E123">
        <f t="shared" ca="1" si="21"/>
        <v>341.50475250485567</v>
      </c>
      <c r="F123">
        <f t="shared" ca="1" si="22"/>
        <v>0.92407539706497854</v>
      </c>
      <c r="G123">
        <f t="shared" ca="1" si="23"/>
        <v>0.46618074423762484</v>
      </c>
      <c r="H123">
        <f t="shared" ca="1" si="24"/>
        <v>0.92820919660971946</v>
      </c>
      <c r="I123">
        <f t="shared" ca="1" si="25"/>
        <v>1.0773433442078533</v>
      </c>
      <c r="J123">
        <f t="shared" ca="1" si="26"/>
        <v>0.4744334719058943</v>
      </c>
      <c r="K123">
        <f t="shared" ca="1" si="27"/>
        <v>0.88955167397708967</v>
      </c>
      <c r="L123" s="7">
        <f t="shared" si="28"/>
        <v>0.53283302033339752</v>
      </c>
      <c r="M123">
        <f t="shared" ca="1" si="29"/>
        <v>0.77394477880652779</v>
      </c>
      <c r="N123">
        <f t="shared" ca="1" si="30"/>
        <v>11.951333306696096</v>
      </c>
      <c r="O123">
        <v>0.56060825603801168</v>
      </c>
      <c r="P123">
        <f t="shared" si="31"/>
        <v>15.392956063242949</v>
      </c>
    </row>
    <row r="124" spans="1:16" x14ac:dyDescent="0.25">
      <c r="A124" s="4">
        <f t="shared" si="39"/>
        <v>11500</v>
      </c>
      <c r="B124">
        <v>-27.488614511010901</v>
      </c>
      <c r="C124">
        <f t="shared" ca="1" si="37"/>
        <v>-341.68172627206297</v>
      </c>
      <c r="D124">
        <f t="shared" ca="1" si="38"/>
        <v>341.68172627206326</v>
      </c>
      <c r="E124">
        <f t="shared" ca="1" si="21"/>
        <v>341.68172627206326</v>
      </c>
      <c r="F124">
        <f t="shared" ca="1" si="22"/>
        <v>0.92399267368395344</v>
      </c>
      <c r="G124">
        <f t="shared" ca="1" si="23"/>
        <v>0.46642232729584693</v>
      </c>
      <c r="H124">
        <f t="shared" ca="1" si="24"/>
        <v>0.92840811420838154</v>
      </c>
      <c r="I124">
        <f t="shared" ca="1" si="25"/>
        <v>1.0771125162479458</v>
      </c>
      <c r="J124">
        <f t="shared" ca="1" si="26"/>
        <v>0.47467933167269649</v>
      </c>
      <c r="K124">
        <f t="shared" ca="1" si="27"/>
        <v>0.88943932985334939</v>
      </c>
      <c r="L124" s="7">
        <f t="shared" si="28"/>
        <v>0.53283302033339752</v>
      </c>
      <c r="M124">
        <f t="shared" ca="1" si="29"/>
        <v>0.77399365532888964</v>
      </c>
      <c r="N124">
        <f t="shared" ca="1" si="30"/>
        <v>11.94952724871013</v>
      </c>
      <c r="O124">
        <v>0.56060825603801168</v>
      </c>
      <c r="P124">
        <f t="shared" si="31"/>
        <v>15.410344241919002</v>
      </c>
    </row>
    <row r="125" spans="1:16" x14ac:dyDescent="0.25">
      <c r="A125" s="4">
        <f t="shared" si="39"/>
        <v>11600</v>
      </c>
      <c r="B125">
        <v>-27.519631140696202</v>
      </c>
      <c r="C125">
        <f t="shared" ca="1" si="37"/>
        <v>-341.85857334416841</v>
      </c>
      <c r="D125">
        <f t="shared" ca="1" si="38"/>
        <v>341.85857334416841</v>
      </c>
      <c r="E125">
        <f t="shared" ca="1" si="21"/>
        <v>341.85857334416841</v>
      </c>
      <c r="F125">
        <f t="shared" ca="1" si="22"/>
        <v>0.92390995746052529</v>
      </c>
      <c r="G125">
        <f t="shared" ca="1" si="23"/>
        <v>0.46666373740532752</v>
      </c>
      <c r="H125">
        <f t="shared" ca="1" si="24"/>
        <v>0.92860677767774868</v>
      </c>
      <c r="I125">
        <f t="shared" ca="1" si="25"/>
        <v>1.076882081887008</v>
      </c>
      <c r="J125">
        <f t="shared" ca="1" si="26"/>
        <v>0.47492501542907167</v>
      </c>
      <c r="K125">
        <f t="shared" ca="1" si="27"/>
        <v>0.88932701245026002</v>
      </c>
      <c r="L125" s="7">
        <f t="shared" si="28"/>
        <v>0.53283302033339752</v>
      </c>
      <c r="M125">
        <f t="shared" ca="1" si="29"/>
        <v>0.77404252948402863</v>
      </c>
      <c r="N125">
        <f t="shared" ca="1" si="30"/>
        <v>11.947725197639571</v>
      </c>
      <c r="O125">
        <v>0.56060825603801168</v>
      </c>
      <c r="P125">
        <f t="shared" si="31"/>
        <v>15.427732420595056</v>
      </c>
    </row>
    <row r="126" spans="1:16" x14ac:dyDescent="0.25">
      <c r="A126" s="4">
        <f t="shared" si="39"/>
        <v>11700</v>
      </c>
      <c r="B126">
        <v>-27.550647770381502</v>
      </c>
      <c r="C126">
        <f t="shared" ca="1" si="37"/>
        <v>-342.03529392013985</v>
      </c>
      <c r="D126">
        <f t="shared" ca="1" si="38"/>
        <v>342.03529392014002</v>
      </c>
      <c r="E126">
        <f t="shared" ca="1" si="21"/>
        <v>342.03529392014002</v>
      </c>
      <c r="F126">
        <f t="shared" ca="1" si="22"/>
        <v>0.9238272483956842</v>
      </c>
      <c r="G126">
        <f t="shared" ca="1" si="23"/>
        <v>0.46690497483767424</v>
      </c>
      <c r="H126">
        <f t="shared" ca="1" si="24"/>
        <v>0.92880518750332652</v>
      </c>
      <c r="I126">
        <f t="shared" ca="1" si="25"/>
        <v>1.0766520401205431</v>
      </c>
      <c r="J126">
        <f t="shared" ca="1" si="26"/>
        <v>0.47517052345143557</v>
      </c>
      <c r="K126">
        <f t="shared" ca="1" si="27"/>
        <v>0.88921472176352212</v>
      </c>
      <c r="L126" s="7">
        <f t="shared" si="28"/>
        <v>0.53283302033339752</v>
      </c>
      <c r="M126">
        <f t="shared" ca="1" si="29"/>
        <v>0.77409140127013176</v>
      </c>
      <c r="N126">
        <f t="shared" ca="1" si="30"/>
        <v>11.945927143161757</v>
      </c>
      <c r="O126">
        <v>0.56060825603801168</v>
      </c>
      <c r="P126">
        <f t="shared" si="31"/>
        <v>15.445120599271108</v>
      </c>
    </row>
    <row r="127" spans="1:16" x14ac:dyDescent="0.25">
      <c r="A127" s="4">
        <f t="shared" si="39"/>
        <v>11800</v>
      </c>
      <c r="B127">
        <v>-27.581664400066803</v>
      </c>
      <c r="C127">
        <f t="shared" ca="1" si="37"/>
        <v>-342.21188819839563</v>
      </c>
      <c r="D127">
        <f t="shared" ca="1" si="38"/>
        <v>342.21188819839603</v>
      </c>
      <c r="E127">
        <f t="shared" ca="1" si="21"/>
        <v>342.21188819839603</v>
      </c>
      <c r="F127">
        <f t="shared" ca="1" si="22"/>
        <v>0.92374454649041993</v>
      </c>
      <c r="G127">
        <f t="shared" ca="1" si="23"/>
        <v>0.46714603986374359</v>
      </c>
      <c r="H127">
        <f t="shared" ca="1" si="24"/>
        <v>0.9290033441691472</v>
      </c>
      <c r="I127">
        <f t="shared" ca="1" si="25"/>
        <v>1.0764223899477441</v>
      </c>
      <c r="J127">
        <f t="shared" ca="1" si="26"/>
        <v>0.47541585601543968</v>
      </c>
      <c r="K127">
        <f t="shared" ca="1" si="27"/>
        <v>0.88910245778883645</v>
      </c>
      <c r="L127" s="7">
        <f t="shared" si="28"/>
        <v>0.53283302033339752</v>
      </c>
      <c r="M127">
        <f t="shared" ca="1" si="29"/>
        <v>0.7741402706853856</v>
      </c>
      <c r="N127">
        <f t="shared" ca="1" si="30"/>
        <v>11.944133074992095</v>
      </c>
      <c r="O127">
        <v>0.56060825603801168</v>
      </c>
      <c r="P127">
        <f t="shared" si="31"/>
        <v>15.462508777947162</v>
      </c>
    </row>
    <row r="128" spans="1:16" x14ac:dyDescent="0.25">
      <c r="A128" s="4">
        <f t="shared" si="39"/>
        <v>11900</v>
      </c>
      <c r="B128">
        <v>-27.612681029752103</v>
      </c>
      <c r="C128">
        <f t="shared" ca="1" si="37"/>
        <v>342.38835637680575</v>
      </c>
      <c r="D128">
        <f t="shared" ca="1" si="38"/>
        <v>-342.38835637680501</v>
      </c>
      <c r="E128">
        <f t="shared" ca="1" si="21"/>
        <v>342.38835637680501</v>
      </c>
      <c r="F128">
        <f t="shared" ca="1" si="22"/>
        <v>0.9236618517457218</v>
      </c>
      <c r="G128">
        <f t="shared" ca="1" si="23"/>
        <v>0.46738693275364357</v>
      </c>
      <c r="H128">
        <f t="shared" ca="1" si="24"/>
        <v>0.92920124815777505</v>
      </c>
      <c r="I128">
        <f t="shared" ca="1" si="25"/>
        <v>1.0761931303714776</v>
      </c>
      <c r="J128">
        <f t="shared" ca="1" si="26"/>
        <v>0.47566101339597372</v>
      </c>
      <c r="K128">
        <f t="shared" ca="1" si="27"/>
        <v>0.88899022052190391</v>
      </c>
      <c r="L128" s="7">
        <f t="shared" si="28"/>
        <v>0.53283302033339752</v>
      </c>
      <c r="M128">
        <f t="shared" ca="1" si="29"/>
        <v>0.77418913772797693</v>
      </c>
      <c r="N128">
        <f t="shared" ca="1" si="30"/>
        <v>11.942342982883892</v>
      </c>
      <c r="O128">
        <v>0.56060825603801168</v>
      </c>
      <c r="P128">
        <f t="shared" si="31"/>
        <v>15.479896956623215</v>
      </c>
    </row>
    <row r="129" spans="1:16" x14ac:dyDescent="0.25">
      <c r="A129" s="4">
        <f t="shared" si="39"/>
        <v>12000</v>
      </c>
      <c r="B129">
        <v>-27.643697659437404</v>
      </c>
      <c r="C129">
        <f t="shared" ca="1" si="37"/>
        <v>342.56469865269145</v>
      </c>
      <c r="D129">
        <f t="shared" ca="1" si="38"/>
        <v>-342.56469865269105</v>
      </c>
      <c r="E129">
        <f t="shared" ca="1" si="21"/>
        <v>342.56469865269105</v>
      </c>
      <c r="F129">
        <f t="shared" ca="1" si="22"/>
        <v>0.92357916416258035</v>
      </c>
      <c r="G129">
        <f t="shared" ca="1" si="23"/>
        <v>0.46762765377673327</v>
      </c>
      <c r="H129">
        <f t="shared" ca="1" si="24"/>
        <v>0.92939889995031066</v>
      </c>
      <c r="I129">
        <f t="shared" ca="1" si="25"/>
        <v>1.0759642603982682</v>
      </c>
      <c r="J129">
        <f t="shared" ca="1" si="26"/>
        <v>0.47590599586716509</v>
      </c>
      <c r="K129">
        <f t="shared" ca="1" si="27"/>
        <v>0.88887800995842758</v>
      </c>
      <c r="L129" s="7">
        <f t="shared" si="28"/>
        <v>0.53283302033339752</v>
      </c>
      <c r="M129">
        <f t="shared" ca="1" si="29"/>
        <v>0.77423800239609175</v>
      </c>
      <c r="N129">
        <f t="shared" ca="1" si="30"/>
        <v>11.940556856628193</v>
      </c>
      <c r="O129">
        <v>0.56060825603801168</v>
      </c>
      <c r="P129">
        <f t="shared" si="31"/>
        <v>15.497285135299268</v>
      </c>
    </row>
    <row r="130" spans="1:16" x14ac:dyDescent="0.25">
      <c r="A130" s="4">
        <f t="shared" si="39"/>
        <v>12100</v>
      </c>
      <c r="B130">
        <v>-27.674714289122704</v>
      </c>
      <c r="C130">
        <f t="shared" ca="1" si="37"/>
        <v>-342.74091522283129</v>
      </c>
      <c r="D130">
        <f t="shared" ca="1" si="38"/>
        <v>342.74091522283226</v>
      </c>
      <c r="E130">
        <f t="shared" ca="1" si="21"/>
        <v>342.74091522283226</v>
      </c>
      <c r="F130">
        <f t="shared" ca="1" si="22"/>
        <v>0.92349648374198545</v>
      </c>
      <c r="G130">
        <f t="shared" ca="1" si="23"/>
        <v>0.46786820320163075</v>
      </c>
      <c r="H130">
        <f t="shared" ca="1" si="24"/>
        <v>0.92959630002640037</v>
      </c>
      <c r="I130">
        <f t="shared" ca="1" si="25"/>
        <v>1.0757357790382773</v>
      </c>
      <c r="J130">
        <f t="shared" ca="1" si="26"/>
        <v>0.47615080370238727</v>
      </c>
      <c r="K130">
        <f t="shared" ca="1" si="27"/>
        <v>0.88876582609410948</v>
      </c>
      <c r="L130" s="7">
        <f t="shared" si="28"/>
        <v>0.53283302033339752</v>
      </c>
      <c r="M130">
        <f t="shared" ca="1" si="29"/>
        <v>0.77428686468791641</v>
      </c>
      <c r="N130">
        <f t="shared" ca="1" si="30"/>
        <v>11.938774686053574</v>
      </c>
      <c r="O130">
        <v>0.56060825603801168</v>
      </c>
      <c r="P130">
        <f t="shared" si="31"/>
        <v>15.514673313975321</v>
      </c>
    </row>
    <row r="131" spans="1:16" x14ac:dyDescent="0.25">
      <c r="A131" s="4">
        <f t="shared" si="39"/>
        <v>12200</v>
      </c>
      <c r="B131">
        <v>-27.705730918808005</v>
      </c>
      <c r="C131">
        <f t="shared" ca="1" si="37"/>
        <v>-342.9170062834628</v>
      </c>
      <c r="D131">
        <f t="shared" ca="1" si="38"/>
        <v>342.91700628346342</v>
      </c>
      <c r="E131">
        <f t="shared" ca="1" si="21"/>
        <v>342.91700628346342</v>
      </c>
      <c r="F131">
        <f t="shared" ca="1" si="22"/>
        <v>0.92341381048492588</v>
      </c>
      <c r="G131">
        <f t="shared" ca="1" si="23"/>
        <v>0.46810858129621558</v>
      </c>
      <c r="H131">
        <f t="shared" ca="1" si="24"/>
        <v>0.9297934488642422</v>
      </c>
      <c r="I131">
        <f t="shared" ca="1" si="25"/>
        <v>1.0755076853052861</v>
      </c>
      <c r="J131">
        <f t="shared" ca="1" si="26"/>
        <v>0.47639543717426203</v>
      </c>
      <c r="K131">
        <f t="shared" ca="1" si="27"/>
        <v>0.88865366892465203</v>
      </c>
      <c r="L131" s="7">
        <f t="shared" si="28"/>
        <v>0.53283302033339752</v>
      </c>
      <c r="M131">
        <f t="shared" ca="1" si="29"/>
        <v>0.77433572460163747</v>
      </c>
      <c r="N131">
        <f t="shared" ca="1" si="30"/>
        <v>11.93699646102595</v>
      </c>
      <c r="O131">
        <v>0.56060825603801168</v>
      </c>
      <c r="P131">
        <f t="shared" si="31"/>
        <v>15.532061492651374</v>
      </c>
    </row>
    <row r="132" spans="1:16" x14ac:dyDescent="0.25">
      <c r="A132" s="4">
        <f t="shared" si="39"/>
        <v>12300</v>
      </c>
      <c r="B132">
        <v>-27.736747548493305</v>
      </c>
      <c r="C132">
        <f t="shared" ca="1" si="37"/>
        <v>343.09297203028132</v>
      </c>
      <c r="D132">
        <f t="shared" ca="1" si="38"/>
        <v>-343.09297203028075</v>
      </c>
      <c r="E132">
        <f t="shared" ref="E132:E183" ca="1" si="40">ABS(D132)</f>
        <v>343.09297203028075</v>
      </c>
      <c r="F132">
        <f t="shared" ref="F132:F183" ca="1" si="41">0.5*((1)+((4*PI()*B132/E132)/SINH(4*PI()*B132/E132)))</f>
        <v>0.92333114439239194</v>
      </c>
      <c r="G132">
        <f t="shared" ref="G132:G183" ca="1" si="42">TANH(2*PI()*-B132/E132)</f>
        <v>0.46834878832762733</v>
      </c>
      <c r="H132">
        <f t="shared" ref="H132:H183" ca="1" si="43">SQRT(2*F132*G132)</f>
        <v>0.92999034694058869</v>
      </c>
      <c r="I132">
        <f t="shared" ref="I132:I183" ca="1" si="44">1/H132</f>
        <v>1.0752799782166813</v>
      </c>
      <c r="J132">
        <f t="shared" ref="J132:J183" ca="1" si="45">ASIN(SIN(45))*G132</f>
        <v>0.47663989655465805</v>
      </c>
      <c r="K132">
        <f t="shared" ref="K132:K183" ca="1" si="46">COS(J132)</f>
        <v>0.88854153844575889</v>
      </c>
      <c r="L132" s="7">
        <f t="shared" ref="L132:L183" si="47">-COS(23)</f>
        <v>0.53283302033339752</v>
      </c>
      <c r="M132">
        <f t="shared" ref="M132:M183" ca="1" si="48">SQRT(L132/K132)</f>
        <v>0.77438458213544092</v>
      </c>
      <c r="N132">
        <f t="shared" ref="N132:N183" ca="1" si="49">M132*I132*14.3335</f>
        <v>11.935222171448443</v>
      </c>
      <c r="O132">
        <v>0.56060825603801168</v>
      </c>
      <c r="P132">
        <f t="shared" ref="P132:P183" si="50">-B132*O132</f>
        <v>15.549449671327428</v>
      </c>
    </row>
    <row r="133" spans="1:16" x14ac:dyDescent="0.25">
      <c r="A133" s="4">
        <f t="shared" si="39"/>
        <v>12400</v>
      </c>
      <c r="B133">
        <v>-27.767764178178606</v>
      </c>
      <c r="C133">
        <f t="shared" ca="1" si="37"/>
        <v>343.26881265844366</v>
      </c>
      <c r="D133">
        <f t="shared" ca="1" si="38"/>
        <v>-343.26881265844298</v>
      </c>
      <c r="E133">
        <f t="shared" ca="1" si="40"/>
        <v>343.26881265844298</v>
      </c>
      <c r="F133">
        <f t="shared" ca="1" si="41"/>
        <v>0.92324848546537397</v>
      </c>
      <c r="G133">
        <f t="shared" ca="1" si="42"/>
        <v>0.46858882456227025</v>
      </c>
      <c r="H133">
        <f t="shared" ca="1" si="43"/>
        <v>0.93018699473075395</v>
      </c>
      <c r="I133">
        <f t="shared" ca="1" si="44"/>
        <v>1.0750526567934373</v>
      </c>
      <c r="J133">
        <f t="shared" ca="1" si="45"/>
        <v>0.47688418211469569</v>
      </c>
      <c r="K133">
        <f t="shared" ca="1" si="46"/>
        <v>0.88842943465313473</v>
      </c>
      <c r="L133" s="7">
        <f t="shared" si="47"/>
        <v>0.53283302033339752</v>
      </c>
      <c r="M133">
        <f t="shared" ca="1" si="48"/>
        <v>0.77443343728751235</v>
      </c>
      <c r="N133">
        <f t="shared" ca="1" si="49"/>
        <v>11.933451807261179</v>
      </c>
      <c r="O133">
        <v>0.56060825603801168</v>
      </c>
      <c r="P133">
        <f t="shared" si="50"/>
        <v>15.566837850003481</v>
      </c>
    </row>
    <row r="134" spans="1:16" x14ac:dyDescent="0.25">
      <c r="A134" s="4">
        <f t="shared" si="39"/>
        <v>12500</v>
      </c>
      <c r="B134">
        <v>-27.798780807863906</v>
      </c>
      <c r="C134">
        <f t="shared" ca="1" si="37"/>
        <v>343.44452836257216</v>
      </c>
      <c r="D134">
        <f t="shared" ca="1" si="38"/>
        <v>-343.4445283625717</v>
      </c>
      <c r="E134">
        <f t="shared" ca="1" si="40"/>
        <v>343.4445283625717</v>
      </c>
      <c r="F134">
        <f t="shared" ca="1" si="41"/>
        <v>0.92316583370486138</v>
      </c>
      <c r="G134">
        <f t="shared" ca="1" si="42"/>
        <v>0.46882869026581908</v>
      </c>
      <c r="H134">
        <f t="shared" ca="1" si="43"/>
        <v>0.93038339270862214</v>
      </c>
      <c r="I134">
        <f t="shared" ca="1" si="44"/>
        <v>1.0748257200600961</v>
      </c>
      <c r="J134">
        <f t="shared" ca="1" si="45"/>
        <v>0.47712829412475294</v>
      </c>
      <c r="K134">
        <f t="shared" ca="1" si="46"/>
        <v>0.88831735754248398</v>
      </c>
      <c r="L134" s="7">
        <f t="shared" si="47"/>
        <v>0.53283302033339752</v>
      </c>
      <c r="M134">
        <f t="shared" ca="1" si="48"/>
        <v>0.77448229005603775</v>
      </c>
      <c r="N134">
        <f t="shared" ca="1" si="49"/>
        <v>11.931685358441094</v>
      </c>
      <c r="O134">
        <v>0.56060825603801168</v>
      </c>
      <c r="P134">
        <f t="shared" si="50"/>
        <v>15.584226028679534</v>
      </c>
    </row>
    <row r="135" spans="1:16" x14ac:dyDescent="0.25">
      <c r="A135" s="4">
        <f t="shared" si="39"/>
        <v>12600</v>
      </c>
      <c r="B135">
        <v>-27.829797437549207</v>
      </c>
      <c r="C135">
        <f t="shared" ca="1" si="37"/>
        <v>343.62011933675501</v>
      </c>
      <c r="D135">
        <f t="shared" ca="1" si="38"/>
        <v>-343.62011933675416</v>
      </c>
      <c r="E135">
        <f t="shared" ca="1" si="40"/>
        <v>343.62011933675416</v>
      </c>
      <c r="F135">
        <f t="shared" ca="1" si="41"/>
        <v>0.92308318911184384</v>
      </c>
      <c r="G135">
        <f t="shared" ca="1" si="42"/>
        <v>0.46906838570321951</v>
      </c>
      <c r="H135">
        <f t="shared" ca="1" si="43"/>
        <v>0.93057954134665166</v>
      </c>
      <c r="I135">
        <f t="shared" ca="1" si="44"/>
        <v>1.0745991670447528</v>
      </c>
      <c r="J135">
        <f t="shared" ca="1" si="45"/>
        <v>0.47737223285446573</v>
      </c>
      <c r="K135">
        <f t="shared" ca="1" si="46"/>
        <v>0.88820530710951129</v>
      </c>
      <c r="L135" s="7">
        <f t="shared" si="47"/>
        <v>0.53283302033339752</v>
      </c>
      <c r="M135">
        <f t="shared" ca="1" si="48"/>
        <v>0.77453114043920301</v>
      </c>
      <c r="N135">
        <f t="shared" ca="1" si="49"/>
        <v>11.929922815001785</v>
      </c>
      <c r="O135">
        <v>0.56060825603801168</v>
      </c>
      <c r="P135">
        <f t="shared" si="50"/>
        <v>15.601614207355587</v>
      </c>
    </row>
    <row r="136" spans="1:16" x14ac:dyDescent="0.25">
      <c r="A136" s="4">
        <f t="shared" si="39"/>
        <v>12700</v>
      </c>
      <c r="B136">
        <v>-27.860814067234507</v>
      </c>
      <c r="C136">
        <f t="shared" ca="1" si="37"/>
        <v>-343.79558577454742</v>
      </c>
      <c r="D136">
        <f t="shared" ca="1" si="38"/>
        <v>343.79558577454753</v>
      </c>
      <c r="E136">
        <f t="shared" ca="1" si="40"/>
        <v>343.79558577454753</v>
      </c>
      <c r="F136">
        <f t="shared" ca="1" si="41"/>
        <v>0.92300055168731165</v>
      </c>
      <c r="G136">
        <f t="shared" ca="1" si="42"/>
        <v>0.46930791113868953</v>
      </c>
      <c r="H136">
        <f t="shared" ca="1" si="43"/>
        <v>0.93077544111587973</v>
      </c>
      <c r="I136">
        <f t="shared" ca="1" si="44"/>
        <v>1.0743729967790394</v>
      </c>
      <c r="J136">
        <f t="shared" ca="1" si="45"/>
        <v>0.47761599857272946</v>
      </c>
      <c r="K136">
        <f t="shared" ca="1" si="46"/>
        <v>0.8880932833499231</v>
      </c>
      <c r="L136" s="7">
        <f t="shared" si="47"/>
        <v>0.53283302033339752</v>
      </c>
      <c r="M136">
        <f t="shared" ca="1" si="48"/>
        <v>0.77457998843519338</v>
      </c>
      <c r="N136">
        <f t="shared" ca="1" si="49"/>
        <v>11.928164166993328</v>
      </c>
      <c r="O136">
        <v>0.56060825603801168</v>
      </c>
      <c r="P136">
        <f t="shared" si="50"/>
        <v>15.61900238603164</v>
      </c>
    </row>
    <row r="137" spans="1:16" x14ac:dyDescent="0.25">
      <c r="A137" s="4">
        <f t="shared" si="39"/>
        <v>12800</v>
      </c>
      <c r="B137">
        <v>-27.891830696919808</v>
      </c>
      <c r="C137">
        <f t="shared" ca="1" si="37"/>
        <v>343.97092786897701</v>
      </c>
      <c r="D137">
        <f t="shared" ca="1" si="38"/>
        <v>-343.97092786897656</v>
      </c>
      <c r="E137">
        <f t="shared" ca="1" si="40"/>
        <v>343.97092786897656</v>
      </c>
      <c r="F137">
        <f t="shared" ca="1" si="41"/>
        <v>0.92291792143225382</v>
      </c>
      <c r="G137">
        <f t="shared" ca="1" si="42"/>
        <v>0.4695472668357269</v>
      </c>
      <c r="H137">
        <f t="shared" ca="1" si="43"/>
        <v>0.93097109248593202</v>
      </c>
      <c r="I137">
        <f t="shared" ca="1" si="44"/>
        <v>1.0741472082981041</v>
      </c>
      <c r="J137">
        <f t="shared" ca="1" si="45"/>
        <v>0.47785959154770663</v>
      </c>
      <c r="K137">
        <f t="shared" ca="1" si="46"/>
        <v>0.88798128625942463</v>
      </c>
      <c r="L137" s="7">
        <f t="shared" si="47"/>
        <v>0.53283302033339752</v>
      </c>
      <c r="M137">
        <f t="shared" ca="1" si="48"/>
        <v>0.77462883404219485</v>
      </c>
      <c r="N137">
        <f t="shared" ca="1" si="49"/>
        <v>11.926409404502083</v>
      </c>
      <c r="O137">
        <v>0.56060825603801168</v>
      </c>
      <c r="P137">
        <f t="shared" si="50"/>
        <v>15.636390564707693</v>
      </c>
    </row>
    <row r="138" spans="1:16" x14ac:dyDescent="0.25">
      <c r="A138" s="4">
        <f t="shared" si="39"/>
        <v>12900</v>
      </c>
      <c r="B138">
        <v>-27.922847326605108</v>
      </c>
      <c r="C138">
        <f t="shared" ca="1" si="37"/>
        <v>344.14614581254148</v>
      </c>
      <c r="D138">
        <f t="shared" ca="1" si="38"/>
        <v>-344.14614581254085</v>
      </c>
      <c r="E138">
        <f t="shared" ca="1" si="40"/>
        <v>344.14614581254085</v>
      </c>
      <c r="F138">
        <f t="shared" ca="1" si="41"/>
        <v>0.92283529834766087</v>
      </c>
      <c r="G138">
        <f t="shared" ca="1" si="42"/>
        <v>0.46978645305710603</v>
      </c>
      <c r="H138">
        <f t="shared" ca="1" si="43"/>
        <v>0.93116649592502398</v>
      </c>
      <c r="I138">
        <f t="shared" ca="1" si="44"/>
        <v>1.0739218006406004</v>
      </c>
      <c r="J138">
        <f t="shared" ca="1" si="45"/>
        <v>0.47810301204682337</v>
      </c>
      <c r="K138">
        <f t="shared" ca="1" si="46"/>
        <v>0.88786931583372319</v>
      </c>
      <c r="L138" s="7">
        <f t="shared" si="47"/>
        <v>0.53283302033339752</v>
      </c>
      <c r="M138">
        <f t="shared" ca="1" si="48"/>
        <v>0.77467767725839221</v>
      </c>
      <c r="N138">
        <f t="shared" ca="1" si="49"/>
        <v>11.924658517650563</v>
      </c>
      <c r="O138">
        <v>0.56060825603801168</v>
      </c>
      <c r="P138">
        <f t="shared" si="50"/>
        <v>15.653778743383747</v>
      </c>
    </row>
    <row r="139" spans="1:16" x14ac:dyDescent="0.25">
      <c r="A139" s="4">
        <f t="shared" si="39"/>
        <v>13000</v>
      </c>
      <c r="B139">
        <v>-27.953863956290409</v>
      </c>
      <c r="C139">
        <f t="shared" ca="1" si="37"/>
        <v>344.32123979721382</v>
      </c>
      <c r="D139">
        <f t="shared" ca="1" si="38"/>
        <v>-344.32123979721308</v>
      </c>
      <c r="E139">
        <f t="shared" ca="1" si="40"/>
        <v>344.32123979721308</v>
      </c>
      <c r="F139">
        <f t="shared" ca="1" si="41"/>
        <v>0.92275268243452224</v>
      </c>
      <c r="G139">
        <f t="shared" ca="1" si="42"/>
        <v>0.47002547006488521</v>
      </c>
      <c r="H139">
        <f t="shared" ca="1" si="43"/>
        <v>0.93136165189996956</v>
      </c>
      <c r="I139">
        <f t="shared" ca="1" si="44"/>
        <v>1.0736967728486662</v>
      </c>
      <c r="J139">
        <f t="shared" ca="1" si="45"/>
        <v>0.4783462603367773</v>
      </c>
      <c r="K139">
        <f t="shared" ca="1" si="46"/>
        <v>0.88775737206852579</v>
      </c>
      <c r="L139" s="7">
        <f t="shared" si="47"/>
        <v>0.53283302033339752</v>
      </c>
      <c r="M139">
        <f t="shared" ca="1" si="48"/>
        <v>0.77472651808197113</v>
      </c>
      <c r="N139">
        <f t="shared" ca="1" si="49"/>
        <v>11.92291149659723</v>
      </c>
      <c r="O139">
        <v>0.56060825603801168</v>
      </c>
      <c r="P139">
        <f t="shared" si="50"/>
        <v>15.671166922059799</v>
      </c>
    </row>
    <row r="140" spans="1:16" x14ac:dyDescent="0.25">
      <c r="A140" s="4">
        <f t="shared" si="39"/>
        <v>13100</v>
      </c>
      <c r="B140">
        <v>-27.984880585975709</v>
      </c>
      <c r="C140">
        <f t="shared" ca="1" si="37"/>
        <v>-344.49621001444251</v>
      </c>
      <c r="D140">
        <f t="shared" ca="1" si="38"/>
        <v>344.49621001444308</v>
      </c>
      <c r="E140">
        <f t="shared" ca="1" si="40"/>
        <v>344.49621001444308</v>
      </c>
      <c r="F140">
        <f t="shared" ca="1" si="41"/>
        <v>0.92267007369382825</v>
      </c>
      <c r="G140">
        <f t="shared" ca="1" si="42"/>
        <v>0.47026431812040664</v>
      </c>
      <c r="H140">
        <f t="shared" ca="1" si="43"/>
        <v>0.93155656087618588</v>
      </c>
      <c r="I140">
        <f t="shared" ca="1" si="44"/>
        <v>1.073472123967909</v>
      </c>
      <c r="J140">
        <f t="shared" ca="1" si="45"/>
        <v>0.47858933668353698</v>
      </c>
      <c r="K140">
        <f t="shared" ca="1" si="46"/>
        <v>0.88764545495954061</v>
      </c>
      <c r="L140" s="7">
        <f t="shared" si="47"/>
        <v>0.53283302033339752</v>
      </c>
      <c r="M140">
        <f t="shared" ca="1" si="48"/>
        <v>0.77477535651111618</v>
      </c>
      <c r="N140">
        <f t="shared" ca="1" si="49"/>
        <v>11.921168331536332</v>
      </c>
      <c r="O140">
        <v>0.56060825603801168</v>
      </c>
      <c r="P140">
        <f t="shared" si="50"/>
        <v>15.688555100735853</v>
      </c>
    </row>
    <row r="141" spans="1:16" x14ac:dyDescent="0.25">
      <c r="A141" s="4">
        <f t="shared" si="39"/>
        <v>13200</v>
      </c>
      <c r="B141">
        <v>-28.01589721566101</v>
      </c>
      <c r="C141">
        <f t="shared" ca="1" si="37"/>
        <v>-344.67105665515658</v>
      </c>
      <c r="D141">
        <f t="shared" ca="1" si="38"/>
        <v>344.67105665515703</v>
      </c>
      <c r="E141">
        <f t="shared" ca="1" si="40"/>
        <v>344.67105665515703</v>
      </c>
      <c r="F141">
        <f t="shared" ca="1" si="41"/>
        <v>0.922587472126568</v>
      </c>
      <c r="G141">
        <f t="shared" ca="1" si="42"/>
        <v>0.47050299748430324</v>
      </c>
      <c r="H141">
        <f t="shared" ca="1" si="43"/>
        <v>0.9317512233177011</v>
      </c>
      <c r="I141">
        <f t="shared" ca="1" si="44"/>
        <v>1.0732478530473879</v>
      </c>
      <c r="J141">
        <f t="shared" ca="1" si="45"/>
        <v>0.47883224135234936</v>
      </c>
      <c r="K141">
        <f t="shared" ca="1" si="46"/>
        <v>0.88753356450247511</v>
      </c>
      <c r="L141" s="7">
        <f t="shared" si="47"/>
        <v>0.53283302033339752</v>
      </c>
      <c r="M141">
        <f t="shared" ca="1" si="48"/>
        <v>0.77482419254401314</v>
      </c>
      <c r="N141">
        <f t="shared" ca="1" si="49"/>
        <v>11.919429012697734</v>
      </c>
      <c r="O141">
        <v>0.56060825603801168</v>
      </c>
      <c r="P141">
        <f t="shared" si="50"/>
        <v>15.705943279411906</v>
      </c>
    </row>
    <row r="142" spans="1:16" x14ac:dyDescent="0.25">
      <c r="A142" s="4">
        <f t="shared" si="39"/>
        <v>13300</v>
      </c>
      <c r="B142">
        <v>-28.04691384534631</v>
      </c>
      <c r="C142">
        <f t="shared" ca="1" si="37"/>
        <v>-344.84577990976334</v>
      </c>
      <c r="D142">
        <f t="shared" ca="1" si="38"/>
        <v>344.84577990976345</v>
      </c>
      <c r="E142">
        <f t="shared" ca="1" si="40"/>
        <v>344.84577990976345</v>
      </c>
      <c r="F142">
        <f t="shared" ca="1" si="41"/>
        <v>0.92250487773373169</v>
      </c>
      <c r="G142">
        <f t="shared" ca="1" si="42"/>
        <v>0.47074150841649604</v>
      </c>
      <c r="H142">
        <f t="shared" ca="1" si="43"/>
        <v>0.93194563968715693</v>
      </c>
      <c r="I142">
        <f t="shared" ca="1" si="44"/>
        <v>1.0730239591395998</v>
      </c>
      <c r="J142">
        <f t="shared" ca="1" si="45"/>
        <v>0.47907497460773679</v>
      </c>
      <c r="K142">
        <f t="shared" ca="1" si="46"/>
        <v>0.88742170069303838</v>
      </c>
      <c r="L142" s="7">
        <f t="shared" si="47"/>
        <v>0.53283302033339752</v>
      </c>
      <c r="M142">
        <f t="shared" ca="1" si="48"/>
        <v>0.77487302617884646</v>
      </c>
      <c r="N142">
        <f t="shared" ca="1" si="49"/>
        <v>11.917693530346755</v>
      </c>
      <c r="O142">
        <v>0.56060825603801168</v>
      </c>
      <c r="P142">
        <f t="shared" si="50"/>
        <v>15.723331458087959</v>
      </c>
    </row>
    <row r="143" spans="1:16" x14ac:dyDescent="0.25">
      <c r="A143" s="4">
        <f t="shared" si="39"/>
        <v>13400</v>
      </c>
      <c r="B143">
        <v>-28.077930475031611</v>
      </c>
      <c r="C143">
        <f t="shared" ca="1" si="37"/>
        <v>-345.02037996815244</v>
      </c>
      <c r="D143">
        <f t="shared" ca="1" si="38"/>
        <v>345.02037996815329</v>
      </c>
      <c r="E143">
        <f t="shared" ca="1" si="40"/>
        <v>345.02037996815329</v>
      </c>
      <c r="F143">
        <f t="shared" ca="1" si="41"/>
        <v>0.92242229051630908</v>
      </c>
      <c r="G143">
        <f t="shared" ca="1" si="42"/>
        <v>0.47097985117619923</v>
      </c>
      <c r="H143">
        <f t="shared" ca="1" si="43"/>
        <v>0.93213981044581518</v>
      </c>
      <c r="I143">
        <f t="shared" ca="1" si="44"/>
        <v>1.0728004413004626</v>
      </c>
      <c r="J143">
        <f t="shared" ca="1" si="45"/>
        <v>0.47931753671350236</v>
      </c>
      <c r="K143">
        <f t="shared" ca="1" si="46"/>
        <v>0.88730986352694019</v>
      </c>
      <c r="L143" s="7">
        <f t="shared" si="47"/>
        <v>0.53283302033339752</v>
      </c>
      <c r="M143">
        <f t="shared" ca="1" si="48"/>
        <v>0.77492185741380071</v>
      </c>
      <c r="N143">
        <f t="shared" ca="1" si="49"/>
        <v>11.915961874783994</v>
      </c>
      <c r="O143">
        <v>0.56060825603801168</v>
      </c>
      <c r="P143">
        <f t="shared" si="50"/>
        <v>15.740719636764013</v>
      </c>
    </row>
    <row r="144" spans="1:16" x14ac:dyDescent="0.25">
      <c r="A144" s="4">
        <f t="shared" si="39"/>
        <v>13500</v>
      </c>
      <c r="B144">
        <v>-28.108947104716911</v>
      </c>
      <c r="C144">
        <f t="shared" ca="1" si="37"/>
        <v>345.19485701969984</v>
      </c>
      <c r="D144">
        <f t="shared" ca="1" si="38"/>
        <v>-345.19485701969961</v>
      </c>
      <c r="E144">
        <f t="shared" ca="1" si="40"/>
        <v>345.19485701969961</v>
      </c>
      <c r="F144">
        <f t="shared" ca="1" si="41"/>
        <v>0.92233971047528984</v>
      </c>
      <c r="G144">
        <f t="shared" ca="1" si="42"/>
        <v>0.47121802602192586</v>
      </c>
      <c r="H144">
        <f t="shared" ca="1" si="43"/>
        <v>0.93233373605356651</v>
      </c>
      <c r="I144">
        <f t="shared" ca="1" si="44"/>
        <v>1.0725772985892958</v>
      </c>
      <c r="J144">
        <f t="shared" ca="1" si="45"/>
        <v>0.47955992793273539</v>
      </c>
      <c r="K144">
        <f t="shared" ca="1" si="46"/>
        <v>0.88719805299988952</v>
      </c>
      <c r="L144" s="7">
        <f t="shared" si="47"/>
        <v>0.53283302033339752</v>
      </c>
      <c r="M144">
        <f t="shared" ca="1" si="48"/>
        <v>0.77497068624706111</v>
      </c>
      <c r="N144">
        <f t="shared" ca="1" si="49"/>
        <v>11.914234036345164</v>
      </c>
      <c r="O144">
        <v>0.56060825603801168</v>
      </c>
      <c r="P144">
        <f t="shared" si="50"/>
        <v>15.758107815440065</v>
      </c>
    </row>
    <row r="145" spans="1:16" x14ac:dyDescent="0.25">
      <c r="A145" s="4">
        <f t="shared" si="39"/>
        <v>13600</v>
      </c>
      <c r="B145">
        <v>-28.139963734402212</v>
      </c>
      <c r="C145">
        <f t="shared" ca="1" si="37"/>
        <v>-345.36921125326489</v>
      </c>
      <c r="D145">
        <f t="shared" ca="1" si="38"/>
        <v>345.36921125326529</v>
      </c>
      <c r="E145">
        <f t="shared" ca="1" si="40"/>
        <v>345.36921125326529</v>
      </c>
      <c r="F145">
        <f t="shared" ca="1" si="41"/>
        <v>0.92225713761166417</v>
      </c>
      <c r="G145">
        <f t="shared" ca="1" si="42"/>
        <v>0.47145603321148372</v>
      </c>
      <c r="H145">
        <f t="shared" ca="1" si="43"/>
        <v>0.93252741696893038</v>
      </c>
      <c r="I145">
        <f t="shared" ca="1" si="44"/>
        <v>1.0723545300688115</v>
      </c>
      <c r="J145">
        <f t="shared" ca="1" si="45"/>
        <v>0.47980214852780773</v>
      </c>
      <c r="K145">
        <f t="shared" ca="1" si="46"/>
        <v>0.88708626910759769</v>
      </c>
      <c r="L145" s="7">
        <f t="shared" si="47"/>
        <v>0.53283302033339752</v>
      </c>
      <c r="M145">
        <f t="shared" ca="1" si="48"/>
        <v>0.77501951267681168</v>
      </c>
      <c r="N145">
        <f t="shared" ca="1" si="49"/>
        <v>11.912510005400945</v>
      </c>
      <c r="O145">
        <v>0.56060825603801168</v>
      </c>
      <c r="P145">
        <f t="shared" si="50"/>
        <v>15.775495994116119</v>
      </c>
    </row>
    <row r="146" spans="1:16" x14ac:dyDescent="0.25">
      <c r="A146" s="4">
        <f t="shared" si="39"/>
        <v>13700</v>
      </c>
      <c r="B146">
        <v>-28.170980364087512</v>
      </c>
      <c r="C146">
        <f t="shared" ca="1" si="37"/>
        <v>345.54344285719816</v>
      </c>
      <c r="D146">
        <f t="shared" ca="1" si="38"/>
        <v>-345.54344285719804</v>
      </c>
      <c r="E146">
        <f t="shared" ca="1" si="40"/>
        <v>345.54344285719804</v>
      </c>
      <c r="F146">
        <f t="shared" ca="1" si="41"/>
        <v>0.92217457192642138</v>
      </c>
      <c r="G146">
        <f t="shared" ca="1" si="42"/>
        <v>0.47169387300198606</v>
      </c>
      <c r="H146">
        <f t="shared" ca="1" si="43"/>
        <v>0.93272085364906709</v>
      </c>
      <c r="I146">
        <f t="shared" ca="1" si="44"/>
        <v>1.0721321348050898</v>
      </c>
      <c r="J146">
        <f t="shared" ca="1" si="45"/>
        <v>0.48004419876038423</v>
      </c>
      <c r="K146">
        <f t="shared" ca="1" si="46"/>
        <v>0.88697451184577492</v>
      </c>
      <c r="L146" s="7">
        <f t="shared" si="47"/>
        <v>0.53283302033339752</v>
      </c>
      <c r="M146">
        <f t="shared" ca="1" si="48"/>
        <v>0.77506833670123709</v>
      </c>
      <c r="N146">
        <f t="shared" ca="1" si="49"/>
        <v>11.910789772356768</v>
      </c>
      <c r="O146">
        <v>0.56060825603801168</v>
      </c>
      <c r="P146">
        <f t="shared" si="50"/>
        <v>15.792884172792171</v>
      </c>
    </row>
    <row r="147" spans="1:16" x14ac:dyDescent="0.25">
      <c r="A147" s="4">
        <f t="shared" si="39"/>
        <v>13800</v>
      </c>
      <c r="B147">
        <v>-28.201996993772813</v>
      </c>
      <c r="C147">
        <f t="shared" ca="1" si="37"/>
        <v>345.71755201933831</v>
      </c>
      <c r="D147">
        <f t="shared" ca="1" si="38"/>
        <v>-345.71755201933831</v>
      </c>
      <c r="E147">
        <f t="shared" ca="1" si="40"/>
        <v>345.71755201933831</v>
      </c>
      <c r="F147">
        <f t="shared" ca="1" si="41"/>
        <v>0.92209201342055169</v>
      </c>
      <c r="G147">
        <f t="shared" ca="1" si="42"/>
        <v>0.47193154564984752</v>
      </c>
      <c r="H147">
        <f t="shared" ca="1" si="43"/>
        <v>0.93291404654977828</v>
      </c>
      <c r="I147">
        <f t="shared" ca="1" si="44"/>
        <v>1.0719101118675698</v>
      </c>
      <c r="J147">
        <f t="shared" ca="1" si="45"/>
        <v>0.48028607889141878</v>
      </c>
      <c r="K147">
        <f t="shared" ca="1" si="46"/>
        <v>0.88686278121013284</v>
      </c>
      <c r="L147" s="7">
        <f t="shared" si="47"/>
        <v>0.53283302033339752</v>
      </c>
      <c r="M147">
        <f t="shared" ca="1" si="48"/>
        <v>0.77511715831852179</v>
      </c>
      <c r="N147">
        <f t="shared" ca="1" si="49"/>
        <v>11.90907332765272</v>
      </c>
      <c r="O147">
        <v>0.56060825603801168</v>
      </c>
      <c r="P147">
        <f t="shared" si="50"/>
        <v>15.810272351468225</v>
      </c>
    </row>
    <row r="148" spans="1:16" x14ac:dyDescent="0.25">
      <c r="A148" s="4">
        <f t="shared" si="39"/>
        <v>13900</v>
      </c>
      <c r="B148">
        <v>-28.233013623458113</v>
      </c>
      <c r="C148">
        <f t="shared" ca="1" si="37"/>
        <v>345.89153892701756</v>
      </c>
      <c r="D148">
        <f t="shared" ca="1" si="38"/>
        <v>-345.89153892701734</v>
      </c>
      <c r="E148">
        <f t="shared" ca="1" si="40"/>
        <v>345.89153892701734</v>
      </c>
      <c r="F148">
        <f t="shared" ca="1" si="41"/>
        <v>0.92200946209504475</v>
      </c>
      <c r="G148">
        <f t="shared" ca="1" si="42"/>
        <v>0.47216905141079113</v>
      </c>
      <c r="H148">
        <f t="shared" ca="1" si="43"/>
        <v>0.93310699612551518</v>
      </c>
      <c r="I148">
        <f t="shared" ca="1" si="44"/>
        <v>1.0716884603290304</v>
      </c>
      <c r="J148">
        <f t="shared" ca="1" si="45"/>
        <v>0.48052778918116146</v>
      </c>
      <c r="K148">
        <f t="shared" ca="1" si="46"/>
        <v>0.88675107719638335</v>
      </c>
      <c r="L148" s="7">
        <f t="shared" si="47"/>
        <v>0.53283302033339752</v>
      </c>
      <c r="M148">
        <f t="shared" ca="1" si="48"/>
        <v>0.77516597752684968</v>
      </c>
      <c r="N148">
        <f t="shared" ca="1" si="49"/>
        <v>11.90736066176332</v>
      </c>
      <c r="O148">
        <v>0.56060825603801168</v>
      </c>
      <c r="P148">
        <f t="shared" si="50"/>
        <v>15.827660530144279</v>
      </c>
    </row>
    <row r="149" spans="1:16" x14ac:dyDescent="0.25">
      <c r="A149" s="4">
        <f t="shared" si="39"/>
        <v>14000</v>
      </c>
      <c r="B149">
        <v>-28.264030253143414</v>
      </c>
      <c r="C149">
        <f t="shared" ca="1" si="37"/>
        <v>-346.06540376706096</v>
      </c>
      <c r="D149">
        <f t="shared" ca="1" si="38"/>
        <v>346.0654037670617</v>
      </c>
      <c r="E149">
        <f t="shared" ca="1" si="40"/>
        <v>346.0654037670617</v>
      </c>
      <c r="F149">
        <f t="shared" ca="1" si="41"/>
        <v>0.92192691795089066</v>
      </c>
      <c r="G149">
        <f t="shared" ca="1" si="42"/>
        <v>0.47240639053984768</v>
      </c>
      <c r="H149">
        <f t="shared" ca="1" si="43"/>
        <v>0.93329970282938224</v>
      </c>
      <c r="I149">
        <f t="shared" ca="1" si="44"/>
        <v>1.0714671792655777</v>
      </c>
      <c r="J149">
        <f t="shared" ca="1" si="45"/>
        <v>0.48076932988915777</v>
      </c>
      <c r="K149">
        <f t="shared" ca="1" si="46"/>
        <v>0.88663939980023942</v>
      </c>
      <c r="L149" s="7">
        <f t="shared" si="47"/>
        <v>0.53283302033339752</v>
      </c>
      <c r="M149">
        <f t="shared" ca="1" si="48"/>
        <v>0.77521479432440488</v>
      </c>
      <c r="N149">
        <f t="shared" ca="1" si="49"/>
        <v>11.905651765197415</v>
      </c>
      <c r="O149">
        <v>0.56060825603801168</v>
      </c>
      <c r="P149">
        <f t="shared" si="50"/>
        <v>15.845048708820331</v>
      </c>
    </row>
    <row r="150" spans="1:16" x14ac:dyDescent="0.25">
      <c r="A150" s="4">
        <f t="shared" si="39"/>
        <v>14100</v>
      </c>
      <c r="B150">
        <v>-28.295046882828714</v>
      </c>
      <c r="C150">
        <f t="shared" ca="1" si="37"/>
        <v>-346.23914672579156</v>
      </c>
      <c r="D150">
        <f t="shared" ca="1" si="38"/>
        <v>346.2391467257923</v>
      </c>
      <c r="E150">
        <f t="shared" ca="1" si="40"/>
        <v>346.2391467257923</v>
      </c>
      <c r="F150">
        <f t="shared" ca="1" si="41"/>
        <v>0.92184438098907862</v>
      </c>
      <c r="G150">
        <f t="shared" ca="1" si="42"/>
        <v>0.47264356329136287</v>
      </c>
      <c r="H150">
        <f t="shared" ca="1" si="43"/>
        <v>0.93349216711314598</v>
      </c>
      <c r="I150">
        <f t="shared" ca="1" si="44"/>
        <v>1.0712462677566237</v>
      </c>
      <c r="J150">
        <f t="shared" ca="1" si="45"/>
        <v>0.48101070127425616</v>
      </c>
      <c r="K150">
        <f t="shared" ca="1" si="46"/>
        <v>0.88652774901741316</v>
      </c>
      <c r="L150" s="7">
        <f t="shared" si="47"/>
        <v>0.53283302033339752</v>
      </c>
      <c r="M150">
        <f t="shared" ca="1" si="48"/>
        <v>0.77526360870937161</v>
      </c>
      <c r="N150">
        <f t="shared" ca="1" si="49"/>
        <v>11.90394662849795</v>
      </c>
      <c r="O150">
        <v>0.56060825603801168</v>
      </c>
      <c r="P150">
        <f t="shared" si="50"/>
        <v>15.862436887496385</v>
      </c>
    </row>
    <row r="151" spans="1:16" x14ac:dyDescent="0.25">
      <c r="A151" s="4">
        <f t="shared" si="39"/>
        <v>14200</v>
      </c>
      <c r="B151">
        <v>-28.326063512514015</v>
      </c>
      <c r="C151">
        <f t="shared" ca="1" si="37"/>
        <v>-346.41276798902913</v>
      </c>
      <c r="D151">
        <f t="shared" ca="1" si="38"/>
        <v>346.41276798902913</v>
      </c>
      <c r="E151">
        <f t="shared" ca="1" si="40"/>
        <v>346.41276798902913</v>
      </c>
      <c r="F151">
        <f t="shared" ca="1" si="41"/>
        <v>0.92176185121059862</v>
      </c>
      <c r="G151">
        <f t="shared" ca="1" si="42"/>
        <v>0.47288056991899508</v>
      </c>
      <c r="H151">
        <f t="shared" ca="1" si="43"/>
        <v>0.93368438942723664</v>
      </c>
      <c r="I151">
        <f t="shared" ca="1" si="44"/>
        <v>1.0710257248848771</v>
      </c>
      <c r="J151">
        <f t="shared" ca="1" si="45"/>
        <v>0.4812519035946054</v>
      </c>
      <c r="K151">
        <f t="shared" ca="1" si="46"/>
        <v>0.8864161248436182</v>
      </c>
      <c r="L151" s="7">
        <f t="shared" si="47"/>
        <v>0.53283302033339752</v>
      </c>
      <c r="M151">
        <f t="shared" ca="1" si="48"/>
        <v>0.77531242067993367</v>
      </c>
      <c r="N151">
        <f t="shared" ca="1" si="49"/>
        <v>11.902245242241866</v>
      </c>
      <c r="O151">
        <v>0.56060825603801168</v>
      </c>
      <c r="P151">
        <f t="shared" si="50"/>
        <v>15.879825066172437</v>
      </c>
    </row>
    <row r="152" spans="1:16" x14ac:dyDescent="0.25">
      <c r="A152" s="4">
        <f t="shared" si="39"/>
        <v>14300</v>
      </c>
      <c r="B152">
        <v>-28.357080142199315</v>
      </c>
      <c r="C152">
        <f t="shared" ca="1" si="37"/>
        <v>-346.58626774209256</v>
      </c>
      <c r="D152">
        <f t="shared" ca="1" si="38"/>
        <v>346.58626774209307</v>
      </c>
      <c r="E152">
        <f t="shared" ca="1" si="40"/>
        <v>346.58626774209307</v>
      </c>
      <c r="F152">
        <f t="shared" ca="1" si="41"/>
        <v>0.92167932861644086</v>
      </c>
      <c r="G152">
        <f t="shared" ca="1" si="42"/>
        <v>0.47311741067571927</v>
      </c>
      <c r="H152">
        <f t="shared" ca="1" si="43"/>
        <v>0.93387637022075454</v>
      </c>
      <c r="I152">
        <f t="shared" ca="1" si="44"/>
        <v>1.0708055497363262</v>
      </c>
      <c r="J152">
        <f t="shared" ca="1" si="45"/>
        <v>0.48149293710765889</v>
      </c>
      <c r="K152">
        <f t="shared" ca="1" si="46"/>
        <v>0.88630452727456932</v>
      </c>
      <c r="L152" s="7">
        <f t="shared" si="47"/>
        <v>0.53283302033339752</v>
      </c>
      <c r="M152">
        <f t="shared" ca="1" si="48"/>
        <v>0.77536123023427461</v>
      </c>
      <c r="N152">
        <f t="shared" ca="1" si="49"/>
        <v>11.900547597039933</v>
      </c>
      <c r="O152">
        <v>0.56060825603801168</v>
      </c>
      <c r="P152">
        <f t="shared" si="50"/>
        <v>15.897213244848491</v>
      </c>
    </row>
    <row r="153" spans="1:16" x14ac:dyDescent="0.25">
      <c r="A153" s="4">
        <f t="shared" si="39"/>
        <v>14400</v>
      </c>
      <c r="B153">
        <v>-28.388096771884616</v>
      </c>
      <c r="C153">
        <f ca="1">D153</f>
        <v>346.75964616980474</v>
      </c>
      <c r="D153">
        <f ca="1">(1.56*(21.67)^2)*TANH((2*PI()*B153)/C153)</f>
        <v>-346.75964616980445</v>
      </c>
      <c r="E153">
        <f t="shared" ca="1" si="40"/>
        <v>346.75964616980445</v>
      </c>
      <c r="F153">
        <f t="shared" ca="1" si="41"/>
        <v>0.92159681320759468</v>
      </c>
      <c r="G153">
        <f t="shared" ca="1" si="42"/>
        <v>0.47335408581383309</v>
      </c>
      <c r="H153">
        <f t="shared" ca="1" si="43"/>
        <v>0.93406810994147838</v>
      </c>
      <c r="I153">
        <f t="shared" ca="1" si="44"/>
        <v>1.0705857414002202</v>
      </c>
      <c r="J153">
        <f t="shared" ca="1" si="45"/>
        <v>0.48173380207018063</v>
      </c>
      <c r="K153">
        <f t="shared" ca="1" si="46"/>
        <v>0.88619295630598016</v>
      </c>
      <c r="L153" s="7">
        <f t="shared" si="47"/>
        <v>0.53283302033339752</v>
      </c>
      <c r="M153">
        <f t="shared" ca="1" si="48"/>
        <v>0.77541003737057834</v>
      </c>
      <c r="N153">
        <f t="shared" ca="1" si="49"/>
        <v>11.898853683536553</v>
      </c>
      <c r="O153">
        <v>0.56060825603801168</v>
      </c>
      <c r="P153">
        <f t="shared" si="50"/>
        <v>15.914601423524543</v>
      </c>
    </row>
    <row r="154" spans="1:16" x14ac:dyDescent="0.25">
      <c r="A154" s="4">
        <f t="shared" si="39"/>
        <v>14500</v>
      </c>
      <c r="B154">
        <v>-28.419113401569916</v>
      </c>
      <c r="C154">
        <f t="shared" ca="1" si="37"/>
        <v>346.93290345648995</v>
      </c>
      <c r="D154">
        <f t="shared" ref="D154:D172" ca="1" si="51">(1.56*(21.67)^2)*TANH((2*PI()*B154)/C154)</f>
        <v>-346.93290345648967</v>
      </c>
      <c r="E154">
        <f t="shared" ca="1" si="40"/>
        <v>346.93290345648967</v>
      </c>
      <c r="F154">
        <f t="shared" ca="1" si="41"/>
        <v>0.92151430498505027</v>
      </c>
      <c r="G154">
        <f t="shared" ca="1" si="42"/>
        <v>0.47359059558495364</v>
      </c>
      <c r="H154">
        <f t="shared" ca="1" si="43"/>
        <v>0.93425960903586602</v>
      </c>
      <c r="I154">
        <f t="shared" ca="1" si="44"/>
        <v>1.070366298969059</v>
      </c>
      <c r="J154">
        <f t="shared" ca="1" si="45"/>
        <v>0.48197449873824205</v>
      </c>
      <c r="K154">
        <f t="shared" ca="1" si="46"/>
        <v>0.88608141193356649</v>
      </c>
      <c r="L154" s="7">
        <f t="shared" si="47"/>
        <v>0.53283302033339752</v>
      </c>
      <c r="M154">
        <f t="shared" ca="1" si="48"/>
        <v>0.77545884208702809</v>
      </c>
      <c r="N154">
        <f t="shared" ca="1" si="49"/>
        <v>11.89716349240965</v>
      </c>
      <c r="O154">
        <v>0.56060825603801168</v>
      </c>
      <c r="P154">
        <f t="shared" si="50"/>
        <v>15.931989602200597</v>
      </c>
    </row>
    <row r="155" spans="1:16" x14ac:dyDescent="0.25">
      <c r="A155" s="4">
        <f t="shared" si="39"/>
        <v>14600</v>
      </c>
      <c r="B155">
        <v>-28.450130031255217</v>
      </c>
      <c r="C155">
        <f t="shared" ca="1" si="37"/>
        <v>347.10603978597953</v>
      </c>
      <c r="D155">
        <f t="shared" ca="1" si="51"/>
        <v>-347.10603978597925</v>
      </c>
      <c r="E155">
        <f t="shared" ca="1" si="40"/>
        <v>347.10603978597925</v>
      </c>
      <c r="F155">
        <f t="shared" ca="1" si="41"/>
        <v>0.92143180394979729</v>
      </c>
      <c r="G155">
        <f t="shared" ca="1" si="42"/>
        <v>0.47382694024002514</v>
      </c>
      <c r="H155">
        <f t="shared" ca="1" si="43"/>
        <v>0.93445086794906362</v>
      </c>
      <c r="I155">
        <f t="shared" ca="1" si="44"/>
        <v>1.0701472215385748</v>
      </c>
      <c r="J155">
        <f t="shared" ca="1" si="45"/>
        <v>0.48221502736722982</v>
      </c>
      <c r="K155">
        <f t="shared" ca="1" si="46"/>
        <v>0.88596989415304361</v>
      </c>
      <c r="L155" s="7">
        <f t="shared" si="47"/>
        <v>0.53283302033339752</v>
      </c>
      <c r="M155">
        <f t="shared" ca="1" si="48"/>
        <v>0.77550764438180753</v>
      </c>
      <c r="N155">
        <f t="shared" ca="1" si="49"/>
        <v>11.895477014370488</v>
      </c>
      <c r="O155">
        <v>0.56060825603801168</v>
      </c>
      <c r="P155">
        <f t="shared" si="50"/>
        <v>15.949377780876651</v>
      </c>
    </row>
    <row r="156" spans="1:16" x14ac:dyDescent="0.25">
      <c r="A156" s="4">
        <f t="shared" si="39"/>
        <v>14700</v>
      </c>
      <c r="B156">
        <v>-28.481146660940517</v>
      </c>
      <c r="C156">
        <f t="shared" ca="1" si="37"/>
        <v>347.27905534161192</v>
      </c>
      <c r="D156">
        <f t="shared" ca="1" si="51"/>
        <v>-347.27905534161164</v>
      </c>
      <c r="E156">
        <f t="shared" ca="1" si="40"/>
        <v>347.27905534161164</v>
      </c>
      <c r="F156">
        <f t="shared" ca="1" si="41"/>
        <v>0.92134931010282561</v>
      </c>
      <c r="G156">
        <f t="shared" ca="1" si="42"/>
        <v>0.47406312002931883</v>
      </c>
      <c r="H156">
        <f t="shared" ca="1" si="43"/>
        <v>0.93464188712490937</v>
      </c>
      <c r="I156">
        <f t="shared" ca="1" si="44"/>
        <v>1.0699285082077172</v>
      </c>
      <c r="J156">
        <f t="shared" ca="1" si="45"/>
        <v>0.48245538821184569</v>
      </c>
      <c r="K156">
        <f t="shared" ca="1" si="46"/>
        <v>0.88585840296012774</v>
      </c>
      <c r="L156" s="7">
        <f t="shared" si="47"/>
        <v>0.53283302033339752</v>
      </c>
      <c r="M156">
        <f t="shared" ca="1" si="48"/>
        <v>0.77555644425309977</v>
      </c>
      <c r="N156">
        <f t="shared" ca="1" si="49"/>
        <v>11.893794240163515</v>
      </c>
      <c r="O156">
        <v>0.56060825603801168</v>
      </c>
      <c r="P156">
        <f t="shared" si="50"/>
        <v>15.966765959552703</v>
      </c>
    </row>
    <row r="157" spans="1:16" x14ac:dyDescent="0.25">
      <c r="A157" s="4">
        <f t="shared" si="39"/>
        <v>14800</v>
      </c>
      <c r="B157">
        <v>-28.512163290625818</v>
      </c>
      <c r="C157">
        <f t="shared" ca="1" si="37"/>
        <v>347.45195030623489</v>
      </c>
      <c r="D157">
        <f t="shared" ca="1" si="51"/>
        <v>-347.45195030623438</v>
      </c>
      <c r="E157">
        <f t="shared" ca="1" si="40"/>
        <v>347.45195030623438</v>
      </c>
      <c r="F157">
        <f t="shared" ca="1" si="41"/>
        <v>0.92126682344512467</v>
      </c>
      <c r="G157">
        <f t="shared" ca="1" si="42"/>
        <v>0.47429913520243627</v>
      </c>
      <c r="H157">
        <f t="shared" ca="1" si="43"/>
        <v>0.9348326670059387</v>
      </c>
      <c r="I157">
        <f t="shared" ca="1" si="44"/>
        <v>1.0697101580786408</v>
      </c>
      <c r="J157">
        <f t="shared" ca="1" si="45"/>
        <v>0.48269558152610986</v>
      </c>
      <c r="K157">
        <f t="shared" ca="1" si="46"/>
        <v>0.88574693835053531</v>
      </c>
      <c r="L157" s="7">
        <f t="shared" si="47"/>
        <v>0.53283302033339752</v>
      </c>
      <c r="M157">
        <f t="shared" ca="1" si="48"/>
        <v>0.77560524169908807</v>
      </c>
      <c r="N157">
        <f t="shared" ca="1" si="49"/>
        <v>11.892115160566224</v>
      </c>
      <c r="O157">
        <v>0.56060825603801168</v>
      </c>
      <c r="P157">
        <f t="shared" si="50"/>
        <v>15.984154138228757</v>
      </c>
    </row>
    <row r="158" spans="1:16" x14ac:dyDescent="0.25">
      <c r="A158" s="4">
        <f t="shared" si="39"/>
        <v>14900</v>
      </c>
      <c r="B158">
        <v>-28.543179920311118</v>
      </c>
      <c r="C158">
        <f t="shared" ca="1" si="37"/>
        <v>347.62472486220696</v>
      </c>
      <c r="D158">
        <f t="shared" ca="1" si="51"/>
        <v>-347.62472486220679</v>
      </c>
      <c r="E158">
        <f t="shared" ca="1" si="40"/>
        <v>347.62472486220679</v>
      </c>
      <c r="F158">
        <f t="shared" ca="1" si="41"/>
        <v>0.92118434397768478</v>
      </c>
      <c r="G158">
        <f t="shared" ca="1" si="42"/>
        <v>0.47453498600831118</v>
      </c>
      <c r="H158">
        <f t="shared" ca="1" si="43"/>
        <v>0.9350232080333899</v>
      </c>
      <c r="I158">
        <f t="shared" ca="1" si="44"/>
        <v>1.0694921702566871</v>
      </c>
      <c r="J158">
        <f t="shared" ca="1" si="45"/>
        <v>0.4829356075633629</v>
      </c>
      <c r="K158">
        <f t="shared" ca="1" si="46"/>
        <v>0.88563550031998395</v>
      </c>
      <c r="L158" s="7">
        <f t="shared" si="47"/>
        <v>0.53283302033339752</v>
      </c>
      <c r="M158">
        <f t="shared" ca="1" si="48"/>
        <v>0.77565403671795541</v>
      </c>
      <c r="N158">
        <f t="shared" ca="1" si="49"/>
        <v>11.89043976638898</v>
      </c>
      <c r="O158">
        <v>0.56060825603801168</v>
      </c>
      <c r="P158">
        <f t="shared" si="50"/>
        <v>16.001542316904811</v>
      </c>
    </row>
    <row r="159" spans="1:16" x14ac:dyDescent="0.25">
      <c r="A159" s="4">
        <f t="shared" si="39"/>
        <v>15000</v>
      </c>
      <c r="B159">
        <v>-28.574196549996419</v>
      </c>
      <c r="C159">
        <f t="shared" ca="1" si="37"/>
        <v>347.79737919140035</v>
      </c>
      <c r="D159">
        <f t="shared" ca="1" si="51"/>
        <v>-347.79737919140052</v>
      </c>
      <c r="E159">
        <f t="shared" ca="1" si="40"/>
        <v>347.79737919140052</v>
      </c>
      <c r="F159">
        <f t="shared" ca="1" si="41"/>
        <v>0.92110187170149538</v>
      </c>
      <c r="G159">
        <f t="shared" ca="1" si="42"/>
        <v>0.47477067269521339</v>
      </c>
      <c r="H159">
        <f t="shared" ca="1" si="43"/>
        <v>0.93521351064720948</v>
      </c>
      <c r="I159">
        <f t="shared" ca="1" si="44"/>
        <v>1.0692745438503721</v>
      </c>
      <c r="J159">
        <f t="shared" ca="1" si="45"/>
        <v>0.48317546657626975</v>
      </c>
      <c r="K159">
        <f t="shared" ca="1" si="46"/>
        <v>0.88552408886419087</v>
      </c>
      <c r="L159" s="7">
        <f t="shared" si="47"/>
        <v>0.53283302033339752</v>
      </c>
      <c r="M159">
        <f t="shared" ca="1" si="48"/>
        <v>0.77570282930788481</v>
      </c>
      <c r="N159">
        <f t="shared" ca="1" si="49"/>
        <v>11.888768048474882</v>
      </c>
      <c r="O159">
        <v>0.56060825603801168</v>
      </c>
      <c r="P159">
        <f t="shared" si="50"/>
        <v>16.018930495580861</v>
      </c>
    </row>
    <row r="160" spans="1:16" x14ac:dyDescent="0.25">
      <c r="A160" s="4">
        <f t="shared" si="39"/>
        <v>15100</v>
      </c>
      <c r="B160">
        <v>-28.605213179681719</v>
      </c>
      <c r="C160">
        <f t="shared" ca="1" si="37"/>
        <v>347.96991347520236</v>
      </c>
      <c r="D160">
        <f t="shared" ca="1" si="51"/>
        <v>-347.96991347520174</v>
      </c>
      <c r="E160">
        <f t="shared" ca="1" si="40"/>
        <v>347.96991347520174</v>
      </c>
      <c r="F160">
        <f t="shared" ca="1" si="41"/>
        <v>0.92101940661754622</v>
      </c>
      <c r="G160">
        <f t="shared" ca="1" si="42"/>
        <v>0.47500619551075074</v>
      </c>
      <c r="H160">
        <f t="shared" ca="1" si="43"/>
        <v>0.93540357528605778</v>
      </c>
      <c r="I160">
        <f t="shared" ca="1" si="44"/>
        <v>1.0690572779713696</v>
      </c>
      <c r="J160">
        <f t="shared" ca="1" si="45"/>
        <v>0.48341515881682157</v>
      </c>
      <c r="K160">
        <f t="shared" ca="1" si="46"/>
        <v>0.88541270397887417</v>
      </c>
      <c r="L160" s="7">
        <f t="shared" si="47"/>
        <v>0.53283302033339752</v>
      </c>
      <c r="M160">
        <f t="shared" ca="1" si="48"/>
        <v>0.77575161946705939</v>
      </c>
      <c r="N160">
        <f t="shared" ca="1" si="49"/>
        <v>11.887099997699602</v>
      </c>
      <c r="O160">
        <v>0.56060825603801168</v>
      </c>
      <c r="P160">
        <f t="shared" si="50"/>
        <v>16.036318674256915</v>
      </c>
    </row>
    <row r="161" spans="1:16" x14ac:dyDescent="0.25">
      <c r="A161" s="4">
        <f t="shared" si="39"/>
        <v>15200</v>
      </c>
      <c r="B161">
        <v>-28.63622980936702</v>
      </c>
      <c r="C161">
        <f t="shared" ca="1" si="37"/>
        <v>348.14232789451552</v>
      </c>
      <c r="D161">
        <f t="shared" ca="1" si="51"/>
        <v>-348.14232789451489</v>
      </c>
      <c r="E161">
        <f t="shared" ca="1" si="40"/>
        <v>348.14232789451489</v>
      </c>
      <c r="F161">
        <f t="shared" ca="1" si="41"/>
        <v>0.92093694872682752</v>
      </c>
      <c r="G161">
        <f t="shared" ca="1" si="42"/>
        <v>0.47524155470186935</v>
      </c>
      <c r="H161">
        <f t="shared" ca="1" si="43"/>
        <v>0.93559340238731192</v>
      </c>
      <c r="I161">
        <f t="shared" ca="1" si="44"/>
        <v>1.0688403717344999</v>
      </c>
      <c r="J161">
        <f t="shared" ca="1" si="45"/>
        <v>0.48365468453633614</v>
      </c>
      <c r="K161">
        <f t="shared" ca="1" si="46"/>
        <v>0.88530134565975316</v>
      </c>
      <c r="L161" s="7">
        <f t="shared" si="47"/>
        <v>0.53283302033339752</v>
      </c>
      <c r="M161">
        <f t="shared" ca="1" si="48"/>
        <v>0.77580040719366161</v>
      </c>
      <c r="N161">
        <f t="shared" ca="1" si="49"/>
        <v>11.885435604971249</v>
      </c>
      <c r="O161">
        <v>0.56060825603801168</v>
      </c>
      <c r="P161">
        <f t="shared" si="50"/>
        <v>16.053706852932969</v>
      </c>
    </row>
    <row r="162" spans="1:16" x14ac:dyDescent="0.25">
      <c r="A162" s="4">
        <f t="shared" si="39"/>
        <v>15300</v>
      </c>
      <c r="B162">
        <v>-28.66724643905232</v>
      </c>
      <c r="C162">
        <f t="shared" ca="1" si="37"/>
        <v>348.31462262976214</v>
      </c>
      <c r="D162">
        <f t="shared" ca="1" si="51"/>
        <v>-348.31462262976174</v>
      </c>
      <c r="E162">
        <f t="shared" ca="1" si="40"/>
        <v>348.31462262976174</v>
      </c>
      <c r="F162">
        <f t="shared" ca="1" si="41"/>
        <v>0.92085449803032859</v>
      </c>
      <c r="G162">
        <f t="shared" ca="1" si="42"/>
        <v>0.47547675051485983</v>
      </c>
      <c r="H162">
        <f t="shared" ca="1" si="43"/>
        <v>0.93578299238707374</v>
      </c>
      <c r="I162">
        <f t="shared" ca="1" si="44"/>
        <v>1.068623824257712</v>
      </c>
      <c r="J162">
        <f t="shared" ca="1" si="45"/>
        <v>0.48389404398546415</v>
      </c>
      <c r="K162">
        <f t="shared" ca="1" si="46"/>
        <v>0.8851900139025467</v>
      </c>
      <c r="L162" s="7">
        <f t="shared" si="47"/>
        <v>0.53283302033339752</v>
      </c>
      <c r="M162">
        <f t="shared" ca="1" si="48"/>
        <v>0.77584919248587403</v>
      </c>
      <c r="N162">
        <f t="shared" ca="1" si="49"/>
        <v>11.883774861230199</v>
      </c>
      <c r="O162">
        <v>0.56060825603801168</v>
      </c>
      <c r="P162">
        <f t="shared" si="50"/>
        <v>16.071095031609023</v>
      </c>
    </row>
    <row r="163" spans="1:16" x14ac:dyDescent="0.25">
      <c r="A163" s="4">
        <f t="shared" si="39"/>
        <v>15400</v>
      </c>
      <c r="B163">
        <v>-28.698263068737621</v>
      </c>
      <c r="C163">
        <f t="shared" ca="1" si="37"/>
        <v>-348.48679786088428</v>
      </c>
      <c r="D163">
        <f t="shared" ca="1" si="51"/>
        <v>348.48679786088485</v>
      </c>
      <c r="E163">
        <f t="shared" ca="1" si="40"/>
        <v>348.48679786088485</v>
      </c>
      <c r="F163">
        <f t="shared" ca="1" si="41"/>
        <v>0.92077205452903987</v>
      </c>
      <c r="G163">
        <f t="shared" ca="1" si="42"/>
        <v>0.47571178319535717</v>
      </c>
      <c r="H163">
        <f t="shared" ca="1" si="43"/>
        <v>0.93597234572017374</v>
      </c>
      <c r="I163">
        <f t="shared" ca="1" si="44"/>
        <v>1.0684076346620699</v>
      </c>
      <c r="J163">
        <f t="shared" ca="1" si="45"/>
        <v>0.48413323741418901</v>
      </c>
      <c r="K163">
        <f t="shared" ca="1" si="46"/>
        <v>0.885078708702975</v>
      </c>
      <c r="L163" s="7">
        <f t="shared" si="47"/>
        <v>0.53283302033339752</v>
      </c>
      <c r="M163">
        <f t="shared" ca="1" si="48"/>
        <v>0.77589797534187921</v>
      </c>
      <c r="N163">
        <f t="shared" ca="1" si="49"/>
        <v>11.882117757448951</v>
      </c>
      <c r="O163">
        <v>0.56060825603801168</v>
      </c>
      <c r="P163">
        <f t="shared" si="50"/>
        <v>16.088483210285077</v>
      </c>
    </row>
    <row r="164" spans="1:16" x14ac:dyDescent="0.25">
      <c r="A164" s="5">
        <v>15405.6</v>
      </c>
      <c r="B164" s="6">
        <v>-28.7</v>
      </c>
      <c r="C164">
        <f t="shared" ca="1" si="37"/>
        <v>348.49643614396859</v>
      </c>
      <c r="D164">
        <f t="shared" ca="1" si="51"/>
        <v>-348.4964361439682</v>
      </c>
      <c r="E164">
        <f t="shared" ca="1" si="40"/>
        <v>348.4964361439682</v>
      </c>
      <c r="F164">
        <f t="shared" ca="1" si="41"/>
        <v>0.92076743790573545</v>
      </c>
      <c r="G164">
        <f t="shared" ca="1" si="42"/>
        <v>0.47572494020693157</v>
      </c>
      <c r="H164">
        <f t="shared" ca="1" si="43"/>
        <v>0.93598294251785974</v>
      </c>
      <c r="I164">
        <f t="shared" ca="1" si="44"/>
        <v>1.0683955386087804</v>
      </c>
      <c r="J164">
        <f t="shared" ca="1" si="45"/>
        <v>0.48414662734236241</v>
      </c>
      <c r="K164">
        <f t="shared" ca="1" si="46"/>
        <v>0.88507247639696807</v>
      </c>
      <c r="L164" s="7">
        <f t="shared" si="47"/>
        <v>0.53283302033339752</v>
      </c>
      <c r="M164">
        <f t="shared" ca="1" si="48"/>
        <v>0.77590070710974501</v>
      </c>
      <c r="N164">
        <f t="shared" ca="1" si="49"/>
        <v>11.882025067081091</v>
      </c>
      <c r="O164">
        <v>0.56060825603801168</v>
      </c>
      <c r="P164">
        <f t="shared" si="50"/>
        <v>16.089456948290934</v>
      </c>
    </row>
    <row r="165" spans="1:16" x14ac:dyDescent="0.25">
      <c r="A165" s="4">
        <f>15500</f>
        <v>15500</v>
      </c>
      <c r="B165">
        <v>-28.850268964760126</v>
      </c>
      <c r="C165">
        <f t="shared" ca="1" si="37"/>
        <v>-349.32887001150164</v>
      </c>
      <c r="D165">
        <f t="shared" ca="1" si="51"/>
        <v>349.32887001150175</v>
      </c>
      <c r="E165">
        <f t="shared" ca="1" si="40"/>
        <v>349.32887001150175</v>
      </c>
      <c r="F165">
        <f t="shared" ca="1" si="41"/>
        <v>0.92036812055867867</v>
      </c>
      <c r="G165">
        <f t="shared" ca="1" si="42"/>
        <v>0.47686127765772485</v>
      </c>
      <c r="H165">
        <f t="shared" ca="1" si="43"/>
        <v>0.93689691843345335</v>
      </c>
      <c r="I165">
        <f t="shared" ca="1" si="44"/>
        <v>1.0673532811614523</v>
      </c>
      <c r="J165">
        <f t="shared" ca="1" si="45"/>
        <v>0.48530308120430427</v>
      </c>
      <c r="K165">
        <f t="shared" ca="1" si="46"/>
        <v>0.88453360948732196</v>
      </c>
      <c r="L165" s="7">
        <f t="shared" si="47"/>
        <v>0.53283302033339752</v>
      </c>
      <c r="M165">
        <f t="shared" ca="1" si="48"/>
        <v>0.77613701444297778</v>
      </c>
      <c r="N165">
        <f t="shared" ca="1" si="49"/>
        <v>11.874048977682278</v>
      </c>
      <c r="O165">
        <v>0.56312869876071292</v>
      </c>
      <c r="P165">
        <f t="shared" si="50"/>
        <v>16.246414421021949</v>
      </c>
    </row>
    <row r="166" spans="1:16" x14ac:dyDescent="0.25">
      <c r="A166" s="4">
        <f t="shared" ref="A166:A182" si="52">A165+100</f>
        <v>15600</v>
      </c>
      <c r="B166">
        <v>-29.009452190141616</v>
      </c>
      <c r="C166">
        <f t="shared" ca="1" si="37"/>
        <v>-350.20765336688947</v>
      </c>
      <c r="D166">
        <f t="shared" ca="1" si="51"/>
        <v>350.20765336689016</v>
      </c>
      <c r="E166">
        <f t="shared" ca="1" si="40"/>
        <v>350.20765336689016</v>
      </c>
      <c r="F166">
        <f t="shared" ca="1" si="41"/>
        <v>0.91994529925718993</v>
      </c>
      <c r="G166">
        <f t="shared" ca="1" si="42"/>
        <v>0.47806088579094552</v>
      </c>
      <c r="H166">
        <f t="shared" ca="1" si="43"/>
        <v>0.93785912016902484</v>
      </c>
      <c r="I166">
        <f t="shared" ca="1" si="44"/>
        <v>1.0662582241773966</v>
      </c>
      <c r="J166">
        <f t="shared" ca="1" si="45"/>
        <v>0.48652392582005771</v>
      </c>
      <c r="K166">
        <f t="shared" ca="1" si="46"/>
        <v>0.88396345516483665</v>
      </c>
      <c r="L166" s="7">
        <f t="shared" si="47"/>
        <v>0.53283302033339752</v>
      </c>
      <c r="M166">
        <f t="shared" ca="1" si="48"/>
        <v>0.77638727735729829</v>
      </c>
      <c r="N166">
        <f t="shared" ca="1" si="49"/>
        <v>11.865691552901078</v>
      </c>
      <c r="O166">
        <v>0.56312869876071292</v>
      </c>
      <c r="P166">
        <f t="shared" si="50"/>
        <v>16.336055063595563</v>
      </c>
    </row>
    <row r="167" spans="1:16" x14ac:dyDescent="0.25">
      <c r="A167" s="4">
        <f t="shared" si="52"/>
        <v>15700</v>
      </c>
      <c r="B167">
        <v>-29.168635415523109</v>
      </c>
      <c r="C167">
        <f t="shared" ca="1" si="37"/>
        <v>351.0833404997764</v>
      </c>
      <c r="D167">
        <f t="shared" ca="1" si="51"/>
        <v>-351.08334049977611</v>
      </c>
      <c r="E167">
        <f t="shared" ca="1" si="40"/>
        <v>351.08334049977611</v>
      </c>
      <c r="F167">
        <f t="shared" ca="1" si="41"/>
        <v>0.9195226677606263</v>
      </c>
      <c r="G167">
        <f t="shared" ca="1" si="42"/>
        <v>0.47925626733786192</v>
      </c>
      <c r="H167">
        <f t="shared" ca="1" si="43"/>
        <v>0.93881521236451071</v>
      </c>
      <c r="I167">
        <f t="shared" ca="1" si="44"/>
        <v>1.0651723436408627</v>
      </c>
      <c r="J167">
        <f t="shared" ca="1" si="45"/>
        <v>0.48774046902688462</v>
      </c>
      <c r="K167">
        <f t="shared" ca="1" si="46"/>
        <v>0.88339399911081884</v>
      </c>
      <c r="L167" s="7">
        <f t="shared" si="47"/>
        <v>0.53283302033339752</v>
      </c>
      <c r="M167">
        <f t="shared" ca="1" si="48"/>
        <v>0.77663747557509821</v>
      </c>
      <c r="N167">
        <f t="shared" ca="1" si="49"/>
        <v>11.857427435712996</v>
      </c>
      <c r="O167">
        <v>0.56312869876071292</v>
      </c>
      <c r="P167">
        <f t="shared" si="50"/>
        <v>16.425695706169176</v>
      </c>
    </row>
    <row r="168" spans="1:16" x14ac:dyDescent="0.25">
      <c r="A168" s="4">
        <f t="shared" si="52"/>
        <v>15800</v>
      </c>
      <c r="B168">
        <v>-29.327818640904599</v>
      </c>
      <c r="C168">
        <f t="shared" ca="1" si="37"/>
        <v>-351.95595484642837</v>
      </c>
      <c r="D168">
        <f t="shared" ca="1" si="51"/>
        <v>351.9559548464286</v>
      </c>
      <c r="E168">
        <f t="shared" ca="1" si="40"/>
        <v>351.9559548464286</v>
      </c>
      <c r="F168">
        <f t="shared" ca="1" si="41"/>
        <v>0.9191002262027812</v>
      </c>
      <c r="G168">
        <f t="shared" ca="1" si="42"/>
        <v>0.4804474542908132</v>
      </c>
      <c r="H168">
        <f t="shared" ca="1" si="43"/>
        <v>0.93976525145084699</v>
      </c>
      <c r="I168">
        <f t="shared" ca="1" si="44"/>
        <v>1.0640955264691476</v>
      </c>
      <c r="J168">
        <f t="shared" ca="1" si="45"/>
        <v>0.48895274338347972</v>
      </c>
      <c r="K168">
        <f t="shared" ca="1" si="46"/>
        <v>0.88282524074766489</v>
      </c>
      <c r="L168" s="7">
        <f t="shared" si="47"/>
        <v>0.53283302033339752</v>
      </c>
      <c r="M168">
        <f t="shared" ca="1" si="48"/>
        <v>0.77688760885048747</v>
      </c>
      <c r="N168">
        <f t="shared" ca="1" si="49"/>
        <v>11.849255464880198</v>
      </c>
      <c r="O168">
        <v>0.56312869876071292</v>
      </c>
      <c r="P168">
        <f t="shared" si="50"/>
        <v>16.515336348742789</v>
      </c>
    </row>
    <row r="169" spans="1:16" x14ac:dyDescent="0.25">
      <c r="A169" s="4">
        <f t="shared" si="52"/>
        <v>15900</v>
      </c>
      <c r="B169">
        <v>-29.487001866286089</v>
      </c>
      <c r="C169">
        <f t="shared" ca="1" si="37"/>
        <v>352.82551953096021</v>
      </c>
      <c r="D169">
        <f t="shared" ca="1" si="51"/>
        <v>-352.82551953096021</v>
      </c>
      <c r="E169">
        <f t="shared" ca="1" si="40"/>
        <v>352.82551953096021</v>
      </c>
      <c r="F169">
        <f t="shared" ca="1" si="41"/>
        <v>0.91867797471744472</v>
      </c>
      <c r="G169">
        <f t="shared" ca="1" si="42"/>
        <v>0.48163447821602795</v>
      </c>
      <c r="H169">
        <f t="shared" ca="1" si="43"/>
        <v>0.94070929303541362</v>
      </c>
      <c r="I169">
        <f t="shared" ca="1" si="44"/>
        <v>1.0630276615778627</v>
      </c>
      <c r="J169">
        <f t="shared" ca="1" si="45"/>
        <v>0.49016078101488375</v>
      </c>
      <c r="K169">
        <f t="shared" ca="1" si="46"/>
        <v>0.88225717949812865</v>
      </c>
      <c r="L169" s="7">
        <f t="shared" si="47"/>
        <v>0.53283302033339752</v>
      </c>
      <c r="M169">
        <f t="shared" ca="1" si="48"/>
        <v>0.77713767693750391</v>
      </c>
      <c r="N169">
        <f t="shared" ca="1" si="49"/>
        <v>11.841174499765865</v>
      </c>
      <c r="O169">
        <v>0.56312869876071292</v>
      </c>
      <c r="P169">
        <f t="shared" si="50"/>
        <v>16.604976991316398</v>
      </c>
    </row>
    <row r="170" spans="1:16" x14ac:dyDescent="0.25">
      <c r="A170" s="4">
        <f t="shared" si="52"/>
        <v>16000</v>
      </c>
      <c r="B170">
        <v>-29.646185091667579</v>
      </c>
      <c r="C170">
        <f t="shared" ca="1" si="37"/>
        <v>353.69205737118426</v>
      </c>
      <c r="D170">
        <f t="shared" ca="1" si="51"/>
        <v>-353.69205737118375</v>
      </c>
      <c r="E170">
        <f t="shared" ca="1" si="40"/>
        <v>353.69205737118375</v>
      </c>
      <c r="F170">
        <f t="shared" ca="1" si="41"/>
        <v>0.91825591343840385</v>
      </c>
      <c r="G170">
        <f t="shared" ca="1" si="42"/>
        <v>0.48281737026160781</v>
      </c>
      <c r="H170">
        <f t="shared" ca="1" si="43"/>
        <v>0.94164739191854685</v>
      </c>
      <c r="I170">
        <f t="shared" ca="1" si="44"/>
        <v>1.0619686398350909</v>
      </c>
      <c r="J170">
        <f t="shared" ca="1" si="45"/>
        <v>0.49136461362060857</v>
      </c>
      <c r="K170">
        <f t="shared" ca="1" si="46"/>
        <v>0.88168981478532404</v>
      </c>
      <c r="L170" s="7">
        <f t="shared" si="47"/>
        <v>0.53283302033339752</v>
      </c>
      <c r="M170">
        <f t="shared" ca="1" si="48"/>
        <v>0.77738767959011301</v>
      </c>
      <c r="N170">
        <f t="shared" ca="1" si="49"/>
        <v>11.833183419859921</v>
      </c>
      <c r="O170">
        <v>0.56312869876071292</v>
      </c>
      <c r="P170">
        <f t="shared" si="50"/>
        <v>16.694617633890012</v>
      </c>
    </row>
    <row r="171" spans="1:16" x14ac:dyDescent="0.25">
      <c r="A171" s="4">
        <f t="shared" si="52"/>
        <v>16100</v>
      </c>
      <c r="B171">
        <v>-29.805368317049073</v>
      </c>
      <c r="C171">
        <f t="shared" ca="1" si="37"/>
        <v>354.55559088432324</v>
      </c>
      <c r="D171">
        <f t="shared" ca="1" si="51"/>
        <v>-354.55559088432307</v>
      </c>
      <c r="E171">
        <f t="shared" ca="1" si="40"/>
        <v>354.55559088432307</v>
      </c>
      <c r="F171">
        <f t="shared" ca="1" si="41"/>
        <v>0.917834042499443</v>
      </c>
      <c r="G171">
        <f t="shared" ca="1" si="42"/>
        <v>0.48399616116532601</v>
      </c>
      <c r="H171">
        <f t="shared" ca="1" si="43"/>
        <v>0.94257960210963943</v>
      </c>
      <c r="I171">
        <f t="shared" ca="1" si="44"/>
        <v>1.060918354016833</v>
      </c>
      <c r="J171">
        <f t="shared" ca="1" si="45"/>
        <v>0.49256427248257356</v>
      </c>
      <c r="K171">
        <f t="shared" ca="1" si="46"/>
        <v>0.88112314603272301</v>
      </c>
      <c r="L171" s="7">
        <f t="shared" si="47"/>
        <v>0.53283302033339752</v>
      </c>
      <c r="M171">
        <f t="shared" ca="1" si="48"/>
        <v>0.77763761656220931</v>
      </c>
      <c r="N171">
        <f t="shared" ca="1" si="49"/>
        <v>11.825281124318147</v>
      </c>
      <c r="O171">
        <v>0.56312869876071292</v>
      </c>
      <c r="P171">
        <f t="shared" si="50"/>
        <v>16.784258276463625</v>
      </c>
    </row>
    <row r="172" spans="1:16" x14ac:dyDescent="0.25">
      <c r="A172" s="4">
        <f t="shared" si="52"/>
        <v>16200</v>
      </c>
      <c r="B172">
        <v>-29.964551542430563</v>
      </c>
      <c r="C172">
        <f t="shared" ca="1" si="37"/>
        <v>-355.41614229258624</v>
      </c>
      <c r="D172">
        <f t="shared" ca="1" si="51"/>
        <v>355.41614229258658</v>
      </c>
      <c r="E172">
        <f t="shared" ca="1" si="40"/>
        <v>355.41614229258658</v>
      </c>
      <c r="F172">
        <f t="shared" ca="1" si="41"/>
        <v>0.91741236203434218</v>
      </c>
      <c r="G172">
        <f t="shared" ca="1" si="42"/>
        <v>0.48517088126223912</v>
      </c>
      <c r="H172">
        <f t="shared" ca="1" si="43"/>
        <v>0.94350597684283288</v>
      </c>
      <c r="I172">
        <f t="shared" ca="1" si="44"/>
        <v>1.0598766987636983</v>
      </c>
      <c r="J172">
        <f t="shared" ca="1" si="45"/>
        <v>0.49375978847285229</v>
      </c>
      <c r="K172">
        <f t="shared" ca="1" si="46"/>
        <v>0.88055717266415479</v>
      </c>
      <c r="L172" s="7">
        <f t="shared" si="47"/>
        <v>0.53283302033339752</v>
      </c>
      <c r="M172">
        <f t="shared" ca="1" si="48"/>
        <v>0.77788748760761772</v>
      </c>
      <c r="N172">
        <f t="shared" ca="1" si="49"/>
        <v>11.817466531514201</v>
      </c>
      <c r="O172">
        <v>0.56312869876071292</v>
      </c>
      <c r="P172">
        <f t="shared" si="50"/>
        <v>16.873898919037234</v>
      </c>
    </row>
    <row r="173" spans="1:16" x14ac:dyDescent="0.25">
      <c r="A173" s="4">
        <f t="shared" si="52"/>
        <v>16300</v>
      </c>
      <c r="B173">
        <v>-30.123734767812053</v>
      </c>
      <c r="C173">
        <f ca="1">D173</f>
        <v>356.2737335286111</v>
      </c>
      <c r="D173">
        <f ca="1">(1.56*(21.67)^2)*TANH((2*PI()*B173)/C173)</f>
        <v>-356.27373352861116</v>
      </c>
      <c r="E173">
        <f t="shared" ca="1" si="40"/>
        <v>356.27373352861116</v>
      </c>
      <c r="F173">
        <f t="shared" ca="1" si="41"/>
        <v>0.91699087217687725</v>
      </c>
      <c r="G173">
        <f t="shared" ca="1" si="42"/>
        <v>0.48634156049211613</v>
      </c>
      <c r="H173">
        <f t="shared" ca="1" si="43"/>
        <v>0.94442656859231688</v>
      </c>
      <c r="I173">
        <f t="shared" ca="1" si="44"/>
        <v>1.0588435705388046</v>
      </c>
      <c r="J173">
        <f t="shared" ca="1" si="45"/>
        <v>0.49495119206123295</v>
      </c>
      <c r="K173">
        <f t="shared" ca="1" si="46"/>
        <v>0.87999189410380541</v>
      </c>
      <c r="L173" s="7">
        <f t="shared" si="47"/>
        <v>0.53283302033339752</v>
      </c>
      <c r="M173">
        <f t="shared" ca="1" si="48"/>
        <v>0.77813729248009433</v>
      </c>
      <c r="N173">
        <f t="shared" ca="1" si="49"/>
        <v>11.809738578604161</v>
      </c>
      <c r="O173">
        <v>0.56312869876071292</v>
      </c>
      <c r="P173">
        <f t="shared" si="50"/>
        <v>16.963539561610848</v>
      </c>
    </row>
    <row r="174" spans="1:16" x14ac:dyDescent="0.25">
      <c r="A174" s="4">
        <f t="shared" si="52"/>
        <v>16400</v>
      </c>
      <c r="B174">
        <v>-30.282917993193543</v>
      </c>
      <c r="C174">
        <f t="shared" ref="C174:C183" ca="1" si="53">D174</f>
        <v>-357.12838624077676</v>
      </c>
      <c r="D174">
        <f t="shared" ref="D174:D183" ca="1" si="54">(1.56*(21.67)^2)*TANH((2*PI()*B174)/C174)</f>
        <v>357.12838624077676</v>
      </c>
      <c r="E174">
        <f t="shared" ca="1" si="40"/>
        <v>357.12838624077676</v>
      </c>
      <c r="F174">
        <f t="shared" ca="1" si="41"/>
        <v>0.91656957306082032</v>
      </c>
      <c r="G174">
        <f t="shared" ca="1" si="42"/>
        <v>0.48750822840669056</v>
      </c>
      <c r="H174">
        <f t="shared" ca="1" si="43"/>
        <v>0.94534142908724494</v>
      </c>
      <c r="I174">
        <f t="shared" ca="1" si="44"/>
        <v>1.0578188675868458</v>
      </c>
      <c r="J174">
        <f t="shared" ca="1" si="45"/>
        <v>0.49613851332259895</v>
      </c>
      <c r="K174">
        <f t="shared" ca="1" si="46"/>
        <v>0.87942730977621775</v>
      </c>
      <c r="L174" s="7">
        <f t="shared" si="47"/>
        <v>0.53283302033339752</v>
      </c>
      <c r="M174">
        <f t="shared" ca="1" si="48"/>
        <v>0.7783870309333274</v>
      </c>
      <c r="N174">
        <f t="shared" ca="1" si="49"/>
        <v>11.802096221103175</v>
      </c>
      <c r="O174">
        <v>0.56312869876071292</v>
      </c>
      <c r="P174">
        <f t="shared" si="50"/>
        <v>17.053180204184461</v>
      </c>
    </row>
    <row r="175" spans="1:16" x14ac:dyDescent="0.25">
      <c r="A175" s="4">
        <f t="shared" si="52"/>
        <v>16500</v>
      </c>
      <c r="B175">
        <v>-30.442101218575033</v>
      </c>
      <c r="C175">
        <f t="shared" ca="1" si="53"/>
        <v>-357.98012179839384</v>
      </c>
      <c r="D175">
        <f t="shared" ca="1" si="54"/>
        <v>357.98012179839327</v>
      </c>
      <c r="E175">
        <f t="shared" ca="1" si="40"/>
        <v>357.98012179839327</v>
      </c>
      <c r="F175">
        <f t="shared" ca="1" si="41"/>
        <v>0.91614846481993806</v>
      </c>
      <c r="G175">
        <f t="shared" ca="1" si="42"/>
        <v>0.48867091417674563</v>
      </c>
      <c r="H175">
        <f t="shared" ca="1" si="43"/>
        <v>0.94625060932628335</v>
      </c>
      <c r="I175">
        <f t="shared" ca="1" si="44"/>
        <v>1.0568024898942843</v>
      </c>
      <c r="J175">
        <f t="shared" ca="1" si="45"/>
        <v>0.49732178194413951</v>
      </c>
      <c r="K175">
        <f t="shared" ca="1" si="46"/>
        <v>0.87886341910629007</v>
      </c>
      <c r="L175" s="7">
        <f t="shared" si="47"/>
        <v>0.53283302033339752</v>
      </c>
      <c r="M175">
        <f t="shared" ca="1" si="48"/>
        <v>0.7786367027209381</v>
      </c>
      <c r="N175">
        <f t="shared" ca="1" si="49"/>
        <v>11.794538432473765</v>
      </c>
      <c r="O175">
        <v>0.56312869876071292</v>
      </c>
      <c r="P175">
        <f t="shared" si="50"/>
        <v>17.14282084675807</v>
      </c>
    </row>
    <row r="176" spans="1:16" x14ac:dyDescent="0.25">
      <c r="A176" s="4">
        <f t="shared" si="52"/>
        <v>16600</v>
      </c>
      <c r="B176">
        <v>-30.601284443956526</v>
      </c>
      <c r="C176">
        <f t="shared" ca="1" si="53"/>
        <v>-358.82896129677067</v>
      </c>
      <c r="D176">
        <f t="shared" ca="1" si="54"/>
        <v>358.82896129677033</v>
      </c>
      <c r="E176">
        <f t="shared" ca="1" si="40"/>
        <v>358.82896129677033</v>
      </c>
      <c r="F176">
        <f t="shared" ca="1" si="41"/>
        <v>0.91572754758799235</v>
      </c>
      <c r="G176">
        <f t="shared" ca="1" si="42"/>
        <v>0.48982964659903011</v>
      </c>
      <c r="H176">
        <f t="shared" ca="1" si="43"/>
        <v>0.94715415959179827</v>
      </c>
      <c r="I176">
        <f t="shared" ca="1" si="44"/>
        <v>1.0557943391506375</v>
      </c>
      <c r="J176">
        <f t="shared" ca="1" si="45"/>
        <v>0.49850102723238793</v>
      </c>
      <c r="K176">
        <f t="shared" ca="1" si="46"/>
        <v>0.87830022151927634</v>
      </c>
      <c r="L176" s="7">
        <f t="shared" si="47"/>
        <v>0.53283302033339752</v>
      </c>
      <c r="M176">
        <f t="shared" ca="1" si="48"/>
        <v>0.77888630759648214</v>
      </c>
      <c r="N176">
        <f t="shared" ca="1" si="49"/>
        <v>11.787064203725482</v>
      </c>
      <c r="O176">
        <v>0.56312869876071292</v>
      </c>
      <c r="P176">
        <f t="shared" si="50"/>
        <v>17.232461489331683</v>
      </c>
    </row>
    <row r="177" spans="1:16" x14ac:dyDescent="0.25">
      <c r="A177" s="4">
        <f t="shared" si="52"/>
        <v>16700</v>
      </c>
      <c r="B177">
        <v>-30.760467669338016</v>
      </c>
      <c r="C177">
        <f t="shared" ca="1" si="53"/>
        <v>-359.67492556216405</v>
      </c>
      <c r="D177">
        <f t="shared" ca="1" si="54"/>
        <v>359.67492556216416</v>
      </c>
      <c r="E177">
        <f t="shared" ca="1" si="40"/>
        <v>359.67492556216416</v>
      </c>
      <c r="F177">
        <f t="shared" ca="1" si="41"/>
        <v>0.91530682149873976</v>
      </c>
      <c r="G177">
        <f t="shared" ca="1" si="42"/>
        <v>0.49098445410301617</v>
      </c>
      <c r="H177">
        <f t="shared" ca="1" si="43"/>
        <v>0.94805212946369743</v>
      </c>
      <c r="I177">
        <f t="shared" ca="1" si="44"/>
        <v>1.0547943187108171</v>
      </c>
      <c r="J177">
        <f t="shared" ca="1" si="45"/>
        <v>0.49967627812009902</v>
      </c>
      <c r="K177">
        <f t="shared" ca="1" si="46"/>
        <v>0.87773771644078424</v>
      </c>
      <c r="L177" s="7">
        <f t="shared" si="47"/>
        <v>0.53283302033339752</v>
      </c>
      <c r="M177">
        <f t="shared" ca="1" si="48"/>
        <v>0.77913584531345048</v>
      </c>
      <c r="N177">
        <f t="shared" ca="1" si="49"/>
        <v>11.77967254302547</v>
      </c>
      <c r="O177">
        <v>0.56312869876071292</v>
      </c>
      <c r="P177">
        <f t="shared" si="50"/>
        <v>17.322102131905297</v>
      </c>
    </row>
    <row r="178" spans="1:16" x14ac:dyDescent="0.25">
      <c r="A178" s="4">
        <f t="shared" si="52"/>
        <v>16800</v>
      </c>
      <c r="B178">
        <v>-30.919650894719506</v>
      </c>
      <c r="C178">
        <f t="shared" ca="1" si="53"/>
        <v>360.51803515661294</v>
      </c>
      <c r="D178">
        <f t="shared" ca="1" si="54"/>
        <v>-360.51803515661356</v>
      </c>
      <c r="E178">
        <f t="shared" ca="1" si="40"/>
        <v>360.51803515661356</v>
      </c>
      <c r="F178">
        <f t="shared" ca="1" si="41"/>
        <v>0.91488628668593053</v>
      </c>
      <c r="G178">
        <f t="shared" ca="1" si="42"/>
        <v>0.49213536475749814</v>
      </c>
      <c r="H178">
        <f t="shared" ca="1" si="43"/>
        <v>0.94894456783293035</v>
      </c>
      <c r="I178">
        <f t="shared" ca="1" si="44"/>
        <v>1.0538023335584954</v>
      </c>
      <c r="J178">
        <f t="shared" ca="1" si="45"/>
        <v>0.50084756317296475</v>
      </c>
      <c r="K178">
        <f t="shared" ca="1" si="46"/>
        <v>0.87717590329677553</v>
      </c>
      <c r="L178" s="7">
        <f t="shared" si="47"/>
        <v>0.53283302033339752</v>
      </c>
      <c r="M178">
        <f t="shared" ca="1" si="48"/>
        <v>0.77938531562527036</v>
      </c>
      <c r="N178">
        <f t="shared" ca="1" si="49"/>
        <v>11.772362475319651</v>
      </c>
      <c r="O178">
        <v>0.56312869876071292</v>
      </c>
      <c r="P178">
        <f t="shared" si="50"/>
        <v>17.41174277447891</v>
      </c>
    </row>
    <row r="179" spans="1:16" x14ac:dyDescent="0.25">
      <c r="A179" s="4">
        <f t="shared" si="52"/>
        <v>16900</v>
      </c>
      <c r="B179">
        <v>-31.078834120100996</v>
      </c>
      <c r="C179">
        <f t="shared" ca="1" si="53"/>
        <v>361.3583103826623</v>
      </c>
      <c r="D179">
        <f t="shared" ca="1" si="54"/>
        <v>-361.35831038266275</v>
      </c>
      <c r="E179">
        <f t="shared" ca="1" si="40"/>
        <v>361.35831038266275</v>
      </c>
      <c r="F179">
        <f t="shared" ca="1" si="41"/>
        <v>0.91446594328330866</v>
      </c>
      <c r="G179">
        <f t="shared" ca="1" si="42"/>
        <v>0.49328240627704062</v>
      </c>
      <c r="H179">
        <f t="shared" ca="1" si="43"/>
        <v>0.94983152291466322</v>
      </c>
      <c r="I179">
        <f t="shared" ca="1" si="44"/>
        <v>1.0528182902704568</v>
      </c>
      <c r="J179">
        <f t="shared" ca="1" si="45"/>
        <v>0.50201491059617653</v>
      </c>
      <c r="K179">
        <f t="shared" ca="1" si="46"/>
        <v>0.8766147815135652</v>
      </c>
      <c r="L179" s="7">
        <f t="shared" si="47"/>
        <v>0.53283302033339752</v>
      </c>
      <c r="M179">
        <f t="shared" ca="1" si="48"/>
        <v>0.77963471828530628</v>
      </c>
      <c r="N179">
        <f t="shared" ca="1" si="49"/>
        <v>11.765133041964155</v>
      </c>
      <c r="O179">
        <v>0.56312869876071292</v>
      </c>
      <c r="P179">
        <f t="shared" si="50"/>
        <v>17.501383417052519</v>
      </c>
    </row>
    <row r="180" spans="1:16" x14ac:dyDescent="0.25">
      <c r="A180" s="4">
        <f t="shared" si="52"/>
        <v>17000</v>
      </c>
      <c r="B180">
        <v>-31.23801734548249</v>
      </c>
      <c r="C180">
        <f t="shared" ca="1" si="53"/>
        <v>362.19577128797721</v>
      </c>
      <c r="D180">
        <f t="shared" ca="1" si="54"/>
        <v>-362.19577128797766</v>
      </c>
      <c r="E180">
        <f t="shared" ca="1" si="40"/>
        <v>362.19577128797766</v>
      </c>
      <c r="F180">
        <f t="shared" ca="1" si="41"/>
        <v>0.91404579142461206</v>
      </c>
      <c r="G180">
        <f t="shared" ca="1" si="42"/>
        <v>0.49442560602827706</v>
      </c>
      <c r="H180">
        <f t="shared" ca="1" si="43"/>
        <v>0.95071304226113351</v>
      </c>
      <c r="I180">
        <f t="shared" ca="1" si="44"/>
        <v>1.051842096981908</v>
      </c>
      <c r="J180">
        <f t="shared" ca="1" si="45"/>
        <v>0.50317834824083529</v>
      </c>
      <c r="K180">
        <f t="shared" ca="1" si="46"/>
        <v>0.87605435051782099</v>
      </c>
      <c r="L180" s="7">
        <f t="shared" si="47"/>
        <v>0.53283302033339752</v>
      </c>
      <c r="M180">
        <f t="shared" ca="1" si="48"/>
        <v>0.77988405304686148</v>
      </c>
      <c r="N180">
        <f t="shared" ca="1" si="49"/>
        <v>11.757983300366659</v>
      </c>
      <c r="O180">
        <v>0.56312869876071292</v>
      </c>
      <c r="P180">
        <f t="shared" si="50"/>
        <v>17.591024059626132</v>
      </c>
    </row>
    <row r="181" spans="1:16" x14ac:dyDescent="0.25">
      <c r="A181" s="4">
        <f t="shared" si="52"/>
        <v>17100</v>
      </c>
      <c r="B181">
        <v>-31.39720057086398</v>
      </c>
      <c r="C181">
        <f t="shared" ca="1" si="53"/>
        <v>363.03043766985343</v>
      </c>
      <c r="D181">
        <f t="shared" ca="1" si="54"/>
        <v>-363.030437669854</v>
      </c>
      <c r="E181">
        <f t="shared" ca="1" si="40"/>
        <v>363.030437669854</v>
      </c>
      <c r="F181">
        <f t="shared" ca="1" si="41"/>
        <v>0.91362583124357122</v>
      </c>
      <c r="G181">
        <f t="shared" ca="1" si="42"/>
        <v>0.49556499103606738</v>
      </c>
      <c r="H181">
        <f t="shared" ca="1" si="43"/>
        <v>0.95158917277419663</v>
      </c>
      <c r="I181">
        <f t="shared" ca="1" si="44"/>
        <v>1.0508736633527154</v>
      </c>
      <c r="J181">
        <f t="shared" ca="1" si="45"/>
        <v>0.5043379036102178</v>
      </c>
      <c r="K181">
        <f t="shared" ca="1" si="46"/>
        <v>0.87549460973656268</v>
      </c>
      <c r="L181" s="7">
        <f t="shared" si="47"/>
        <v>0.53283302033339752</v>
      </c>
      <c r="M181">
        <f t="shared" ca="1" si="48"/>
        <v>0.780133319663178</v>
      </c>
      <c r="N181">
        <f t="shared" ca="1" si="49"/>
        <v>11.750912323637333</v>
      </c>
      <c r="O181">
        <v>0.56312869876071292</v>
      </c>
      <c r="P181">
        <f t="shared" si="50"/>
        <v>17.680664702199746</v>
      </c>
    </row>
    <row r="182" spans="1:16" x14ac:dyDescent="0.25">
      <c r="A182" s="4">
        <f t="shared" si="52"/>
        <v>17200</v>
      </c>
      <c r="B182">
        <v>-31.55638379624547</v>
      </c>
      <c r="C182">
        <f t="shared" ca="1" si="53"/>
        <v>-363.86232907962523</v>
      </c>
      <c r="D182">
        <f t="shared" ca="1" si="54"/>
        <v>363.86232907962494</v>
      </c>
      <c r="E182">
        <f t="shared" ca="1" si="40"/>
        <v>363.86232907962494</v>
      </c>
      <c r="F182">
        <f t="shared" ca="1" si="41"/>
        <v>0.9132060628739096</v>
      </c>
      <c r="G182">
        <f t="shared" ca="1" si="42"/>
        <v>0.49670058798951472</v>
      </c>
      <c r="H182">
        <f t="shared" ca="1" si="43"/>
        <v>0.95245996071757333</v>
      </c>
      <c r="I182">
        <f t="shared" ca="1" si="44"/>
        <v>1.0499129005345385</v>
      </c>
      <c r="J182">
        <f t="shared" ca="1" si="45"/>
        <v>0.50549360386590048</v>
      </c>
      <c r="K182">
        <f t="shared" ca="1" si="46"/>
        <v>0.87493555859716099</v>
      </c>
      <c r="L182" s="7">
        <f t="shared" si="47"/>
        <v>0.53283302033339752</v>
      </c>
      <c r="M182">
        <f t="shared" ca="1" si="48"/>
        <v>0.78038251788743929</v>
      </c>
      <c r="N182">
        <f t="shared" ca="1" si="49"/>
        <v>11.743919200249097</v>
      </c>
      <c r="O182">
        <v>0.56312869876071292</v>
      </c>
      <c r="P182">
        <f t="shared" si="50"/>
        <v>17.770305344773359</v>
      </c>
    </row>
    <row r="183" spans="1:16" x14ac:dyDescent="0.25">
      <c r="A183" s="5">
        <f>17227.4</f>
        <v>17227.400000000001</v>
      </c>
      <c r="B183" s="6">
        <v>-31.6</v>
      </c>
      <c r="C183">
        <f t="shared" ca="1" si="53"/>
        <v>-364.08978554822431</v>
      </c>
      <c r="D183">
        <f t="shared" ca="1" si="54"/>
        <v>364.08978554822374</v>
      </c>
      <c r="E183">
        <f t="shared" ca="1" si="40"/>
        <v>364.08978554822374</v>
      </c>
      <c r="F183">
        <f t="shared" ca="1" si="41"/>
        <v>0.91309107983668758</v>
      </c>
      <c r="G183">
        <f t="shared" ca="1" si="42"/>
        <v>0.49701108389048076</v>
      </c>
      <c r="H183">
        <f t="shared" ca="1" si="43"/>
        <v>0.95269763018531917</v>
      </c>
      <c r="I183">
        <f t="shared" ca="1" si="44"/>
        <v>1.0496509787743249</v>
      </c>
      <c r="J183">
        <f t="shared" ca="1" si="45"/>
        <v>0.50580959642914713</v>
      </c>
      <c r="K183">
        <f t="shared" ca="1" si="46"/>
        <v>0.87478249887795467</v>
      </c>
      <c r="L183" s="7">
        <f t="shared" si="47"/>
        <v>0.53283302033339752</v>
      </c>
      <c r="M183">
        <f t="shared" ca="1" si="48"/>
        <v>0.78045078623121411</v>
      </c>
      <c r="N183">
        <f t="shared" ca="1" si="49"/>
        <v>11.742016553845199</v>
      </c>
      <c r="O183">
        <v>0.56312869876071292</v>
      </c>
      <c r="P183">
        <f t="shared" si="50"/>
        <v>17.79486688083853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8840-E03C-487D-9DD4-FDC32DAB9818}">
  <sheetPr codeName="Sheet3"/>
  <dimension ref="A1:S183"/>
  <sheetViews>
    <sheetView topLeftCell="Q8" workbookViewId="0">
      <selection activeCell="X40" sqref="X40"/>
    </sheetView>
  </sheetViews>
  <sheetFormatPr defaultRowHeight="15" x14ac:dyDescent="0.25"/>
  <sheetData>
    <row r="1" spans="1:19" x14ac:dyDescent="0.25">
      <c r="A1" t="s">
        <v>44</v>
      </c>
      <c r="B1" s="4"/>
    </row>
    <row r="2" spans="1:19" x14ac:dyDescent="0.25">
      <c r="A2" t="s">
        <v>5</v>
      </c>
      <c r="B2" t="s">
        <v>6</v>
      </c>
      <c r="C2" t="s">
        <v>23</v>
      </c>
      <c r="D2" t="s">
        <v>24</v>
      </c>
      <c r="E2" t="s">
        <v>41</v>
      </c>
      <c r="F2" t="s">
        <v>27</v>
      </c>
      <c r="G2" t="s">
        <v>29</v>
      </c>
      <c r="H2" t="s">
        <v>30</v>
      </c>
      <c r="I2" t="s">
        <v>28</v>
      </c>
      <c r="J2" t="s">
        <v>32</v>
      </c>
      <c r="K2" t="s">
        <v>42</v>
      </c>
      <c r="L2" t="s">
        <v>43</v>
      </c>
      <c r="M2" t="s">
        <v>34</v>
      </c>
      <c r="N2" t="s">
        <v>36</v>
      </c>
      <c r="O2" t="s">
        <v>38</v>
      </c>
      <c r="P2" t="s">
        <v>37</v>
      </c>
    </row>
    <row r="3" spans="1:19" x14ac:dyDescent="0.25">
      <c r="A3" s="5">
        <v>0</v>
      </c>
      <c r="B3" s="6">
        <v>-4.0999999999999996</v>
      </c>
      <c r="C3">
        <f ca="1">D3</f>
        <v>136.56793280815216</v>
      </c>
      <c r="D3">
        <f ca="1">(1.56*(21.67)^2)*TANH((2*PI()*B3)/C3)</f>
        <v>-136.56793280815018</v>
      </c>
      <c r="E3">
        <f ca="1">ABS(D3)</f>
        <v>136.56793280815018</v>
      </c>
      <c r="F3">
        <f ca="1">0.5*((1)+((4*PI()*B3/E3)/SINH(4*PI()*B3/E3)))</f>
        <v>0.98833337569571444</v>
      </c>
      <c r="G3">
        <f ca="1">TANH(2*PI()*-B3/E3)</f>
        <v>0.18642592844910172</v>
      </c>
      <c r="H3">
        <f ca="1">SQRT(2*F3*G3)</f>
        <v>0.60704360169811267</v>
      </c>
      <c r="I3">
        <f ca="1">1/H3</f>
        <v>1.6473281280004455</v>
      </c>
      <c r="J3">
        <f ca="1">ASIN(SIN(45))*G3</f>
        <v>0.18972619864861578</v>
      </c>
      <c r="K3">
        <f ca="1">COS(J3)</f>
        <v>0.98205590812824584</v>
      </c>
      <c r="L3" s="7">
        <f>-COS(23)</f>
        <v>0.53283302033339752</v>
      </c>
      <c r="M3">
        <f ca="1">SQRT(L3/K3)</f>
        <v>0.73659278234745063</v>
      </c>
      <c r="N3">
        <f ca="1">M3*I3*14.3335</f>
        <v>17.39241236748548</v>
      </c>
      <c r="O3">
        <v>0.56864098873099989</v>
      </c>
      <c r="P3">
        <f>-B3*O3</f>
        <v>2.3314280537970995</v>
      </c>
    </row>
    <row r="4" spans="1:19" x14ac:dyDescent="0.25">
      <c r="A4" s="4">
        <v>100</v>
      </c>
      <c r="B4">
        <v>-4.4522963424771405</v>
      </c>
      <c r="C4">
        <f t="shared" ref="C4:C67" ca="1" si="0">D4</f>
        <v>-142.24221960545702</v>
      </c>
      <c r="D4">
        <f t="shared" ref="D4:D34" ca="1" si="1">(1.56*(21.67)^2)*TANH((2*PI()*B4)/C4)</f>
        <v>142.24221960545924</v>
      </c>
      <c r="E4">
        <f t="shared" ref="E4:E67" ca="1" si="2">ABS(D4)</f>
        <v>142.24221960545924</v>
      </c>
      <c r="F4">
        <f t="shared" ref="F4:F67" ca="1" si="3">0.5*((1)+((4*PI()*B4/E4)/SINH(4*PI()*B4/E4)))</f>
        <v>0.98733611041001668</v>
      </c>
      <c r="G4">
        <f t="shared" ref="G4:G67" ca="1" si="4">TANH(2*PI()*-B4/E4)</f>
        <v>0.194171774510637</v>
      </c>
      <c r="H4">
        <f t="shared" ref="H4:H67" ca="1" si="5">SQRT(2*F4*G4)</f>
        <v>0.61921370236250928</v>
      </c>
      <c r="I4">
        <f t="shared" ref="I4:I67" ca="1" si="6">1/H4</f>
        <v>1.6149513426215578</v>
      </c>
      <c r="J4">
        <f t="shared" ref="J4:J67" ca="1" si="7">ASIN(SIN(45))*G4</f>
        <v>0.19760916825911001</v>
      </c>
      <c r="K4">
        <f t="shared" ref="K4:K67" ca="1" si="8">COS(J4)</f>
        <v>0.98053876126434936</v>
      </c>
      <c r="L4" s="7">
        <f t="shared" ref="L4:L67" si="9">-COS(23)</f>
        <v>0.53283302033339752</v>
      </c>
      <c r="M4">
        <f t="shared" ref="M4:M67" ca="1" si="10">SQRT(L4/K4)</f>
        <v>0.73716241178745512</v>
      </c>
      <c r="N4">
        <f t="shared" ref="N4:N67" ca="1" si="11">M4*I4*14.3335</f>
        <v>17.06376552883469</v>
      </c>
      <c r="O4">
        <v>0.56864098873099989</v>
      </c>
      <c r="P4">
        <f t="shared" ref="P4:P67" si="12">-B4*O4</f>
        <v>2.5317581943096155</v>
      </c>
    </row>
    <row r="5" spans="1:19" x14ac:dyDescent="0.25">
      <c r="A5" s="4">
        <f>A4+100</f>
        <v>200</v>
      </c>
      <c r="B5">
        <v>-4.8045926849542813</v>
      </c>
      <c r="C5">
        <f t="shared" ca="1" si="0"/>
        <v>-147.68769987989262</v>
      </c>
      <c r="D5">
        <f t="shared" ca="1" si="1"/>
        <v>147.68769987989396</v>
      </c>
      <c r="E5">
        <f t="shared" ca="1" si="2"/>
        <v>147.68769987989396</v>
      </c>
      <c r="F5">
        <f t="shared" ca="1" si="3"/>
        <v>0.98633967451479676</v>
      </c>
      <c r="G5">
        <f t="shared" ca="1" si="4"/>
        <v>0.20160528174134998</v>
      </c>
      <c r="H5">
        <f t="shared" ca="1" si="5"/>
        <v>0.63063664335848268</v>
      </c>
      <c r="I5">
        <f t="shared" ca="1" si="6"/>
        <v>1.5856991669156058</v>
      </c>
      <c r="J5">
        <f t="shared" ca="1" si="7"/>
        <v>0.20517426975139103</v>
      </c>
      <c r="K5">
        <f t="shared" ca="1" si="8"/>
        <v>0.97902549405432193</v>
      </c>
      <c r="L5" s="7">
        <f t="shared" si="9"/>
        <v>0.53283302033339752</v>
      </c>
      <c r="M5">
        <f t="shared" ca="1" si="10"/>
        <v>0.73773190307400938</v>
      </c>
      <c r="N5">
        <f t="shared" ca="1" si="11"/>
        <v>16.767627355742487</v>
      </c>
      <c r="O5">
        <v>0.56864098873099989</v>
      </c>
      <c r="P5">
        <f t="shared" si="12"/>
        <v>2.7320883348221319</v>
      </c>
    </row>
    <row r="6" spans="1:19" x14ac:dyDescent="0.25">
      <c r="A6" s="4">
        <f>A5+100</f>
        <v>300</v>
      </c>
      <c r="B6">
        <v>-5.1568890274314212</v>
      </c>
      <c r="C6">
        <f t="shared" ca="1" si="0"/>
        <v>-152.92882427406269</v>
      </c>
      <c r="D6">
        <f t="shared" ca="1" si="1"/>
        <v>152.9288242740638</v>
      </c>
      <c r="E6">
        <f t="shared" ca="1" si="2"/>
        <v>152.9288242740638</v>
      </c>
      <c r="F6">
        <f t="shared" ca="1" si="3"/>
        <v>0.98534406942531105</v>
      </c>
      <c r="G6">
        <f t="shared" ca="1" si="4"/>
        <v>0.2087598271841149</v>
      </c>
      <c r="H6">
        <f t="shared" ca="1" si="5"/>
        <v>0.64140511012950385</v>
      </c>
      <c r="I6">
        <f t="shared" ca="1" si="6"/>
        <v>1.559077070337175</v>
      </c>
      <c r="J6">
        <f t="shared" ca="1" si="7"/>
        <v>0.21245547103710793</v>
      </c>
      <c r="K6">
        <f t="shared" ca="1" si="8"/>
        <v>0.97751609955404262</v>
      </c>
      <c r="L6" s="7">
        <f t="shared" si="9"/>
        <v>0.53283302033339752</v>
      </c>
      <c r="M6">
        <f t="shared" ca="1" si="10"/>
        <v>0.7383012537762752</v>
      </c>
      <c r="N6">
        <f t="shared" ca="1" si="11"/>
        <v>16.498841144040117</v>
      </c>
      <c r="O6">
        <v>0.56864098873099989</v>
      </c>
      <c r="P6">
        <f t="shared" si="12"/>
        <v>2.9324184753346478</v>
      </c>
    </row>
    <row r="7" spans="1:19" x14ac:dyDescent="0.25">
      <c r="A7" s="4">
        <f>A6+100</f>
        <v>400</v>
      </c>
      <c r="B7">
        <v>-5.509185369908562</v>
      </c>
      <c r="C7">
        <f t="shared" ca="1" si="0"/>
        <v>157.98593889336448</v>
      </c>
      <c r="D7">
        <f t="shared" ca="1" si="1"/>
        <v>-157.98593889336274</v>
      </c>
      <c r="E7">
        <f t="shared" ca="1" si="2"/>
        <v>157.98593889336274</v>
      </c>
      <c r="F7">
        <f t="shared" ca="1" si="3"/>
        <v>0.98434929655779446</v>
      </c>
      <c r="G7">
        <f t="shared" ca="1" si="4"/>
        <v>0.21566318486692654</v>
      </c>
      <c r="H7">
        <f t="shared" ca="1" si="5"/>
        <v>0.65159481937347041</v>
      </c>
      <c r="I7">
        <f t="shared" ca="1" si="6"/>
        <v>1.5346960569169847</v>
      </c>
      <c r="J7">
        <f t="shared" ca="1" si="7"/>
        <v>0.21948103782369985</v>
      </c>
      <c r="K7">
        <f t="shared" ca="1" si="8"/>
        <v>0.97601057083045228</v>
      </c>
      <c r="L7" s="7">
        <f t="shared" si="9"/>
        <v>0.53283302033339752</v>
      </c>
      <c r="M7">
        <f t="shared" ca="1" si="10"/>
        <v>0.73887046145869217</v>
      </c>
      <c r="N7">
        <f t="shared" ca="1" si="11"/>
        <v>16.253351691011552</v>
      </c>
      <c r="O7">
        <v>0.56864098873099989</v>
      </c>
      <c r="P7">
        <f t="shared" si="12"/>
        <v>3.1327486158471642</v>
      </c>
    </row>
    <row r="8" spans="1:19" x14ac:dyDescent="0.25">
      <c r="A8" s="5">
        <v>480</v>
      </c>
      <c r="B8">
        <v>-5.7910224438902738</v>
      </c>
      <c r="C8">
        <f t="shared" ca="1" si="0"/>
        <v>161.9107559913721</v>
      </c>
      <c r="D8">
        <f t="shared" ca="1" si="1"/>
        <v>-161.91075599137096</v>
      </c>
      <c r="E8">
        <f t="shared" ca="1" si="2"/>
        <v>161.91075599137096</v>
      </c>
      <c r="F8">
        <f t="shared" ca="1" si="3"/>
        <v>0.98355407841592801</v>
      </c>
      <c r="G8">
        <f t="shared" ca="1" si="4"/>
        <v>0.22102086771709342</v>
      </c>
      <c r="H8">
        <f t="shared" ca="1" si="5"/>
        <v>0.65937239229160116</v>
      </c>
      <c r="I8">
        <f t="shared" ca="1" si="6"/>
        <v>1.5165936755777296</v>
      </c>
      <c r="J8">
        <f t="shared" ca="1" si="7"/>
        <v>0.2249335669283333</v>
      </c>
      <c r="K8">
        <f t="shared" ca="1" si="8"/>
        <v>0.9748089265588219</v>
      </c>
      <c r="L8" s="7">
        <f t="shared" si="9"/>
        <v>0.53283302033339752</v>
      </c>
      <c r="M8">
        <f t="shared" ca="1" si="10"/>
        <v>0.73932572299064159</v>
      </c>
      <c r="N8">
        <f t="shared" ca="1" si="11"/>
        <v>16.071533134192681</v>
      </c>
      <c r="O8">
        <v>0.56864098873099989</v>
      </c>
      <c r="P8">
        <f t="shared" si="12"/>
        <v>3.2930127282571764</v>
      </c>
    </row>
    <row r="9" spans="1:19" x14ac:dyDescent="0.25">
      <c r="A9" s="4">
        <v>500</v>
      </c>
      <c r="B9">
        <v>-5.7871356735217265</v>
      </c>
      <c r="C9">
        <f t="shared" ca="1" si="0"/>
        <v>-161.85732013745033</v>
      </c>
      <c r="D9">
        <f t="shared" ca="1" si="1"/>
        <v>161.85732013745238</v>
      </c>
      <c r="E9">
        <f t="shared" ca="1" si="2"/>
        <v>161.85732013745238</v>
      </c>
      <c r="F9">
        <f t="shared" ca="1" si="3"/>
        <v>0.9835650415117061</v>
      </c>
      <c r="G9">
        <f t="shared" ca="1" si="4"/>
        <v>0.22094792358976431</v>
      </c>
      <c r="H9">
        <f t="shared" ca="1" si="5"/>
        <v>0.65926725026728239</v>
      </c>
      <c r="I9">
        <f t="shared" ca="1" si="6"/>
        <v>1.5168355467294585</v>
      </c>
      <c r="J9">
        <f t="shared" ca="1" si="7"/>
        <v>0.22485933148207846</v>
      </c>
      <c r="K9">
        <f t="shared" ca="1" si="8"/>
        <v>0.97482548146570625</v>
      </c>
      <c r="L9" s="7">
        <f t="shared" si="9"/>
        <v>0.53283302033339752</v>
      </c>
      <c r="M9">
        <f t="shared" ca="1" si="10"/>
        <v>0.73931944518979487</v>
      </c>
      <c r="N9">
        <f t="shared" ca="1" si="11"/>
        <v>16.073959783883758</v>
      </c>
      <c r="O9">
        <v>0.56129057303435059</v>
      </c>
      <c r="P9">
        <f t="shared" si="12"/>
        <v>3.2482646984185424</v>
      </c>
    </row>
    <row r="10" spans="1:19" x14ac:dyDescent="0.25">
      <c r="A10" s="4">
        <f t="shared" ref="A10:A25" si="13">A9+100</f>
        <v>600</v>
      </c>
      <c r="B10">
        <v>-5.7677018216789868</v>
      </c>
      <c r="C10">
        <f t="shared" ca="1" si="0"/>
        <v>161.58985754231728</v>
      </c>
      <c r="D10">
        <f t="shared" ca="1" si="1"/>
        <v>-161.5898575423162</v>
      </c>
      <c r="E10">
        <f t="shared" ca="1" si="2"/>
        <v>161.5898575423162</v>
      </c>
      <c r="F10">
        <f t="shared" ca="1" si="3"/>
        <v>0.98361985851465594</v>
      </c>
      <c r="G10">
        <f t="shared" ca="1" si="4"/>
        <v>0.2205828161915793</v>
      </c>
      <c r="H10">
        <f t="shared" ca="1" si="5"/>
        <v>0.65874067500515798</v>
      </c>
      <c r="I10">
        <f t="shared" ca="1" si="6"/>
        <v>1.5180480543305905</v>
      </c>
      <c r="J10">
        <f t="shared" ca="1" si="7"/>
        <v>0.22448776064248335</v>
      </c>
      <c r="K10">
        <f t="shared" ca="1" si="8"/>
        <v>0.97490826303584133</v>
      </c>
      <c r="L10" s="7">
        <f t="shared" si="9"/>
        <v>0.53283302033339752</v>
      </c>
      <c r="M10">
        <f t="shared" ca="1" si="10"/>
        <v>0.73928805591652735</v>
      </c>
      <c r="N10">
        <f t="shared" ca="1" si="11"/>
        <v>16.086125772325463</v>
      </c>
      <c r="O10">
        <v>0.56129057303435059</v>
      </c>
      <c r="P10">
        <f t="shared" si="12"/>
        <v>3.2373566605814661</v>
      </c>
    </row>
    <row r="11" spans="1:19" x14ac:dyDescent="0.25">
      <c r="A11" s="4">
        <f t="shared" si="13"/>
        <v>700</v>
      </c>
      <c r="B11">
        <v>-5.7482679698362462</v>
      </c>
      <c r="C11">
        <f t="shared" ca="1" si="0"/>
        <v>161.32192101419045</v>
      </c>
      <c r="D11">
        <f t="shared" ca="1" si="1"/>
        <v>-161.32192101418985</v>
      </c>
      <c r="E11">
        <f t="shared" ca="1" si="2"/>
        <v>161.32192101418985</v>
      </c>
      <c r="F11">
        <f t="shared" ca="1" si="3"/>
        <v>0.98367467805753361</v>
      </c>
      <c r="G11">
        <f t="shared" ca="1" si="4"/>
        <v>0.22021706183772494</v>
      </c>
      <c r="H11">
        <f t="shared" ca="1" si="5"/>
        <v>0.65821265166509835</v>
      </c>
      <c r="I11">
        <f t="shared" ca="1" si="6"/>
        <v>1.5192658443593767</v>
      </c>
      <c r="J11">
        <f t="shared" ca="1" si="7"/>
        <v>0.22411553139425991</v>
      </c>
      <c r="K11">
        <f t="shared" ca="1" si="8"/>
        <v>0.97499105633302152</v>
      </c>
      <c r="L11" s="7">
        <f t="shared" si="9"/>
        <v>0.53283302033339752</v>
      </c>
      <c r="M11">
        <f t="shared" ca="1" si="10"/>
        <v>0.73925666619516806</v>
      </c>
      <c r="N11">
        <f t="shared" ca="1" si="11"/>
        <v>16.098346633269827</v>
      </c>
      <c r="O11">
        <v>0.56129057303435059</v>
      </c>
      <c r="P11">
        <f t="shared" si="12"/>
        <v>3.2264486227443898</v>
      </c>
      <c r="R11" s="1" t="s">
        <v>1</v>
      </c>
    </row>
    <row r="12" spans="1:19" x14ac:dyDescent="0.25">
      <c r="A12" s="4">
        <f t="shared" si="13"/>
        <v>800</v>
      </c>
      <c r="B12">
        <v>-5.7288341179935056</v>
      </c>
      <c r="C12">
        <f t="shared" ca="1" si="0"/>
        <v>161.05350818661969</v>
      </c>
      <c r="D12">
        <f t="shared" ca="1" si="1"/>
        <v>-161.05350818661833</v>
      </c>
      <c r="E12">
        <f t="shared" ca="1" si="2"/>
        <v>161.05350818661833</v>
      </c>
      <c r="F12">
        <f t="shared" ca="1" si="3"/>
        <v>0.98372950014010052</v>
      </c>
      <c r="G12">
        <f t="shared" ca="1" si="4"/>
        <v>0.21985065729781131</v>
      </c>
      <c r="H12">
        <f t="shared" ca="1" si="5"/>
        <v>0.65768317176137092</v>
      </c>
      <c r="I12">
        <f t="shared" ca="1" si="6"/>
        <v>1.5204889572008586</v>
      </c>
      <c r="J12">
        <f t="shared" ca="1" si="7"/>
        <v>0.22374264044983108</v>
      </c>
      <c r="K12">
        <f t="shared" ca="1" si="8"/>
        <v>0.97507386135840579</v>
      </c>
      <c r="L12" s="7">
        <f t="shared" si="9"/>
        <v>0.53283302033339752</v>
      </c>
      <c r="M12">
        <f t="shared" ca="1" si="10"/>
        <v>0.73922527602612798</v>
      </c>
      <c r="N12">
        <f t="shared" ca="1" si="11"/>
        <v>16.110622787479457</v>
      </c>
      <c r="O12">
        <v>0.56129057303435059</v>
      </c>
      <c r="P12">
        <f t="shared" si="12"/>
        <v>3.2155405849073131</v>
      </c>
      <c r="R12" s="2">
        <v>0</v>
      </c>
      <c r="S12">
        <v>2.3314279999999998</v>
      </c>
    </row>
    <row r="13" spans="1:19" x14ac:dyDescent="0.25">
      <c r="A13" s="4">
        <f t="shared" si="13"/>
        <v>900</v>
      </c>
      <c r="B13">
        <v>-5.7094002661507668</v>
      </c>
      <c r="C13">
        <f t="shared" ca="1" si="0"/>
        <v>160.7846166731305</v>
      </c>
      <c r="D13">
        <f t="shared" ca="1" si="1"/>
        <v>-160.78461667312914</v>
      </c>
      <c r="E13">
        <f t="shared" ca="1" si="2"/>
        <v>160.78461667312914</v>
      </c>
      <c r="F13">
        <f t="shared" ca="1" si="3"/>
        <v>0.98378432476211919</v>
      </c>
      <c r="G13">
        <f t="shared" ca="1" si="4"/>
        <v>0.21948359931411374</v>
      </c>
      <c r="H13">
        <f t="shared" ca="1" si="5"/>
        <v>0.65715222672923346</v>
      </c>
      <c r="I13">
        <f t="shared" ca="1" si="6"/>
        <v>1.5217174336868375</v>
      </c>
      <c r="J13">
        <f t="shared" ca="1" si="7"/>
        <v>0.22336908449380119</v>
      </c>
      <c r="K13">
        <f t="shared" ca="1" si="8"/>
        <v>0.97515667811315421</v>
      </c>
      <c r="L13" s="7">
        <f t="shared" si="9"/>
        <v>0.53283302033339752</v>
      </c>
      <c r="M13">
        <f t="shared" ca="1" si="10"/>
        <v>0.73919388540981745</v>
      </c>
      <c r="N13">
        <f t="shared" ca="1" si="11"/>
        <v>16.122954660377609</v>
      </c>
      <c r="O13">
        <v>0.56129057303435059</v>
      </c>
      <c r="P13">
        <f t="shared" si="12"/>
        <v>3.2046325470702377</v>
      </c>
      <c r="R13" s="2">
        <v>480</v>
      </c>
      <c r="S13">
        <v>3.2930130000000002</v>
      </c>
    </row>
    <row r="14" spans="1:19" x14ac:dyDescent="0.25">
      <c r="A14" s="4">
        <f t="shared" si="13"/>
        <v>1000</v>
      </c>
      <c r="B14">
        <v>-5.6899664143080262</v>
      </c>
      <c r="C14">
        <f t="shared" ca="1" si="0"/>
        <v>160.51524406698903</v>
      </c>
      <c r="D14">
        <f t="shared" ca="1" si="1"/>
        <v>-160.51524406699042</v>
      </c>
      <c r="E14">
        <f t="shared" ca="1" si="2"/>
        <v>160.51524406699042</v>
      </c>
      <c r="F14">
        <f t="shared" ca="1" si="3"/>
        <v>0.98383915192335136</v>
      </c>
      <c r="G14">
        <f t="shared" ca="1" si="4"/>
        <v>0.21911588460125195</v>
      </c>
      <c r="H14">
        <f t="shared" ca="1" si="5"/>
        <v>0.65661980792393193</v>
      </c>
      <c r="I14">
        <f t="shared" ca="1" si="6"/>
        <v>1.5229513151023431</v>
      </c>
      <c r="J14">
        <f t="shared" ca="1" si="7"/>
        <v>0.22299486018262935</v>
      </c>
      <c r="K14">
        <f t="shared" ca="1" si="8"/>
        <v>0.97523950659842706</v>
      </c>
      <c r="L14" s="7">
        <f t="shared" si="9"/>
        <v>0.53283302033339752</v>
      </c>
      <c r="M14">
        <f t="shared" ca="1" si="10"/>
        <v>0.73916249434664683</v>
      </c>
      <c r="N14">
        <f t="shared" ca="1" si="11"/>
        <v>16.135342682115748</v>
      </c>
      <c r="O14">
        <v>0.56129057303435059</v>
      </c>
      <c r="P14">
        <f t="shared" si="12"/>
        <v>3.193724509233161</v>
      </c>
      <c r="R14" s="2">
        <v>2152.5</v>
      </c>
      <c r="S14">
        <v>3.068009</v>
      </c>
    </row>
    <row r="15" spans="1:19" x14ac:dyDescent="0.25">
      <c r="A15" s="4">
        <f t="shared" si="13"/>
        <v>1100</v>
      </c>
      <c r="B15">
        <v>-5.6705325624652865</v>
      </c>
      <c r="C15">
        <f t="shared" ca="1" si="0"/>
        <v>-160.24538794096532</v>
      </c>
      <c r="D15">
        <f t="shared" ca="1" si="1"/>
        <v>160.24538794096389</v>
      </c>
      <c r="E15">
        <f t="shared" ca="1" si="2"/>
        <v>160.24538794096389</v>
      </c>
      <c r="F15">
        <f t="shared" ca="1" si="3"/>
        <v>0.98389398162355823</v>
      </c>
      <c r="G15">
        <f t="shared" ca="1" si="4"/>
        <v>0.21874750984586686</v>
      </c>
      <c r="H15">
        <f t="shared" ca="1" si="5"/>
        <v>0.65608590661968713</v>
      </c>
      <c r="I15">
        <f t="shared" ca="1" si="6"/>
        <v>1.5241906431922021</v>
      </c>
      <c r="J15">
        <f t="shared" ca="1" si="7"/>
        <v>0.2226199641443006</v>
      </c>
      <c r="K15">
        <f t="shared" ca="1" si="8"/>
        <v>0.9753223468153831</v>
      </c>
      <c r="L15" s="7">
        <f t="shared" si="9"/>
        <v>0.53283302033339752</v>
      </c>
      <c r="M15">
        <f t="shared" ca="1" si="10"/>
        <v>0.7391311028370271</v>
      </c>
      <c r="N15">
        <f t="shared" ca="1" si="11"/>
        <v>16.147787287642103</v>
      </c>
      <c r="O15">
        <v>0.56129057303435059</v>
      </c>
      <c r="P15">
        <f t="shared" si="12"/>
        <v>3.1828164713960851</v>
      </c>
      <c r="R15" s="2">
        <v>3506.2</v>
      </c>
      <c r="S15">
        <v>2.6797710000000001</v>
      </c>
    </row>
    <row r="16" spans="1:19" x14ac:dyDescent="0.25">
      <c r="A16" s="4">
        <f t="shared" si="13"/>
        <v>1200</v>
      </c>
      <c r="B16">
        <v>-5.6510987106225468</v>
      </c>
      <c r="C16">
        <f t="shared" ca="1" si="0"/>
        <v>-159.9750458470742</v>
      </c>
      <c r="D16">
        <f t="shared" ca="1" si="1"/>
        <v>159.97504584707221</v>
      </c>
      <c r="E16">
        <f t="shared" ca="1" si="2"/>
        <v>159.97504584707221</v>
      </c>
      <c r="F16">
        <f t="shared" ca="1" si="3"/>
        <v>0.98394881386250233</v>
      </c>
      <c r="G16">
        <f t="shared" ca="1" si="4"/>
        <v>0.21837847170626695</v>
      </c>
      <c r="H16">
        <f t="shared" ca="1" si="5"/>
        <v>0.65555051400862674</v>
      </c>
      <c r="I16">
        <f t="shared" ca="1" si="6"/>
        <v>1.5254354601678193</v>
      </c>
      <c r="J16">
        <f t="shared" ca="1" si="7"/>
        <v>0.22224439297796594</v>
      </c>
      <c r="K16">
        <f t="shared" ca="1" si="8"/>
        <v>0.97540519876518361</v>
      </c>
      <c r="L16" s="7">
        <f t="shared" si="9"/>
        <v>0.53283302033339752</v>
      </c>
      <c r="M16">
        <f t="shared" ca="1" si="10"/>
        <v>0.73909971088136817</v>
      </c>
      <c r="N16">
        <f t="shared" ca="1" si="11"/>
        <v>16.160288916772448</v>
      </c>
      <c r="O16">
        <v>0.56129057303435059</v>
      </c>
      <c r="P16">
        <f t="shared" si="12"/>
        <v>3.1719084335590089</v>
      </c>
      <c r="R16" s="2">
        <v>4812</v>
      </c>
      <c r="S16">
        <v>3.8119399999999999</v>
      </c>
    </row>
    <row r="17" spans="1:19" x14ac:dyDescent="0.25">
      <c r="A17" s="4">
        <f t="shared" si="13"/>
        <v>1300</v>
      </c>
      <c r="B17">
        <v>-5.631664858779807</v>
      </c>
      <c r="C17">
        <f t="shared" ca="1" si="0"/>
        <v>-159.70421531633812</v>
      </c>
      <c r="D17">
        <f t="shared" ca="1" si="1"/>
        <v>159.70421531633693</v>
      </c>
      <c r="E17">
        <f t="shared" ca="1" si="2"/>
        <v>159.70421531633693</v>
      </c>
      <c r="F17">
        <f t="shared" ca="1" si="3"/>
        <v>0.98400364863994616</v>
      </c>
      <c r="G17">
        <f t="shared" ca="1" si="4"/>
        <v>0.2180087668121044</v>
      </c>
      <c r="H17">
        <f t="shared" ca="1" si="5"/>
        <v>0.65501362119975171</v>
      </c>
      <c r="I17">
        <f t="shared" ca="1" si="6"/>
        <v>1.5266858087139563</v>
      </c>
      <c r="J17">
        <f t="shared" ca="1" si="7"/>
        <v>0.22186814325361284</v>
      </c>
      <c r="K17">
        <f t="shared" ca="1" si="8"/>
        <v>0.97548806244898867</v>
      </c>
      <c r="L17" s="7">
        <f t="shared" si="9"/>
        <v>0.53283302033339752</v>
      </c>
      <c r="M17">
        <f t="shared" ca="1" si="10"/>
        <v>0.73906831848008048</v>
      </c>
      <c r="N17">
        <f t="shared" ca="1" si="11"/>
        <v>16.172848014260882</v>
      </c>
      <c r="O17">
        <v>0.56129057303435059</v>
      </c>
      <c r="P17">
        <f t="shared" si="12"/>
        <v>3.161000395721933</v>
      </c>
      <c r="R17" s="2">
        <v>6540.9</v>
      </c>
      <c r="S17">
        <v>12.10852</v>
      </c>
    </row>
    <row r="18" spans="1:19" x14ac:dyDescent="0.25">
      <c r="A18" s="4">
        <f t="shared" si="13"/>
        <v>1400</v>
      </c>
      <c r="B18">
        <v>-5.6122310069370673</v>
      </c>
      <c r="C18">
        <f t="shared" ca="1" si="0"/>
        <v>159.43289385852879</v>
      </c>
      <c r="D18">
        <f t="shared" ca="1" si="1"/>
        <v>-159.43289385853009</v>
      </c>
      <c r="E18">
        <f t="shared" ca="1" si="2"/>
        <v>159.43289385853009</v>
      </c>
      <c r="F18">
        <f t="shared" ca="1" si="3"/>
        <v>0.98405848595565093</v>
      </c>
      <c r="G18">
        <f t="shared" ca="1" si="4"/>
        <v>0.21763839176402247</v>
      </c>
      <c r="H18">
        <f t="shared" ca="1" si="5"/>
        <v>0.65447521921785057</v>
      </c>
      <c r="I18">
        <f t="shared" ca="1" si="6"/>
        <v>1.5279417319957183</v>
      </c>
      <c r="J18">
        <f t="shared" ca="1" si="7"/>
        <v>0.2214912115117062</v>
      </c>
      <c r="K18">
        <f t="shared" ca="1" si="8"/>
        <v>0.97557093786795868</v>
      </c>
      <c r="L18" s="7">
        <f t="shared" si="9"/>
        <v>0.53283302033339752</v>
      </c>
      <c r="M18">
        <f t="shared" ca="1" si="10"/>
        <v>0.73903692563357437</v>
      </c>
      <c r="N18">
        <f t="shared" ca="1" si="11"/>
        <v>16.185465029872777</v>
      </c>
      <c r="O18">
        <v>0.56129057303435059</v>
      </c>
      <c r="P18">
        <f t="shared" si="12"/>
        <v>3.1500923578848568</v>
      </c>
      <c r="R18" s="2">
        <v>11214.3</v>
      </c>
      <c r="S18">
        <v>15.35988</v>
      </c>
    </row>
    <row r="19" spans="1:19" x14ac:dyDescent="0.25">
      <c r="A19" s="4">
        <f t="shared" si="13"/>
        <v>1500</v>
      </c>
      <c r="B19">
        <v>-5.5927971550943267</v>
      </c>
      <c r="C19">
        <f t="shared" ca="1" si="0"/>
        <v>-159.1610789619138</v>
      </c>
      <c r="D19">
        <f t="shared" ca="1" si="1"/>
        <v>159.16107896191255</v>
      </c>
      <c r="E19">
        <f t="shared" ca="1" si="2"/>
        <v>159.16107896191255</v>
      </c>
      <c r="F19">
        <f t="shared" ca="1" si="3"/>
        <v>0.98411332580937849</v>
      </c>
      <c r="G19">
        <f t="shared" ca="1" si="4"/>
        <v>0.21726734313330964</v>
      </c>
      <c r="H19">
        <f t="shared" ca="1" si="5"/>
        <v>0.65393529900241476</v>
      </c>
      <c r="I19">
        <f t="shared" ca="1" si="6"/>
        <v>1.529203273665622</v>
      </c>
      <c r="J19">
        <f t="shared" ca="1" si="7"/>
        <v>0.22111359426283655</v>
      </c>
      <c r="K19">
        <f t="shared" ca="1" si="8"/>
        <v>0.97565382502325315</v>
      </c>
      <c r="L19" s="7">
        <f t="shared" si="9"/>
        <v>0.53283302033339752</v>
      </c>
      <c r="M19">
        <f t="shared" ca="1" si="10"/>
        <v>0.7390055323422603</v>
      </c>
      <c r="N19">
        <f t="shared" ca="1" si="11"/>
        <v>16.198140418458546</v>
      </c>
      <c r="O19">
        <v>0.56129057303435059</v>
      </c>
      <c r="P19">
        <f t="shared" si="12"/>
        <v>3.1391843200477805</v>
      </c>
      <c r="R19" s="2">
        <v>15405.6</v>
      </c>
      <c r="S19">
        <v>16.089459999999999</v>
      </c>
    </row>
    <row r="20" spans="1:19" x14ac:dyDescent="0.25">
      <c r="A20" s="4">
        <f t="shared" si="13"/>
        <v>1600</v>
      </c>
      <c r="B20">
        <v>-5.573363303251587</v>
      </c>
      <c r="C20">
        <f t="shared" ca="1" si="0"/>
        <v>158.88876809298347</v>
      </c>
      <c r="D20">
        <f t="shared" ca="1" si="1"/>
        <v>-158.88876809298449</v>
      </c>
      <c r="E20">
        <f t="shared" ca="1" si="2"/>
        <v>158.88876809298449</v>
      </c>
      <c r="F20">
        <f t="shared" ca="1" si="3"/>
        <v>0.9841681682008917</v>
      </c>
      <c r="G20">
        <f t="shared" ca="1" si="4"/>
        <v>0.21689561746152672</v>
      </c>
      <c r="H20">
        <f t="shared" ca="1" si="5"/>
        <v>0.65339385140650363</v>
      </c>
      <c r="I20">
        <f t="shared" ca="1" si="6"/>
        <v>1.5304704778708702</v>
      </c>
      <c r="J20">
        <f t="shared" ca="1" si="7"/>
        <v>0.22073528798734046</v>
      </c>
      <c r="K20">
        <f t="shared" ca="1" si="8"/>
        <v>0.97573672391603394</v>
      </c>
      <c r="L20" s="7">
        <f t="shared" si="9"/>
        <v>0.53283302033339752</v>
      </c>
      <c r="M20">
        <f t="shared" ca="1" si="10"/>
        <v>0.73897413860654804</v>
      </c>
      <c r="N20">
        <f t="shared" ca="1" si="11"/>
        <v>16.210874640029598</v>
      </c>
      <c r="O20">
        <v>0.56129057303435059</v>
      </c>
      <c r="P20">
        <f t="shared" si="12"/>
        <v>3.1282762822107042</v>
      </c>
      <c r="R20" s="2">
        <v>17227.400000000001</v>
      </c>
      <c r="S20">
        <v>17.79487</v>
      </c>
    </row>
    <row r="21" spans="1:19" x14ac:dyDescent="0.25">
      <c r="A21" s="4">
        <f t="shared" si="13"/>
        <v>1700</v>
      </c>
      <c r="B21">
        <v>-5.5539294514088473</v>
      </c>
      <c r="C21">
        <f t="shared" ca="1" si="0"/>
        <v>158.61595869620211</v>
      </c>
      <c r="D21">
        <f t="shared" ca="1" si="1"/>
        <v>-158.61595869620294</v>
      </c>
      <c r="E21">
        <f t="shared" ca="1" si="2"/>
        <v>158.61595869620294</v>
      </c>
      <c r="F21">
        <f t="shared" ca="1" si="3"/>
        <v>0.98422301312995164</v>
      </c>
      <c r="G21">
        <f t="shared" ca="1" si="4"/>
        <v>0.21652321126016721</v>
      </c>
      <c r="H21">
        <f t="shared" ca="1" si="5"/>
        <v>0.65285086719564811</v>
      </c>
      <c r="I21">
        <f t="shared" ca="1" si="6"/>
        <v>1.5317433892606247</v>
      </c>
      <c r="J21">
        <f t="shared" ca="1" si="7"/>
        <v>0.22035628913495497</v>
      </c>
      <c r="K21">
        <f t="shared" ca="1" si="8"/>
        <v>0.97581963454746068</v>
      </c>
      <c r="L21" s="7">
        <f t="shared" si="9"/>
        <v>0.53283302033339752</v>
      </c>
      <c r="M21">
        <f t="shared" ca="1" si="10"/>
        <v>0.73894274442684815</v>
      </c>
      <c r="N21">
        <f t="shared" ca="1" si="11"/>
        <v>16.223668159834272</v>
      </c>
      <c r="O21">
        <v>0.56129057303435059</v>
      </c>
      <c r="P21">
        <f t="shared" si="12"/>
        <v>3.1173682443736284</v>
      </c>
    </row>
    <row r="22" spans="1:19" x14ac:dyDescent="0.25">
      <c r="A22" s="4">
        <f t="shared" si="13"/>
        <v>1800</v>
      </c>
      <c r="B22">
        <v>-5.5344955995661067</v>
      </c>
      <c r="C22">
        <f t="shared" ca="1" si="0"/>
        <v>158.34264819372433</v>
      </c>
      <c r="D22">
        <f t="shared" ca="1" si="1"/>
        <v>-158.34264819372584</v>
      </c>
      <c r="E22">
        <f t="shared" ca="1" si="2"/>
        <v>158.34264819372584</v>
      </c>
      <c r="F22">
        <f t="shared" ca="1" si="3"/>
        <v>0.98427786059632072</v>
      </c>
      <c r="G22">
        <f t="shared" ca="1" si="4"/>
        <v>0.2161501210102702</v>
      </c>
      <c r="H22">
        <f t="shared" ca="1" si="5"/>
        <v>0.65230633704667407</v>
      </c>
      <c r="I22">
        <f t="shared" ca="1" si="6"/>
        <v>1.5330220529935579</v>
      </c>
      <c r="J22">
        <f t="shared" ca="1" si="7"/>
        <v>0.2199765941244235</v>
      </c>
      <c r="K22">
        <f t="shared" ca="1" si="8"/>
        <v>0.97590255691869454</v>
      </c>
      <c r="L22" s="7">
        <f t="shared" si="9"/>
        <v>0.53283302033339752</v>
      </c>
      <c r="M22">
        <f t="shared" ca="1" si="10"/>
        <v>0.73891134980357076</v>
      </c>
      <c r="N22">
        <f t="shared" ca="1" si="11"/>
        <v>16.236521448436669</v>
      </c>
      <c r="O22">
        <v>0.56129057303435059</v>
      </c>
      <c r="P22">
        <f t="shared" si="12"/>
        <v>3.1064602065365516</v>
      </c>
    </row>
    <row r="23" spans="1:19" x14ac:dyDescent="0.25">
      <c r="A23" s="4">
        <f t="shared" si="13"/>
        <v>1900</v>
      </c>
      <c r="B23">
        <v>-5.515061747723367</v>
      </c>
      <c r="C23">
        <f t="shared" ca="1" si="0"/>
        <v>-158.06883398513042</v>
      </c>
      <c r="D23">
        <f t="shared" ca="1" si="1"/>
        <v>158.0688339851292</v>
      </c>
      <c r="E23">
        <f t="shared" ca="1" si="2"/>
        <v>158.0688339851292</v>
      </c>
      <c r="F23">
        <f t="shared" ca="1" si="3"/>
        <v>0.98433271059976069</v>
      </c>
      <c r="G23">
        <f t="shared" ca="1" si="4"/>
        <v>0.21577634316205904</v>
      </c>
      <c r="H23">
        <f t="shared" ca="1" si="5"/>
        <v>0.65176025154655404</v>
      </c>
      <c r="I23">
        <f t="shared" ca="1" si="6"/>
        <v>1.5343065147454329</v>
      </c>
      <c r="J23">
        <f t="shared" ca="1" si="7"/>
        <v>0.21959619934312824</v>
      </c>
      <c r="K23">
        <f t="shared" ca="1" si="8"/>
        <v>0.97598549103089582</v>
      </c>
      <c r="L23" s="7">
        <f t="shared" si="9"/>
        <v>0.53283302033339752</v>
      </c>
      <c r="M23">
        <f t="shared" ca="1" si="10"/>
        <v>0.73887995473712609</v>
      </c>
      <c r="N23">
        <f t="shared" ca="1" si="11"/>
        <v>16.249434981795787</v>
      </c>
      <c r="O23">
        <v>0.56129057303435059</v>
      </c>
      <c r="P23">
        <f t="shared" si="12"/>
        <v>3.0955521686994758</v>
      </c>
    </row>
    <row r="24" spans="1:19" x14ac:dyDescent="0.25">
      <c r="A24" s="4">
        <f t="shared" si="13"/>
        <v>2000</v>
      </c>
      <c r="B24">
        <v>-5.4956278958806273</v>
      </c>
      <c r="C24">
        <f t="shared" ca="1" si="0"/>
        <v>-157.79451344713905</v>
      </c>
      <c r="D24">
        <f t="shared" ca="1" si="1"/>
        <v>157.79451344713712</v>
      </c>
      <c r="E24">
        <f t="shared" ca="1" si="2"/>
        <v>157.79451344713712</v>
      </c>
      <c r="F24">
        <f t="shared" ca="1" si="3"/>
        <v>0.98438756314003384</v>
      </c>
      <c r="G24">
        <f t="shared" ca="1" si="4"/>
        <v>0.2154018741345492</v>
      </c>
      <c r="H24">
        <f t="shared" ca="1" si="5"/>
        <v>0.65121260119120117</v>
      </c>
      <c r="I24">
        <f t="shared" ca="1" si="6"/>
        <v>1.5355968207169137</v>
      </c>
      <c r="J24">
        <f t="shared" ca="1" si="7"/>
        <v>0.21921510114669102</v>
      </c>
      <c r="K24">
        <f t="shared" ca="1" si="8"/>
        <v>0.97606843688522626</v>
      </c>
      <c r="L24" s="7">
        <f t="shared" si="9"/>
        <v>0.53283302033339752</v>
      </c>
      <c r="M24">
        <f t="shared" ca="1" si="10"/>
        <v>0.73884855922792381</v>
      </c>
      <c r="N24">
        <f t="shared" ca="1" si="11"/>
        <v>16.262409241347061</v>
      </c>
      <c r="O24">
        <v>0.56129057303435059</v>
      </c>
      <c r="P24">
        <f t="shared" si="12"/>
        <v>3.0846441308623995</v>
      </c>
    </row>
    <row r="25" spans="1:19" x14ac:dyDescent="0.25">
      <c r="A25" s="4">
        <f t="shared" si="13"/>
        <v>2100</v>
      </c>
      <c r="B25">
        <v>-5.4761940440378867</v>
      </c>
      <c r="C25">
        <f t="shared" ca="1" si="0"/>
        <v>157.51968393333107</v>
      </c>
      <c r="D25">
        <f t="shared" ca="1" si="1"/>
        <v>-157.51968393333289</v>
      </c>
      <c r="E25">
        <f t="shared" ca="1" si="2"/>
        <v>157.51968393333289</v>
      </c>
      <c r="F25">
        <f t="shared" ca="1" si="3"/>
        <v>0.9844424182169027</v>
      </c>
      <c r="G25">
        <f t="shared" ca="1" si="4"/>
        <v>0.21502671031517118</v>
      </c>
      <c r="H25">
        <f t="shared" ca="1" si="5"/>
        <v>0.65066337638427529</v>
      </c>
      <c r="I25">
        <f t="shared" ca="1" si="6"/>
        <v>1.5368930176414448</v>
      </c>
      <c r="J25">
        <f t="shared" ca="1" si="7"/>
        <v>0.21883329585858957</v>
      </c>
      <c r="K25">
        <f t="shared" ca="1" si="8"/>
        <v>0.97615139448284716</v>
      </c>
      <c r="L25" s="7">
        <f t="shared" si="9"/>
        <v>0.53283302033339752</v>
      </c>
      <c r="M25">
        <f t="shared" ca="1" si="10"/>
        <v>0.73881716327637381</v>
      </c>
      <c r="N25">
        <f t="shared" ca="1" si="11"/>
        <v>16.275444714084621</v>
      </c>
      <c r="O25">
        <v>0.56129057303435059</v>
      </c>
      <c r="P25">
        <f t="shared" si="12"/>
        <v>3.0737360930253232</v>
      </c>
    </row>
    <row r="26" spans="1:19" x14ac:dyDescent="0.25">
      <c r="A26" s="5">
        <v>2152.5</v>
      </c>
      <c r="B26" s="6">
        <v>-5.4659912718204486</v>
      </c>
      <c r="C26">
        <f t="shared" ca="1" si="0"/>
        <v>-157.37519379059955</v>
      </c>
      <c r="D26">
        <f t="shared" ca="1" si="1"/>
        <v>157.37519379059782</v>
      </c>
      <c r="E26">
        <f t="shared" ca="1" si="2"/>
        <v>157.37519379059782</v>
      </c>
      <c r="F26">
        <f t="shared" ca="1" si="3"/>
        <v>0.98447121814760874</v>
      </c>
      <c r="G26">
        <f t="shared" ca="1" si="4"/>
        <v>0.21482946994946756</v>
      </c>
      <c r="H26">
        <f t="shared" ca="1" si="5"/>
        <v>0.65037439982698797</v>
      </c>
      <c r="I26">
        <f t="shared" ca="1" si="6"/>
        <v>1.5375758951551892</v>
      </c>
      <c r="J26">
        <f t="shared" ca="1" si="7"/>
        <v>0.21863256377632867</v>
      </c>
      <c r="K26">
        <f t="shared" ca="1" si="8"/>
        <v>0.97619495192297423</v>
      </c>
      <c r="L26" s="7">
        <f t="shared" si="9"/>
        <v>0.53283302033339752</v>
      </c>
      <c r="M26">
        <f t="shared" ca="1" si="10"/>
        <v>0.73880068022487133</v>
      </c>
      <c r="N26">
        <f t="shared" ca="1" si="11"/>
        <v>16.282313007431149</v>
      </c>
      <c r="O26">
        <v>0.56129057303435059</v>
      </c>
      <c r="P26">
        <f t="shared" si="12"/>
        <v>3.0680093731608582</v>
      </c>
    </row>
    <row r="27" spans="1:19" x14ac:dyDescent="0.25">
      <c r="A27" s="4">
        <v>2200</v>
      </c>
      <c r="B27">
        <v>-5.4395551406136597</v>
      </c>
      <c r="C27">
        <f t="shared" ca="1" si="0"/>
        <v>-157.0001503719769</v>
      </c>
      <c r="D27">
        <f t="shared" ca="1" si="1"/>
        <v>157.00015037197537</v>
      </c>
      <c r="E27">
        <f t="shared" ca="1" si="2"/>
        <v>157.00015037197537</v>
      </c>
      <c r="F27">
        <f t="shared" ca="1" si="3"/>
        <v>0.98454584413274304</v>
      </c>
      <c r="G27">
        <f t="shared" ca="1" si="4"/>
        <v>0.21431750629820784</v>
      </c>
      <c r="H27">
        <f t="shared" ca="1" si="5"/>
        <v>0.64962359894140775</v>
      </c>
      <c r="I27">
        <f t="shared" ca="1" si="6"/>
        <v>1.5393529447353007</v>
      </c>
      <c r="J27">
        <f t="shared" ca="1" si="7"/>
        <v>0.21811153690947688</v>
      </c>
      <c r="K27">
        <f t="shared" ca="1" si="8"/>
        <v>0.97630782750656864</v>
      </c>
      <c r="L27" s="7">
        <f t="shared" si="9"/>
        <v>0.53283302033339752</v>
      </c>
      <c r="M27">
        <f t="shared" ca="1" si="10"/>
        <v>0.73875797086308881</v>
      </c>
      <c r="N27">
        <f t="shared" ca="1" si="11"/>
        <v>16.300188898034705</v>
      </c>
      <c r="O27">
        <v>0.56864098873099989</v>
      </c>
      <c r="P27">
        <f t="shared" si="12"/>
        <v>3.0931540134153446</v>
      </c>
    </row>
    <row r="28" spans="1:19" x14ac:dyDescent="0.25">
      <c r="A28" s="4">
        <f t="shared" ref="A28:A40" si="14">A27+100</f>
        <v>2300</v>
      </c>
      <c r="B28">
        <v>-5.3839001275467364</v>
      </c>
      <c r="C28">
        <f t="shared" ca="1" si="0"/>
        <v>156.20745138795019</v>
      </c>
      <c r="D28">
        <f t="shared" ca="1" si="1"/>
        <v>-156.20745138795212</v>
      </c>
      <c r="E28">
        <f t="shared" ca="1" si="2"/>
        <v>156.20745138795212</v>
      </c>
      <c r="F28">
        <f t="shared" ca="1" si="3"/>
        <v>0.98470296680777114</v>
      </c>
      <c r="G28">
        <f t="shared" ca="1" si="4"/>
        <v>0.21323541007664873</v>
      </c>
      <c r="H28">
        <f t="shared" ca="1" si="5"/>
        <v>0.64803324132477602</v>
      </c>
      <c r="I28">
        <f t="shared" ca="1" si="6"/>
        <v>1.5431307164979646</v>
      </c>
      <c r="J28">
        <f t="shared" ca="1" si="7"/>
        <v>0.21701028450110016</v>
      </c>
      <c r="K28">
        <f t="shared" ca="1" si="8"/>
        <v>0.97654553136805278</v>
      </c>
      <c r="L28" s="7">
        <f t="shared" si="9"/>
        <v>0.53283302033339752</v>
      </c>
      <c r="M28">
        <f t="shared" ca="1" si="10"/>
        <v>0.73866805375005717</v>
      </c>
      <c r="N28">
        <f t="shared" ca="1" si="11"/>
        <v>16.338202847097762</v>
      </c>
      <c r="O28">
        <v>0.56864098873099989</v>
      </c>
      <c r="P28">
        <f t="shared" si="12"/>
        <v>3.0615062917571327</v>
      </c>
    </row>
    <row r="29" spans="1:19" x14ac:dyDescent="0.25">
      <c r="A29" s="4">
        <f t="shared" si="14"/>
        <v>2400</v>
      </c>
      <c r="B29">
        <v>-5.3282451144798113</v>
      </c>
      <c r="C29">
        <f t="shared" ca="1" si="0"/>
        <v>-155.41044935475387</v>
      </c>
      <c r="D29">
        <f t="shared" ca="1" si="1"/>
        <v>155.41044935475185</v>
      </c>
      <c r="E29">
        <f t="shared" ca="1" si="2"/>
        <v>155.41044935475185</v>
      </c>
      <c r="F29">
        <f t="shared" ca="1" si="3"/>
        <v>0.98486011027534537</v>
      </c>
      <c r="G29">
        <f t="shared" ca="1" si="4"/>
        <v>0.21214743985582707</v>
      </c>
      <c r="H29">
        <f t="shared" ca="1" si="5"/>
        <v>0.64642950274727107</v>
      </c>
      <c r="I29">
        <f t="shared" ca="1" si="6"/>
        <v>1.5469590972412057</v>
      </c>
      <c r="J29">
        <f t="shared" ca="1" si="7"/>
        <v>0.21590305410693456</v>
      </c>
      <c r="K29">
        <f t="shared" ca="1" si="8"/>
        <v>0.97678333159633757</v>
      </c>
      <c r="L29" s="7">
        <f t="shared" si="9"/>
        <v>0.53283302033339752</v>
      </c>
      <c r="M29">
        <f t="shared" ca="1" si="10"/>
        <v>0.73857813302845954</v>
      </c>
      <c r="N29">
        <f t="shared" ca="1" si="11"/>
        <v>16.376742745762797</v>
      </c>
      <c r="O29">
        <v>0.56864098873099989</v>
      </c>
      <c r="P29">
        <f t="shared" si="12"/>
        <v>3.0298585700989196</v>
      </c>
    </row>
    <row r="30" spans="1:19" x14ac:dyDescent="0.25">
      <c r="A30" s="4">
        <f t="shared" si="14"/>
        <v>2500</v>
      </c>
      <c r="B30">
        <v>-5.272590101412888</v>
      </c>
      <c r="C30">
        <f t="shared" ca="1" si="0"/>
        <v>-154.60907770009914</v>
      </c>
      <c r="D30">
        <f t="shared" ca="1" si="1"/>
        <v>154.60907770009811</v>
      </c>
      <c r="E30">
        <f t="shared" ca="1" si="2"/>
        <v>154.60907770009811</v>
      </c>
      <c r="F30">
        <f t="shared" ca="1" si="3"/>
        <v>0.98501727452987886</v>
      </c>
      <c r="G30">
        <f t="shared" ca="1" si="4"/>
        <v>0.21105350475935261</v>
      </c>
      <c r="H30">
        <f t="shared" ca="1" si="5"/>
        <v>0.64481214014321464</v>
      </c>
      <c r="I30">
        <f t="shared" ca="1" si="6"/>
        <v>1.5508392875138752</v>
      </c>
      <c r="J30">
        <f t="shared" ca="1" si="7"/>
        <v>0.21478975324181873</v>
      </c>
      <c r="K30">
        <f t="shared" ca="1" si="8"/>
        <v>0.97702122821871318</v>
      </c>
      <c r="L30" s="7">
        <f t="shared" si="9"/>
        <v>0.53283302033339752</v>
      </c>
      <c r="M30">
        <f t="shared" ca="1" si="10"/>
        <v>0.73848820870791765</v>
      </c>
      <c r="N30">
        <f t="shared" ca="1" si="11"/>
        <v>16.41582110591769</v>
      </c>
      <c r="O30">
        <v>0.56864098873099989</v>
      </c>
      <c r="P30">
        <f t="shared" si="12"/>
        <v>2.9982108484407077</v>
      </c>
    </row>
    <row r="31" spans="1:19" x14ac:dyDescent="0.25">
      <c r="A31" s="4">
        <f t="shared" si="14"/>
        <v>2600</v>
      </c>
      <c r="B31">
        <v>-5.2169350883459646</v>
      </c>
      <c r="C31">
        <f t="shared" ca="1" si="0"/>
        <v>-153.80326809557886</v>
      </c>
      <c r="D31">
        <f t="shared" ca="1" si="1"/>
        <v>153.80326809557755</v>
      </c>
      <c r="E31">
        <f t="shared" ca="1" si="2"/>
        <v>153.80326809557755</v>
      </c>
      <c r="F31">
        <f t="shared" ca="1" si="3"/>
        <v>0.98517445956578387</v>
      </c>
      <c r="G31">
        <f t="shared" ca="1" si="4"/>
        <v>0.20995351151359612</v>
      </c>
      <c r="H31">
        <f t="shared" ca="1" si="5"/>
        <v>0.64318090338464751</v>
      </c>
      <c r="I31">
        <f t="shared" ca="1" si="6"/>
        <v>1.5547725293733738</v>
      </c>
      <c r="J31">
        <f t="shared" ca="1" si="7"/>
        <v>0.21367028698091439</v>
      </c>
      <c r="K31">
        <f t="shared" ca="1" si="8"/>
        <v>0.97725922126247367</v>
      </c>
      <c r="L31" s="7">
        <f t="shared" si="9"/>
        <v>0.53283302033339752</v>
      </c>
      <c r="M31">
        <f t="shared" ca="1" si="10"/>
        <v>0.73839828079805114</v>
      </c>
      <c r="N31">
        <f t="shared" ca="1" si="11"/>
        <v>16.455450872566278</v>
      </c>
      <c r="O31">
        <v>0.56864098873099989</v>
      </c>
      <c r="P31">
        <f t="shared" si="12"/>
        <v>2.9665631267824955</v>
      </c>
    </row>
    <row r="32" spans="1:19" x14ac:dyDescent="0.25">
      <c r="A32" s="4">
        <f t="shared" si="14"/>
        <v>2700</v>
      </c>
      <c r="B32">
        <v>-5.1612800752790395</v>
      </c>
      <c r="C32">
        <f t="shared" ca="1" si="0"/>
        <v>152.99295039098837</v>
      </c>
      <c r="D32">
        <f t="shared" ca="1" si="1"/>
        <v>-152.99295039099053</v>
      </c>
      <c r="E32">
        <f t="shared" ca="1" si="2"/>
        <v>152.99295039099053</v>
      </c>
      <c r="F32">
        <f t="shared" ca="1" si="3"/>
        <v>0.98533166537747441</v>
      </c>
      <c r="G32">
        <f t="shared" ca="1" si="4"/>
        <v>0.20884736435803186</v>
      </c>
      <c r="H32">
        <f t="shared" ca="1" si="5"/>
        <v>0.64153553499801663</v>
      </c>
      <c r="I32">
        <f t="shared" ca="1" si="6"/>
        <v>1.5587601082815961</v>
      </c>
      <c r="J32">
        <f t="shared" ca="1" si="7"/>
        <v>0.21254455786846166</v>
      </c>
      <c r="K32">
        <f t="shared" ca="1" si="8"/>
        <v>0.97749731075492208</v>
      </c>
      <c r="L32" s="7">
        <f t="shared" si="9"/>
        <v>0.53283302033339752</v>
      </c>
      <c r="M32">
        <f t="shared" ca="1" si="10"/>
        <v>0.73830834930847622</v>
      </c>
      <c r="N32">
        <f t="shared" ca="1" si="11"/>
        <v>16.495645443624198</v>
      </c>
      <c r="O32">
        <v>0.56864098873099989</v>
      </c>
      <c r="P32">
        <f t="shared" si="12"/>
        <v>2.9349154051242827</v>
      </c>
    </row>
    <row r="33" spans="1:16" x14ac:dyDescent="0.25">
      <c r="A33" s="4">
        <f t="shared" si="14"/>
        <v>2800</v>
      </c>
      <c r="B33">
        <v>-5.1056250622121162</v>
      </c>
      <c r="C33">
        <f t="shared" ca="1" si="0"/>
        <v>-152.17805254548179</v>
      </c>
      <c r="D33">
        <f t="shared" ca="1" si="1"/>
        <v>152.17805254548054</v>
      </c>
      <c r="E33">
        <f t="shared" ca="1" si="2"/>
        <v>152.17805254548054</v>
      </c>
      <c r="F33">
        <f t="shared" ca="1" si="3"/>
        <v>0.9854888919593634</v>
      </c>
      <c r="G33">
        <f t="shared" ca="1" si="4"/>
        <v>0.20773496495126081</v>
      </c>
      <c r="H33">
        <f t="shared" ca="1" si="5"/>
        <v>0.63987576986636274</v>
      </c>
      <c r="I33">
        <f t="shared" ca="1" si="6"/>
        <v>1.5628033551088343</v>
      </c>
      <c r="J33">
        <f t="shared" ca="1" si="7"/>
        <v>0.21141246582213846</v>
      </c>
      <c r="K33">
        <f t="shared" ca="1" si="8"/>
        <v>0.97773549672336546</v>
      </c>
      <c r="L33" s="7">
        <f t="shared" si="9"/>
        <v>0.53283302033339752</v>
      </c>
      <c r="M33">
        <f t="shared" ca="1" si="10"/>
        <v>0.73821841424880708</v>
      </c>
      <c r="N33">
        <f t="shared" ca="1" si="11"/>
        <v>16.536418690842378</v>
      </c>
      <c r="O33">
        <v>0.56864098873099989</v>
      </c>
      <c r="P33">
        <f t="shared" si="12"/>
        <v>2.9032676834660704</v>
      </c>
    </row>
    <row r="34" spans="1:16" x14ac:dyDescent="0.25">
      <c r="A34" s="4">
        <f t="shared" si="14"/>
        <v>2900</v>
      </c>
      <c r="B34">
        <v>-5.0499700491451929</v>
      </c>
      <c r="C34">
        <f t="shared" ca="1" si="0"/>
        <v>151.35850055530992</v>
      </c>
      <c r="D34">
        <f t="shared" ca="1" si="1"/>
        <v>-151.35850055531199</v>
      </c>
      <c r="E34">
        <f t="shared" ca="1" si="2"/>
        <v>151.35850055531199</v>
      </c>
      <c r="F34">
        <f t="shared" ca="1" si="3"/>
        <v>0.98564613930586664</v>
      </c>
      <c r="G34">
        <f t="shared" ca="1" si="4"/>
        <v>0.20661621227236709</v>
      </c>
      <c r="H34">
        <f t="shared" ca="1" si="5"/>
        <v>0.63820133491596531</v>
      </c>
      <c r="I34">
        <f t="shared" ca="1" si="6"/>
        <v>1.5669036482533749</v>
      </c>
      <c r="J34">
        <f t="shared" ca="1" si="7"/>
        <v>0.21027390803267082</v>
      </c>
      <c r="K34">
        <f t="shared" ca="1" si="8"/>
        <v>0.97797377919512174</v>
      </c>
      <c r="L34" s="7">
        <f t="shared" si="9"/>
        <v>0.53283302033339752</v>
      </c>
      <c r="M34">
        <f t="shared" ca="1" si="10"/>
        <v>0.73812847562865358</v>
      </c>
      <c r="N34">
        <f t="shared" ca="1" si="11"/>
        <v>16.577784981938994</v>
      </c>
      <c r="O34">
        <v>0.56864098873099989</v>
      </c>
      <c r="P34">
        <f t="shared" si="12"/>
        <v>2.8716199618078586</v>
      </c>
    </row>
    <row r="35" spans="1:16" x14ac:dyDescent="0.25">
      <c r="A35" s="4">
        <f t="shared" si="14"/>
        <v>3000</v>
      </c>
      <c r="B35">
        <v>-4.9943150360782687</v>
      </c>
      <c r="C35">
        <f ca="1">D35</f>
        <v>150.53421837801247</v>
      </c>
      <c r="D35">
        <f ca="1">(1.56*(21.67)^2)*TANH((2*PI()*B35)/C35)</f>
        <v>-150.53421837801332</v>
      </c>
      <c r="E35">
        <f t="shared" ca="1" si="2"/>
        <v>150.53421837801332</v>
      </c>
      <c r="F35">
        <f t="shared" ca="1" si="3"/>
        <v>0.98580340741139849</v>
      </c>
      <c r="G35">
        <f t="shared" ca="1" si="4"/>
        <v>0.20549100251743441</v>
      </c>
      <c r="H35">
        <f t="shared" ca="1" si="5"/>
        <v>0.6365119487866211</v>
      </c>
      <c r="I35">
        <f t="shared" ca="1" si="6"/>
        <v>1.5710624158844055</v>
      </c>
      <c r="J35">
        <f t="shared" ca="1" si="7"/>
        <v>0.20912877885851733</v>
      </c>
      <c r="K35">
        <f t="shared" ca="1" si="8"/>
        <v>0.97821215819751173</v>
      </c>
      <c r="L35" s="7">
        <f t="shared" si="9"/>
        <v>0.53283302033339752</v>
      </c>
      <c r="M35">
        <f t="shared" ca="1" si="10"/>
        <v>0.73803853345762394</v>
      </c>
      <c r="N35">
        <f t="shared" ca="1" si="11"/>
        <v>16.61975920401953</v>
      </c>
      <c r="O35">
        <v>0.56864098873099989</v>
      </c>
      <c r="P35">
        <f t="shared" si="12"/>
        <v>2.8399722401496459</v>
      </c>
    </row>
    <row r="36" spans="1:16" x14ac:dyDescent="0.25">
      <c r="A36" s="4">
        <f t="shared" si="14"/>
        <v>3100</v>
      </c>
      <c r="B36">
        <v>-4.9386600230113444</v>
      </c>
      <c r="C36">
        <f t="shared" ca="1" si="0"/>
        <v>-149.70512785275497</v>
      </c>
      <c r="D36">
        <f t="shared" ref="D36:D55" ca="1" si="15">(1.56*(21.67)^2)*TANH((2*PI()*B36)/C36)</f>
        <v>149.7051278527538</v>
      </c>
      <c r="E36">
        <f t="shared" ca="1" si="2"/>
        <v>149.7051278527538</v>
      </c>
      <c r="F36">
        <f t="shared" ca="1" si="3"/>
        <v>0.98596069627037486</v>
      </c>
      <c r="G36">
        <f t="shared" ca="1" si="4"/>
        <v>0.20435922899079978</v>
      </c>
      <c r="H36">
        <f t="shared" ca="1" si="5"/>
        <v>0.63480732148431607</v>
      </c>
      <c r="I36">
        <f t="shared" ca="1" si="6"/>
        <v>1.575281138317348</v>
      </c>
      <c r="J36">
        <f t="shared" ca="1" si="7"/>
        <v>0.20797696971519769</v>
      </c>
      <c r="K36">
        <f t="shared" ca="1" si="8"/>
        <v>0.97845063375786578</v>
      </c>
      <c r="L36" s="7">
        <f t="shared" si="9"/>
        <v>0.53283302033339752</v>
      </c>
      <c r="M36">
        <f t="shared" ca="1" si="10"/>
        <v>0.73794858774532268</v>
      </c>
      <c r="N36">
        <f t="shared" ca="1" si="11"/>
        <v>16.662356788380102</v>
      </c>
      <c r="O36">
        <v>0.56864098873099989</v>
      </c>
      <c r="P36">
        <f t="shared" si="12"/>
        <v>2.8083245184914336</v>
      </c>
    </row>
    <row r="37" spans="1:16" x14ac:dyDescent="0.25">
      <c r="A37" s="4">
        <f t="shared" si="14"/>
        <v>3200</v>
      </c>
      <c r="B37">
        <v>-4.8830050099444211</v>
      </c>
      <c r="C37">
        <f t="shared" ca="1" si="0"/>
        <v>148.87114861664429</v>
      </c>
      <c r="D37">
        <f t="shared" ca="1" si="15"/>
        <v>-148.8711486166454</v>
      </c>
      <c r="E37">
        <f t="shared" ca="1" si="2"/>
        <v>148.8711486166454</v>
      </c>
      <c r="F37">
        <f t="shared" ca="1" si="3"/>
        <v>0.98611800587721299</v>
      </c>
      <c r="G37">
        <f t="shared" ca="1" si="4"/>
        <v>0.20322078199081761</v>
      </c>
      <c r="H37">
        <f t="shared" ca="1" si="5"/>
        <v>0.63308715401529492</v>
      </c>
      <c r="I37">
        <f t="shared" ca="1" si="6"/>
        <v>1.5795613505306423</v>
      </c>
      <c r="J37">
        <f t="shared" ca="1" si="7"/>
        <v>0.2068183689590346</v>
      </c>
      <c r="K37">
        <f t="shared" ca="1" si="8"/>
        <v>0.97868920590352071</v>
      </c>
      <c r="L37" s="7">
        <f t="shared" si="9"/>
        <v>0.53283302033339752</v>
      </c>
      <c r="M37">
        <f t="shared" ca="1" si="10"/>
        <v>0.73785863850135158</v>
      </c>
      <c r="N37">
        <f t="shared" ca="1" si="11"/>
        <v>16.70559373678843</v>
      </c>
      <c r="O37">
        <v>0.56864098873099989</v>
      </c>
      <c r="P37">
        <f t="shared" si="12"/>
        <v>2.7766767968332213</v>
      </c>
    </row>
    <row r="38" spans="1:16" x14ac:dyDescent="0.25">
      <c r="A38" s="4">
        <f t="shared" si="14"/>
        <v>3300</v>
      </c>
      <c r="B38">
        <v>-4.8273499968774969</v>
      </c>
      <c r="C38">
        <f t="shared" ca="1" si="0"/>
        <v>148.03219801674123</v>
      </c>
      <c r="D38">
        <f t="shared" ca="1" si="15"/>
        <v>-148.03219801674391</v>
      </c>
      <c r="E38">
        <f t="shared" ca="1" si="2"/>
        <v>148.03219801674391</v>
      </c>
      <c r="F38">
        <f t="shared" ca="1" si="3"/>
        <v>0.98627533622632901</v>
      </c>
      <c r="G38">
        <f t="shared" ca="1" si="4"/>
        <v>0.20207554868975003</v>
      </c>
      <c r="H38">
        <f t="shared" ca="1" si="5"/>
        <v>0.63135113800024645</v>
      </c>
      <c r="I38">
        <f t="shared" ca="1" si="6"/>
        <v>1.5839046448342817</v>
      </c>
      <c r="J38">
        <f t="shared" ca="1" si="7"/>
        <v>0.20565286176491765</v>
      </c>
      <c r="K38">
        <f t="shared" ca="1" si="8"/>
        <v>0.97892787466181919</v>
      </c>
      <c r="L38" s="7">
        <f t="shared" si="9"/>
        <v>0.53283302033339752</v>
      </c>
      <c r="M38">
        <f t="shared" ca="1" si="10"/>
        <v>0.73776868573530963</v>
      </c>
      <c r="N38">
        <f t="shared" ca="1" si="11"/>
        <v>16.749486649350004</v>
      </c>
      <c r="O38">
        <v>0.56864098873099989</v>
      </c>
      <c r="P38">
        <f t="shared" si="12"/>
        <v>2.745029075175009</v>
      </c>
    </row>
    <row r="39" spans="1:16" x14ac:dyDescent="0.25">
      <c r="A39" s="4">
        <f t="shared" si="14"/>
        <v>3400</v>
      </c>
      <c r="B39">
        <v>-4.7716949838105727</v>
      </c>
      <c r="C39">
        <f t="shared" ca="1" si="0"/>
        <v>-147.18819101748673</v>
      </c>
      <c r="D39">
        <f t="shared" ca="1" si="15"/>
        <v>147.18819101748517</v>
      </c>
      <c r="E39">
        <f t="shared" ca="1" si="2"/>
        <v>147.18819101748517</v>
      </c>
      <c r="F39">
        <f t="shared" ca="1" si="3"/>
        <v>0.98643268731214051</v>
      </c>
      <c r="G39">
        <f t="shared" ca="1" si="4"/>
        <v>0.20092341300739627</v>
      </c>
      <c r="H39">
        <f t="shared" ca="1" si="5"/>
        <v>0.62959895526726062</v>
      </c>
      <c r="I39">
        <f t="shared" ca="1" si="6"/>
        <v>1.5883126737011604</v>
      </c>
      <c r="J39">
        <f t="shared" ca="1" si="7"/>
        <v>0.20448032999769578</v>
      </c>
      <c r="K39">
        <f t="shared" ca="1" si="8"/>
        <v>0.97916664006011067</v>
      </c>
      <c r="L39" s="7">
        <f t="shared" si="9"/>
        <v>0.53283302033339752</v>
      </c>
      <c r="M39">
        <f t="shared" ca="1" si="10"/>
        <v>0.73767872945679314</v>
      </c>
      <c r="N39">
        <f t="shared" ca="1" si="11"/>
        <v>16.7940527540751</v>
      </c>
      <c r="O39">
        <v>0.56864098873099989</v>
      </c>
      <c r="P39">
        <f t="shared" si="12"/>
        <v>2.7133813535167963</v>
      </c>
    </row>
    <row r="40" spans="1:16" x14ac:dyDescent="0.25">
      <c r="A40" s="4">
        <f t="shared" si="14"/>
        <v>3500</v>
      </c>
      <c r="B40">
        <v>-4.7160399707436484</v>
      </c>
      <c r="C40">
        <f t="shared" ca="1" si="0"/>
        <v>-146.33904010325557</v>
      </c>
      <c r="D40">
        <f t="shared" ca="1" si="15"/>
        <v>146.33904010325358</v>
      </c>
      <c r="E40">
        <f t="shared" ca="1" si="2"/>
        <v>146.33904010325358</v>
      </c>
      <c r="F40">
        <f t="shared" ca="1" si="3"/>
        <v>0.98659005912906639</v>
      </c>
      <c r="G40">
        <f t="shared" ca="1" si="4"/>
        <v>0.19976425547807106</v>
      </c>
      <c r="H40">
        <f t="shared" ca="1" si="5"/>
        <v>0.62783027742214537</v>
      </c>
      <c r="I40">
        <f t="shared" ca="1" si="6"/>
        <v>1.5927871527731567</v>
      </c>
      <c r="J40">
        <f t="shared" ca="1" si="7"/>
        <v>0.20330065207680056</v>
      </c>
      <c r="K40">
        <f t="shared" ca="1" si="8"/>
        <v>0.9794055021257535</v>
      </c>
      <c r="L40" s="7">
        <f t="shared" si="9"/>
        <v>0.53283302033339752</v>
      </c>
      <c r="M40">
        <f t="shared" ca="1" si="10"/>
        <v>0.73758876967539455</v>
      </c>
      <c r="N40">
        <f t="shared" ca="1" si="11"/>
        <v>16.839309938271157</v>
      </c>
      <c r="O40">
        <v>0.56864098873099989</v>
      </c>
      <c r="P40">
        <f t="shared" si="12"/>
        <v>2.681733631858584</v>
      </c>
    </row>
    <row r="41" spans="1:16" x14ac:dyDescent="0.25">
      <c r="A41" s="5">
        <v>3506.2</v>
      </c>
      <c r="B41" s="6">
        <v>-4.7125893599334994</v>
      </c>
      <c r="C41">
        <f t="shared" ca="1" si="0"/>
        <v>-146.28622137387515</v>
      </c>
      <c r="D41">
        <f t="shared" ca="1" si="15"/>
        <v>146.2862213738731</v>
      </c>
      <c r="E41">
        <f t="shared" ca="1" si="2"/>
        <v>146.2862213738731</v>
      </c>
      <c r="F41">
        <f t="shared" ca="1" si="3"/>
        <v>0.98659981686409925</v>
      </c>
      <c r="G41">
        <f t="shared" ca="1" si="4"/>
        <v>0.19969215377409288</v>
      </c>
      <c r="H41">
        <f t="shared" ca="1" si="5"/>
        <v>0.62772006872923469</v>
      </c>
      <c r="I41">
        <f t="shared" ca="1" si="6"/>
        <v>1.5930667981102054</v>
      </c>
      <c r="J41">
        <f t="shared" ca="1" si="7"/>
        <v>0.20322727396719065</v>
      </c>
      <c r="K41">
        <f t="shared" ca="1" si="8"/>
        <v>0.97942031475692504</v>
      </c>
      <c r="L41" s="7">
        <f t="shared" si="9"/>
        <v>0.53283302033339752</v>
      </c>
      <c r="M41">
        <f t="shared" ca="1" si="10"/>
        <v>0.73758319205384304</v>
      </c>
      <c r="N41">
        <f t="shared" ca="1" si="11"/>
        <v>16.842139052055742</v>
      </c>
      <c r="O41">
        <v>0.56864098873099989</v>
      </c>
      <c r="P41">
        <f t="shared" si="12"/>
        <v>2.6797714731157751</v>
      </c>
    </row>
    <row r="42" spans="1:16" x14ac:dyDescent="0.25">
      <c r="A42" s="4">
        <f>3600</f>
        <v>3600</v>
      </c>
      <c r="B42">
        <v>-4.8625350775305574</v>
      </c>
      <c r="C42">
        <f t="shared" ca="1" si="0"/>
        <v>148.56316473934828</v>
      </c>
      <c r="D42">
        <f t="shared" ca="1" si="15"/>
        <v>-148.56316473935115</v>
      </c>
      <c r="E42">
        <f t="shared" ca="1" si="2"/>
        <v>148.56316473935115</v>
      </c>
      <c r="F42">
        <f t="shared" ca="1" si="3"/>
        <v>0.98617586962098525</v>
      </c>
      <c r="G42">
        <f t="shared" ca="1" si="4"/>
        <v>0.20280035986761744</v>
      </c>
      <c r="H42">
        <f t="shared" ca="1" si="5"/>
        <v>0.63245050597164743</v>
      </c>
      <c r="I42">
        <f t="shared" ca="1" si="6"/>
        <v>1.5811513953391156</v>
      </c>
      <c r="J42">
        <f t="shared" ca="1" si="7"/>
        <v>0.20639050416615881</v>
      </c>
      <c r="K42">
        <f t="shared" ca="1" si="8"/>
        <v>0.97877697711882772</v>
      </c>
      <c r="L42" s="7">
        <f t="shared" si="9"/>
        <v>0.53283302033339752</v>
      </c>
      <c r="M42">
        <f t="shared" ca="1" si="10"/>
        <v>0.7378255542528992</v>
      </c>
      <c r="N42">
        <f t="shared" ca="1" si="11"/>
        <v>16.721660401925639</v>
      </c>
      <c r="O42">
        <v>0.56057945301558387</v>
      </c>
      <c r="P42">
        <f t="shared" si="12"/>
        <v>2.7258372540311697</v>
      </c>
    </row>
    <row r="43" spans="1:16" x14ac:dyDescent="0.25">
      <c r="A43" s="4">
        <f t="shared" ref="A43:A54" si="16">A42+100</f>
        <v>3700</v>
      </c>
      <c r="B43">
        <v>-5.0223919193184656</v>
      </c>
      <c r="C43">
        <f t="shared" ca="1" si="0"/>
        <v>-150.95064892190811</v>
      </c>
      <c r="D43">
        <f t="shared" ca="1" si="15"/>
        <v>150.95064892190675</v>
      </c>
      <c r="E43">
        <f t="shared" ca="1" si="2"/>
        <v>150.95064892190675</v>
      </c>
      <c r="F43">
        <f t="shared" ca="1" si="3"/>
        <v>0.98572406608381369</v>
      </c>
      <c r="G43">
        <f t="shared" ca="1" si="4"/>
        <v>0.20605946283739376</v>
      </c>
      <c r="H43">
        <f t="shared" ca="1" si="5"/>
        <v>0.63736609819337309</v>
      </c>
      <c r="I43">
        <f t="shared" ca="1" si="6"/>
        <v>1.5689569979239875</v>
      </c>
      <c r="J43">
        <f t="shared" ca="1" si="7"/>
        <v>0.20970730254610573</v>
      </c>
      <c r="K43">
        <f t="shared" ca="1" si="8"/>
        <v>0.9780918885103671</v>
      </c>
      <c r="L43" s="7">
        <f t="shared" si="9"/>
        <v>0.53283302033339752</v>
      </c>
      <c r="M43">
        <f t="shared" ca="1" si="10"/>
        <v>0.73808390799556634</v>
      </c>
      <c r="N43">
        <f t="shared" ca="1" si="11"/>
        <v>16.598507082886524</v>
      </c>
      <c r="O43">
        <v>0.56057945301558387</v>
      </c>
      <c r="P43">
        <f t="shared" si="12"/>
        <v>2.8154497149614337</v>
      </c>
    </row>
    <row r="44" spans="1:16" x14ac:dyDescent="0.25">
      <c r="A44" s="4">
        <f t="shared" si="16"/>
        <v>3800</v>
      </c>
      <c r="B44">
        <v>-5.182248761106373</v>
      </c>
      <c r="C44">
        <f t="shared" ca="1" si="0"/>
        <v>-153.29878100365855</v>
      </c>
      <c r="D44">
        <f t="shared" ca="1" si="15"/>
        <v>153.29878100365704</v>
      </c>
      <c r="E44">
        <f t="shared" ca="1" si="2"/>
        <v>153.29878100365704</v>
      </c>
      <c r="F44">
        <f t="shared" ca="1" si="3"/>
        <v>0.98527243378577789</v>
      </c>
      <c r="G44">
        <f t="shared" ca="1" si="4"/>
        <v>0.20926484710630841</v>
      </c>
      <c r="H44">
        <f t="shared" ca="1" si="5"/>
        <v>0.642157122851162</v>
      </c>
      <c r="I44">
        <f t="shared" ca="1" si="6"/>
        <v>1.5572512776312817</v>
      </c>
      <c r="J44">
        <f t="shared" ca="1" si="7"/>
        <v>0.21296943125110121</v>
      </c>
      <c r="K44">
        <f t="shared" ca="1" si="8"/>
        <v>0.97740759639126529</v>
      </c>
      <c r="L44" s="7">
        <f t="shared" si="9"/>
        <v>0.53283302033339752</v>
      </c>
      <c r="M44">
        <f t="shared" ca="1" si="10"/>
        <v>0.7383422324827611</v>
      </c>
      <c r="N44">
        <f t="shared" ca="1" si="11"/>
        <v>16.480434480432557</v>
      </c>
      <c r="O44">
        <v>0.56057945301558387</v>
      </c>
      <c r="P44">
        <f t="shared" si="12"/>
        <v>2.9050621758916977</v>
      </c>
    </row>
    <row r="45" spans="1:16" x14ac:dyDescent="0.25">
      <c r="A45" s="4">
        <f t="shared" si="16"/>
        <v>3900</v>
      </c>
      <c r="B45">
        <v>-5.3421056028942804</v>
      </c>
      <c r="C45">
        <f t="shared" ca="1" si="0"/>
        <v>155.60934307231358</v>
      </c>
      <c r="D45">
        <f t="shared" ca="1" si="15"/>
        <v>-155.60934307231508</v>
      </c>
      <c r="E45">
        <f t="shared" ca="1" si="2"/>
        <v>155.60934307231508</v>
      </c>
      <c r="F45">
        <f t="shared" ca="1" si="3"/>
        <v>0.98482097285922277</v>
      </c>
      <c r="G45">
        <f t="shared" ca="1" si="4"/>
        <v>0.21241894536371853</v>
      </c>
      <c r="H45">
        <f t="shared" ca="1" si="5"/>
        <v>0.64683016693229045</v>
      </c>
      <c r="I45">
        <f t="shared" ca="1" si="6"/>
        <v>1.5460008687329498</v>
      </c>
      <c r="J45">
        <f t="shared" ca="1" si="7"/>
        <v>0.21617936603603657</v>
      </c>
      <c r="K45">
        <f t="shared" ca="1" si="8"/>
        <v>0.97672410011414812</v>
      </c>
      <c r="L45" s="7">
        <f t="shared" si="9"/>
        <v>0.53283302033339752</v>
      </c>
      <c r="M45">
        <f t="shared" ca="1" si="10"/>
        <v>0.73860052748678628</v>
      </c>
      <c r="N45">
        <f t="shared" ca="1" si="11"/>
        <v>16.367094798533202</v>
      </c>
      <c r="O45">
        <v>0.56057945301558387</v>
      </c>
      <c r="P45">
        <f t="shared" si="12"/>
        <v>2.9946746368219617</v>
      </c>
    </row>
    <row r="46" spans="1:16" x14ac:dyDescent="0.25">
      <c r="A46" s="4">
        <f t="shared" si="16"/>
        <v>4000</v>
      </c>
      <c r="B46">
        <v>-5.5019624446821886</v>
      </c>
      <c r="C46">
        <f t="shared" ca="1" si="0"/>
        <v>157.88398520749831</v>
      </c>
      <c r="D46">
        <f t="shared" ca="1" si="15"/>
        <v>-157.8839852074986</v>
      </c>
      <c r="E46">
        <f t="shared" ca="1" si="2"/>
        <v>157.8839852074986</v>
      </c>
      <c r="F46">
        <f t="shared" ca="1" si="3"/>
        <v>0.98436968343653364</v>
      </c>
      <c r="G46">
        <f t="shared" ca="1" si="4"/>
        <v>0.21552401009759686</v>
      </c>
      <c r="H46">
        <f t="shared" ca="1" si="5"/>
        <v>0.6513912827060917</v>
      </c>
      <c r="I46">
        <f t="shared" ca="1" si="6"/>
        <v>1.5351755949905779</v>
      </c>
      <c r="J46">
        <f t="shared" ca="1" si="7"/>
        <v>0.21933939926434071</v>
      </c>
      <c r="K46">
        <f t="shared" ca="1" si="8"/>
        <v>0.97604139903210807</v>
      </c>
      <c r="L46" s="7">
        <f t="shared" si="9"/>
        <v>0.53283302033339752</v>
      </c>
      <c r="M46">
        <f t="shared" ca="1" si="10"/>
        <v>0.73885879277974598</v>
      </c>
      <c r="N46">
        <f t="shared" ca="1" si="11"/>
        <v>16.258173524079691</v>
      </c>
      <c r="O46">
        <v>0.56057945301558387</v>
      </c>
      <c r="P46">
        <f t="shared" si="12"/>
        <v>3.0842870977522261</v>
      </c>
    </row>
    <row r="47" spans="1:16" x14ac:dyDescent="0.25">
      <c r="A47" s="4">
        <f t="shared" si="16"/>
        <v>4100</v>
      </c>
      <c r="B47">
        <v>-5.6618192864700969</v>
      </c>
      <c r="C47">
        <f t="shared" ca="1" si="0"/>
        <v>160.12423879836706</v>
      </c>
      <c r="D47">
        <f t="shared" ca="1" si="15"/>
        <v>-160.12423879836791</v>
      </c>
      <c r="E47">
        <f t="shared" ca="1" si="2"/>
        <v>160.12423879836791</v>
      </c>
      <c r="F47">
        <f t="shared" ca="1" si="3"/>
        <v>0.98391856565013802</v>
      </c>
      <c r="G47">
        <f t="shared" ca="1" si="4"/>
        <v>0.21858213177412419</v>
      </c>
      <c r="H47">
        <f t="shared" ca="1" si="5"/>
        <v>0.65584604530628332</v>
      </c>
      <c r="I47">
        <f t="shared" ca="1" si="6"/>
        <v>1.5247480825061546</v>
      </c>
      <c r="J47">
        <f t="shared" ca="1" si="7"/>
        <v>0.22245165840940309</v>
      </c>
      <c r="K47">
        <f t="shared" ca="1" si="8"/>
        <v>0.9753594924987059</v>
      </c>
      <c r="L47" s="7">
        <f t="shared" si="9"/>
        <v>0.53283302033339752</v>
      </c>
      <c r="M47">
        <f t="shared" ca="1" si="10"/>
        <v>0.73911702813354552</v>
      </c>
      <c r="N47">
        <f t="shared" ca="1" si="11"/>
        <v>16.153385384529784</v>
      </c>
      <c r="O47">
        <v>0.56057945301558387</v>
      </c>
      <c r="P47">
        <f t="shared" si="12"/>
        <v>3.1738995586824905</v>
      </c>
    </row>
    <row r="48" spans="1:16" x14ac:dyDescent="0.25">
      <c r="A48" s="4">
        <f t="shared" si="16"/>
        <v>4200</v>
      </c>
      <c r="B48">
        <v>-5.8216761282580052</v>
      </c>
      <c r="C48">
        <f t="shared" ca="1" si="0"/>
        <v>162.33152818121098</v>
      </c>
      <c r="D48">
        <f t="shared" ca="1" si="15"/>
        <v>-162.33152818121209</v>
      </c>
      <c r="E48">
        <f t="shared" ca="1" si="2"/>
        <v>162.33152818121209</v>
      </c>
      <c r="F48">
        <f t="shared" ca="1" si="3"/>
        <v>0.9834676196325034</v>
      </c>
      <c r="G48">
        <f t="shared" ca="1" si="4"/>
        <v>0.22159525472393546</v>
      </c>
      <c r="H48">
        <f t="shared" ca="1" si="5"/>
        <v>0.66019960267362632</v>
      </c>
      <c r="I48">
        <f t="shared" ca="1" si="6"/>
        <v>1.5146934290027982</v>
      </c>
      <c r="J48">
        <f t="shared" ca="1" si="7"/>
        <v>0.22551812222205175</v>
      </c>
      <c r="K48">
        <f t="shared" ca="1" si="8"/>
        <v>0.97467837986796713</v>
      </c>
      <c r="L48" s="7">
        <f t="shared" si="9"/>
        <v>0.53283302033339752</v>
      </c>
      <c r="M48">
        <f t="shared" ca="1" si="10"/>
        <v>0.7393752333198933</v>
      </c>
      <c r="N48">
        <f t="shared" ca="1" si="11"/>
        <v>16.052470894972341</v>
      </c>
      <c r="O48">
        <v>0.56057945301558387</v>
      </c>
      <c r="P48">
        <f t="shared" si="12"/>
        <v>3.2635120196127545</v>
      </c>
    </row>
    <row r="49" spans="1:16" x14ac:dyDescent="0.25">
      <c r="A49" s="4">
        <f t="shared" si="16"/>
        <v>4300</v>
      </c>
      <c r="B49">
        <v>-5.9815329700459126</v>
      </c>
      <c r="C49">
        <f t="shared" ca="1" si="0"/>
        <v>-164.50718084907103</v>
      </c>
      <c r="D49">
        <f t="shared" ca="1" si="15"/>
        <v>164.50718084906919</v>
      </c>
      <c r="E49">
        <f t="shared" ca="1" si="2"/>
        <v>164.50718084906919</v>
      </c>
      <c r="F49">
        <f t="shared" ca="1" si="3"/>
        <v>0.98301684551613677</v>
      </c>
      <c r="G49">
        <f t="shared" ca="1" si="4"/>
        <v>0.22456519107904124</v>
      </c>
      <c r="H49">
        <f t="shared" ca="1" si="5"/>
        <v>0.66445671905286297</v>
      </c>
      <c r="I49">
        <f t="shared" ca="1" si="6"/>
        <v>1.504988920008862</v>
      </c>
      <c r="J49">
        <f t="shared" ca="1" si="7"/>
        <v>0.22854063491419793</v>
      </c>
      <c r="K49">
        <f t="shared" ca="1" si="8"/>
        <v>0.97399806049438253</v>
      </c>
      <c r="L49" s="7">
        <f t="shared" si="9"/>
        <v>0.53283302033339752</v>
      </c>
      <c r="M49">
        <f t="shared" ca="1" si="10"/>
        <v>0.73963340811030043</v>
      </c>
      <c r="N49">
        <f t="shared" ca="1" si="11"/>
        <v>15.95519339508034</v>
      </c>
      <c r="O49">
        <v>0.56057945301558387</v>
      </c>
      <c r="P49">
        <f t="shared" si="12"/>
        <v>3.3531244805430185</v>
      </c>
    </row>
    <row r="50" spans="1:16" x14ac:dyDescent="0.25">
      <c r="A50" s="4">
        <f t="shared" si="16"/>
        <v>4400</v>
      </c>
      <c r="B50">
        <v>-6.1413898118338199</v>
      </c>
      <c r="C50">
        <f t="shared" ca="1" si="0"/>
        <v>166.6524364419073</v>
      </c>
      <c r="D50">
        <f t="shared" ca="1" si="15"/>
        <v>-166.65243644190897</v>
      </c>
      <c r="E50">
        <f t="shared" ca="1" si="2"/>
        <v>166.65243644190897</v>
      </c>
      <c r="F50">
        <f t="shared" ca="1" si="3"/>
        <v>0.98256624343358756</v>
      </c>
      <c r="G50">
        <f t="shared" ca="1" si="4"/>
        <v>0.2274936330451135</v>
      </c>
      <c r="H50">
        <f t="shared" ca="1" si="5"/>
        <v>0.66862181302466672</v>
      </c>
      <c r="I50">
        <f t="shared" ca="1" si="6"/>
        <v>1.4956137842351669</v>
      </c>
      <c r="J50">
        <f t="shared" ca="1" si="7"/>
        <v>0.23152091864837634</v>
      </c>
      <c r="K50">
        <f t="shared" ca="1" si="8"/>
        <v>0.97331853373290911</v>
      </c>
      <c r="L50" s="7">
        <f t="shared" si="9"/>
        <v>0.53283302033339752</v>
      </c>
      <c r="M50">
        <f t="shared" ca="1" si="10"/>
        <v>0.73989155227608139</v>
      </c>
      <c r="N50">
        <f t="shared" ca="1" si="11"/>
        <v>15.861336495400828</v>
      </c>
      <c r="O50">
        <v>0.56057945301558387</v>
      </c>
      <c r="P50">
        <f t="shared" si="12"/>
        <v>3.4427369414732825</v>
      </c>
    </row>
    <row r="51" spans="1:16" x14ac:dyDescent="0.25">
      <c r="A51" s="4">
        <f t="shared" si="16"/>
        <v>4500</v>
      </c>
      <c r="B51">
        <v>-6.3012466536217282</v>
      </c>
      <c r="C51">
        <f t="shared" ca="1" si="0"/>
        <v>-168.76845469082306</v>
      </c>
      <c r="D51">
        <f t="shared" ca="1" si="15"/>
        <v>168.76845469082085</v>
      </c>
      <c r="E51">
        <f t="shared" ca="1" si="2"/>
        <v>168.76845469082085</v>
      </c>
      <c r="F51">
        <f t="shared" ca="1" si="3"/>
        <v>0.9821158135174417</v>
      </c>
      <c r="G51">
        <f t="shared" ca="1" si="4"/>
        <v>0.2303821637459737</v>
      </c>
      <c r="H51">
        <f t="shared" ca="1" si="5"/>
        <v>0.67269899088267615</v>
      </c>
      <c r="I51">
        <f t="shared" ca="1" si="6"/>
        <v>1.4865489818675939</v>
      </c>
      <c r="J51">
        <f t="shared" ca="1" si="7"/>
        <v>0.23446058457421162</v>
      </c>
      <c r="K51">
        <f t="shared" ca="1" si="8"/>
        <v>0.97263979893896413</v>
      </c>
      <c r="L51" s="7">
        <f t="shared" si="9"/>
        <v>0.53283302033339752</v>
      </c>
      <c r="M51">
        <f t="shared" ca="1" si="10"/>
        <v>0.74014966558835626</v>
      </c>
      <c r="N51">
        <f t="shared" ca="1" si="11"/>
        <v>15.770701867398794</v>
      </c>
      <c r="O51">
        <v>0.56057945301558387</v>
      </c>
      <c r="P51">
        <f t="shared" si="12"/>
        <v>3.5323494024035469</v>
      </c>
    </row>
    <row r="52" spans="1:16" x14ac:dyDescent="0.25">
      <c r="A52" s="4">
        <f t="shared" si="16"/>
        <v>4600</v>
      </c>
      <c r="B52">
        <v>-6.4611034954096356</v>
      </c>
      <c r="C52">
        <f t="shared" ca="1" si="0"/>
        <v>-170.85632246131183</v>
      </c>
      <c r="D52">
        <f t="shared" ca="1" si="15"/>
        <v>170.85632246131269</v>
      </c>
      <c r="E52">
        <f t="shared" ca="1" si="2"/>
        <v>170.85632246131269</v>
      </c>
      <c r="F52">
        <f t="shared" ca="1" si="3"/>
        <v>0.98166555590032833</v>
      </c>
      <c r="G52">
        <f t="shared" ca="1" si="4"/>
        <v>0.23323226683817702</v>
      </c>
      <c r="H52">
        <f t="shared" ca="1" si="5"/>
        <v>0.67669207602807457</v>
      </c>
      <c r="I52">
        <f t="shared" ca="1" si="6"/>
        <v>1.4777770206348804</v>
      </c>
      <c r="J52">
        <f t="shared" ca="1" si="7"/>
        <v>0.23736114261320798</v>
      </c>
      <c r="K52">
        <f t="shared" ca="1" si="8"/>
        <v>0.97196185546843206</v>
      </c>
      <c r="L52" s="7">
        <f t="shared" si="9"/>
        <v>0.53283302033339752</v>
      </c>
      <c r="M52">
        <f t="shared" ca="1" si="10"/>
        <v>0.74040774781804863</v>
      </c>
      <c r="N52">
        <f t="shared" ca="1" si="11"/>
        <v>15.683107323558648</v>
      </c>
      <c r="O52">
        <v>0.56057945301558387</v>
      </c>
      <c r="P52">
        <f t="shared" si="12"/>
        <v>3.6219618633338104</v>
      </c>
    </row>
    <row r="53" spans="1:16" x14ac:dyDescent="0.25">
      <c r="A53" s="4">
        <f t="shared" si="16"/>
        <v>4700</v>
      </c>
      <c r="B53">
        <v>-6.6209603371975438</v>
      </c>
      <c r="C53">
        <f t="shared" ca="1" si="0"/>
        <v>-172.9170600174715</v>
      </c>
      <c r="D53">
        <f t="shared" ca="1" si="15"/>
        <v>172.91706001747272</v>
      </c>
      <c r="E53">
        <f t="shared" ca="1" si="2"/>
        <v>172.91706001747272</v>
      </c>
      <c r="F53">
        <f t="shared" ca="1" si="3"/>
        <v>0.981215470714913</v>
      </c>
      <c r="G53">
        <f t="shared" ca="1" si="4"/>
        <v>0.23604533506215519</v>
      </c>
      <c r="H53">
        <f t="shared" ca="1" si="5"/>
        <v>0.68060463494318335</v>
      </c>
      <c r="I53">
        <f t="shared" ca="1" si="6"/>
        <v>1.4692817954192741</v>
      </c>
      <c r="J53">
        <f t="shared" ca="1" si="7"/>
        <v>0.24022401016127173</v>
      </c>
      <c r="K53">
        <f t="shared" ca="1" si="8"/>
        <v>0.97128470267765632</v>
      </c>
      <c r="L53" s="7">
        <f t="shared" si="9"/>
        <v>0.53283302033339752</v>
      </c>
      <c r="M53">
        <f t="shared" ca="1" si="10"/>
        <v>0.74066579873588867</v>
      </c>
      <c r="N53">
        <f t="shared" ca="1" si="11"/>
        <v>15.59838514333231</v>
      </c>
      <c r="O53">
        <v>0.56057945301558387</v>
      </c>
      <c r="P53">
        <f t="shared" si="12"/>
        <v>3.7115743242640749</v>
      </c>
    </row>
    <row r="54" spans="1:16" x14ac:dyDescent="0.25">
      <c r="A54" s="4">
        <f t="shared" si="16"/>
        <v>4800</v>
      </c>
      <c r="B54">
        <v>-6.7808171789854512</v>
      </c>
      <c r="C54">
        <f t="shared" ca="1" si="0"/>
        <v>-174.95162660992608</v>
      </c>
      <c r="D54">
        <f t="shared" ca="1" si="15"/>
        <v>174.95162660992648</v>
      </c>
      <c r="E54">
        <f t="shared" ca="1" si="2"/>
        <v>174.95162660992648</v>
      </c>
      <c r="F54">
        <f t="shared" ca="1" si="3"/>
        <v>0.98076555809390198</v>
      </c>
      <c r="G54">
        <f t="shared" ca="1" si="4"/>
        <v>0.23882267787016778</v>
      </c>
      <c r="H54">
        <f t="shared" ca="1" si="5"/>
        <v>0.68444000021450424</v>
      </c>
      <c r="I54">
        <f t="shared" ca="1" si="6"/>
        <v>1.4610484479086536</v>
      </c>
      <c r="J54">
        <f t="shared" ca="1" si="7"/>
        <v>0.24305051985169909</v>
      </c>
      <c r="K54">
        <f t="shared" ca="1" si="8"/>
        <v>0.97060833992344342</v>
      </c>
      <c r="L54" s="7">
        <f t="shared" si="9"/>
        <v>0.53283302033339752</v>
      </c>
      <c r="M54">
        <f t="shared" ca="1" si="10"/>
        <v>0.74092381811241281</v>
      </c>
      <c r="N54">
        <f t="shared" ca="1" si="11"/>
        <v>15.516380608360031</v>
      </c>
      <c r="O54">
        <v>0.56057945301558387</v>
      </c>
      <c r="P54">
        <f t="shared" si="12"/>
        <v>3.8011867851943388</v>
      </c>
    </row>
    <row r="55" spans="1:16" x14ac:dyDescent="0.25">
      <c r="A55" s="5">
        <v>4812</v>
      </c>
      <c r="B55" s="6">
        <v>-6.8000000000000007</v>
      </c>
      <c r="C55">
        <f t="shared" ca="1" si="0"/>
        <v>-175.19405936013362</v>
      </c>
      <c r="D55">
        <f t="shared" ca="1" si="15"/>
        <v>175.1940593601332</v>
      </c>
      <c r="E55">
        <f t="shared" ca="1" si="2"/>
        <v>175.1940593601332</v>
      </c>
      <c r="F55">
        <f t="shared" ca="1" si="3"/>
        <v>0.98071158018201199</v>
      </c>
      <c r="G55">
        <f t="shared" ca="1" si="4"/>
        <v>0.23915361756892856</v>
      </c>
      <c r="H55">
        <f t="shared" ca="1" si="5"/>
        <v>0.68489520686345662</v>
      </c>
      <c r="I55">
        <f t="shared" ca="1" si="6"/>
        <v>1.4600773811509005</v>
      </c>
      <c r="J55">
        <f t="shared" ca="1" si="7"/>
        <v>0.24338731812622097</v>
      </c>
      <c r="K55">
        <f t="shared" ca="1" si="8"/>
        <v>0.97052722945286796</v>
      </c>
      <c r="L55" s="7">
        <f t="shared" si="9"/>
        <v>0.53283302033339752</v>
      </c>
      <c r="M55">
        <f t="shared" ca="1" si="10"/>
        <v>0.74095477830711531</v>
      </c>
      <c r="N55">
        <f t="shared" ca="1" si="11"/>
        <v>15.506715784305928</v>
      </c>
      <c r="O55">
        <v>0.56057945301558387</v>
      </c>
      <c r="P55">
        <f t="shared" si="12"/>
        <v>3.8119402805059708</v>
      </c>
    </row>
    <row r="56" spans="1:16" x14ac:dyDescent="0.25">
      <c r="A56" s="4">
        <v>4900</v>
      </c>
      <c r="B56">
        <v>-7.5533113540401411</v>
      </c>
      <c r="C56">
        <f ca="1">D56</f>
        <v>184.4421547559927</v>
      </c>
      <c r="D56">
        <f ca="1">(1.56*(21.67)^2)*TANH((2*PI()*B56)/C56)</f>
        <v>-184.44215475599199</v>
      </c>
      <c r="E56">
        <f t="shared" ca="1" si="2"/>
        <v>184.44215475599199</v>
      </c>
      <c r="F56">
        <f t="shared" ca="1" si="3"/>
        <v>0.97859383088455321</v>
      </c>
      <c r="G56">
        <f t="shared" ca="1" si="4"/>
        <v>0.25177799237718496</v>
      </c>
      <c r="H56">
        <f t="shared" ca="1" si="5"/>
        <v>0.70198061240010223</v>
      </c>
      <c r="I56">
        <f t="shared" ca="1" si="6"/>
        <v>1.4245407669892143</v>
      </c>
      <c r="J56">
        <f t="shared" ca="1" si="7"/>
        <v>0.25623518034480591</v>
      </c>
      <c r="K56">
        <f t="shared" ca="1" si="8"/>
        <v>0.96735098902941741</v>
      </c>
      <c r="L56" s="7">
        <f t="shared" si="9"/>
        <v>0.53283302033339752</v>
      </c>
      <c r="M56">
        <f t="shared" ca="1" si="10"/>
        <v>0.74217022226502072</v>
      </c>
      <c r="N56">
        <f t="shared" ca="1" si="11"/>
        <v>15.154117781777824</v>
      </c>
      <c r="O56">
        <v>0.56057945301558387</v>
      </c>
      <c r="P56">
        <f t="shared" si="12"/>
        <v>4.2342311473042216</v>
      </c>
    </row>
    <row r="57" spans="1:16" x14ac:dyDescent="0.25">
      <c r="A57" s="4">
        <f t="shared" ref="A57:A72" si="17">A56+100</f>
        <v>5000</v>
      </c>
      <c r="B57">
        <v>-8.4093469836312096</v>
      </c>
      <c r="C57">
        <f t="shared" ca="1" si="0"/>
        <v>-194.37209485046728</v>
      </c>
      <c r="D57">
        <f t="shared" ref="D57:D71" ca="1" si="18">(1.56*(21.67)^2)*TANH((2*PI()*B57)/C57)</f>
        <v>194.37209485046935</v>
      </c>
      <c r="E57">
        <f t="shared" ca="1" si="2"/>
        <v>194.37209485046935</v>
      </c>
      <c r="F57">
        <f t="shared" ca="1" si="3"/>
        <v>0.97619197082381004</v>
      </c>
      <c r="G57">
        <f t="shared" ca="1" si="4"/>
        <v>0.26533313862192537</v>
      </c>
      <c r="H57">
        <f t="shared" ca="1" si="5"/>
        <v>0.71974450955350056</v>
      </c>
      <c r="I57">
        <f t="shared" ca="1" si="6"/>
        <v>1.3893819080611789</v>
      </c>
      <c r="J57">
        <f t="shared" ca="1" si="7"/>
        <v>0.27003029130675993</v>
      </c>
      <c r="K57">
        <f t="shared" ca="1" si="8"/>
        <v>0.96376281627996008</v>
      </c>
      <c r="L57" s="7">
        <f t="shared" si="9"/>
        <v>0.53283302033339752</v>
      </c>
      <c r="M57">
        <f t="shared" ca="1" si="10"/>
        <v>0.74355052084462547</v>
      </c>
      <c r="N57">
        <f t="shared" ca="1" si="11"/>
        <v>14.807589705877744</v>
      </c>
      <c r="O57">
        <v>0.56057945301558387</v>
      </c>
      <c r="P57">
        <f t="shared" si="12"/>
        <v>4.7141071323022334</v>
      </c>
    </row>
    <row r="58" spans="1:16" x14ac:dyDescent="0.25">
      <c r="A58" s="4">
        <f t="shared" si="17"/>
        <v>5100</v>
      </c>
      <c r="B58">
        <v>-9.265382613222279</v>
      </c>
      <c r="C58">
        <f t="shared" ca="1" si="0"/>
        <v>-203.77221492215017</v>
      </c>
      <c r="D58">
        <f t="shared" ca="1" si="18"/>
        <v>203.77221492215114</v>
      </c>
      <c r="E58">
        <f t="shared" ca="1" si="2"/>
        <v>203.77221492215114</v>
      </c>
      <c r="F58">
        <f t="shared" ca="1" si="3"/>
        <v>0.97379510190089091</v>
      </c>
      <c r="G58">
        <f t="shared" ca="1" si="4"/>
        <v>0.27816503902389084</v>
      </c>
      <c r="H58">
        <f t="shared" ca="1" si="5"/>
        <v>0.7360377062644754</v>
      </c>
      <c r="I58">
        <f t="shared" ca="1" si="6"/>
        <v>1.3586260479441754</v>
      </c>
      <c r="J58">
        <f t="shared" ca="1" si="7"/>
        <v>0.28308935291345722</v>
      </c>
      <c r="K58">
        <f t="shared" ca="1" si="8"/>
        <v>0.9601970933391496</v>
      </c>
      <c r="L58" s="7">
        <f t="shared" si="9"/>
        <v>0.53283302033339752</v>
      </c>
      <c r="M58">
        <f t="shared" ca="1" si="10"/>
        <v>0.74492984093960446</v>
      </c>
      <c r="N58">
        <f t="shared" ca="1" si="11"/>
        <v>14.506664243191864</v>
      </c>
      <c r="O58">
        <v>0.56057945301558387</v>
      </c>
      <c r="P58">
        <f t="shared" si="12"/>
        <v>5.1939831173002462</v>
      </c>
    </row>
    <row r="59" spans="1:16" x14ac:dyDescent="0.25">
      <c r="A59" s="4">
        <f t="shared" si="17"/>
        <v>5200</v>
      </c>
      <c r="B59">
        <v>-10.12141824281335</v>
      </c>
      <c r="C59">
        <f t="shared" ca="1" si="0"/>
        <v>-212.71283888425486</v>
      </c>
      <c r="D59">
        <f t="shared" ca="1" si="18"/>
        <v>212.71283888425552</v>
      </c>
      <c r="E59">
        <f t="shared" ca="1" si="2"/>
        <v>212.71283888425552</v>
      </c>
      <c r="F59">
        <f t="shared" ca="1" si="3"/>
        <v>0.97140324457660321</v>
      </c>
      <c r="G59">
        <f t="shared" ca="1" si="4"/>
        <v>0.2903696912345316</v>
      </c>
      <c r="H59">
        <f t="shared" ca="1" si="5"/>
        <v>0.75108729211980474</v>
      </c>
      <c r="I59">
        <f t="shared" ca="1" si="6"/>
        <v>1.3314031677698677</v>
      </c>
      <c r="J59">
        <f t="shared" ca="1" si="7"/>
        <v>0.29551006224834719</v>
      </c>
      <c r="K59">
        <f t="shared" ca="1" si="8"/>
        <v>0.95665372244331282</v>
      </c>
      <c r="L59" s="7">
        <f t="shared" si="9"/>
        <v>0.53283302033339752</v>
      </c>
      <c r="M59">
        <f t="shared" ca="1" si="10"/>
        <v>0.74630814689731251</v>
      </c>
      <c r="N59">
        <f t="shared" ca="1" si="11"/>
        <v>14.242296382570583</v>
      </c>
      <c r="O59">
        <v>0.56057945301558387</v>
      </c>
      <c r="P59">
        <f t="shared" si="12"/>
        <v>5.6738591022982598</v>
      </c>
    </row>
    <row r="60" spans="1:16" x14ac:dyDescent="0.25">
      <c r="A60" s="4">
        <f t="shared" si="17"/>
        <v>5300</v>
      </c>
      <c r="B60">
        <v>-10.977453872404418</v>
      </c>
      <c r="C60">
        <f t="shared" ca="1" si="0"/>
        <v>-221.24974721724965</v>
      </c>
      <c r="D60">
        <f t="shared" ca="1" si="18"/>
        <v>221.24974721725025</v>
      </c>
      <c r="E60">
        <f t="shared" ca="1" si="2"/>
        <v>221.24974721725025</v>
      </c>
      <c r="F60">
        <f t="shared" ca="1" si="3"/>
        <v>0.96901641934052274</v>
      </c>
      <c r="G60">
        <f t="shared" ca="1" si="4"/>
        <v>0.30202323998011549</v>
      </c>
      <c r="H60">
        <f t="shared" ca="1" si="5"/>
        <v>0.7650692498893874</v>
      </c>
      <c r="I60">
        <f t="shared" ca="1" si="6"/>
        <v>1.3070712228266639</v>
      </c>
      <c r="J60">
        <f t="shared" ca="1" si="7"/>
        <v>0.30736991201634567</v>
      </c>
      <c r="K60">
        <f t="shared" ca="1" si="8"/>
        <v>0.95313260619822415</v>
      </c>
      <c r="L60" s="7">
        <f t="shared" si="9"/>
        <v>0.53283302033339752</v>
      </c>
      <c r="M60">
        <f t="shared" ca="1" si="10"/>
        <v>0.74768540291542307</v>
      </c>
      <c r="N60">
        <f t="shared" ca="1" si="11"/>
        <v>14.007815271934742</v>
      </c>
      <c r="O60">
        <v>0.56057945301558387</v>
      </c>
      <c r="P60">
        <f t="shared" si="12"/>
        <v>6.1537350872962717</v>
      </c>
    </row>
    <row r="61" spans="1:16" x14ac:dyDescent="0.25">
      <c r="A61" s="4">
        <f t="shared" si="17"/>
        <v>5400</v>
      </c>
      <c r="B61">
        <v>-11.833489501995489</v>
      </c>
      <c r="C61">
        <f t="shared" ca="1" si="0"/>
        <v>-229.42807776848451</v>
      </c>
      <c r="D61">
        <f t="shared" ca="1" si="18"/>
        <v>229.42807776848545</v>
      </c>
      <c r="E61">
        <f t="shared" ca="1" si="2"/>
        <v>229.42807776848545</v>
      </c>
      <c r="F61">
        <f t="shared" ca="1" si="3"/>
        <v>0.96663464670989996</v>
      </c>
      <c r="G61">
        <f t="shared" ca="1" si="4"/>
        <v>0.3131873019588482</v>
      </c>
      <c r="H61">
        <f t="shared" ca="1" si="5"/>
        <v>0.77812299411213648</v>
      </c>
      <c r="I61">
        <f t="shared" ca="1" si="6"/>
        <v>1.2851438751543802</v>
      </c>
      <c r="J61">
        <f t="shared" ca="1" si="7"/>
        <v>0.31873160970680825</v>
      </c>
      <c r="K61">
        <f t="shared" ca="1" si="8"/>
        <v>0.94963364757602264</v>
      </c>
      <c r="L61" s="7">
        <f t="shared" si="9"/>
        <v>0.53283302033339752</v>
      </c>
      <c r="M61">
        <f t="shared" ca="1" si="10"/>
        <v>0.74906157304500653</v>
      </c>
      <c r="N61">
        <f t="shared" ca="1" si="11"/>
        <v>13.798170904191689</v>
      </c>
      <c r="O61">
        <v>0.56057945301558387</v>
      </c>
      <c r="P61">
        <f t="shared" si="12"/>
        <v>6.6336110722942854</v>
      </c>
    </row>
    <row r="62" spans="1:16" x14ac:dyDescent="0.25">
      <c r="A62" s="4">
        <f t="shared" si="17"/>
        <v>5500</v>
      </c>
      <c r="B62">
        <v>-12.689525131586558</v>
      </c>
      <c r="C62">
        <f t="shared" ca="1" si="0"/>
        <v>237.28497540701849</v>
      </c>
      <c r="D62">
        <f t="shared" ca="1" si="18"/>
        <v>-237.28497540701784</v>
      </c>
      <c r="E62">
        <f t="shared" ca="1" si="2"/>
        <v>237.28497540701784</v>
      </c>
      <c r="F62">
        <f t="shared" ca="1" si="3"/>
        <v>0.96425794722854363</v>
      </c>
      <c r="G62">
        <f t="shared" ca="1" si="4"/>
        <v>0.32391258282731439</v>
      </c>
      <c r="H62">
        <f t="shared" ca="1" si="5"/>
        <v>0.79036103420976134</v>
      </c>
      <c r="I62">
        <f t="shared" ca="1" si="6"/>
        <v>1.2652445613033607</v>
      </c>
      <c r="J62">
        <f t="shared" ca="1" si="7"/>
        <v>0.32964675861093923</v>
      </c>
      <c r="K62">
        <f t="shared" ca="1" si="8"/>
        <v>0.94615674991213738</v>
      </c>
      <c r="L62" s="7">
        <f t="shared" si="9"/>
        <v>0.53283302033339752</v>
      </c>
      <c r="M62">
        <f t="shared" ca="1" si="10"/>
        <v>0.75043662119367582</v>
      </c>
      <c r="N62">
        <f t="shared" ca="1" si="11"/>
        <v>13.609455482119346</v>
      </c>
      <c r="O62">
        <v>0.56057945301558387</v>
      </c>
      <c r="P62">
        <f t="shared" si="12"/>
        <v>7.1134870572922981</v>
      </c>
    </row>
    <row r="63" spans="1:16" x14ac:dyDescent="0.25">
      <c r="A63" s="4">
        <f t="shared" si="17"/>
        <v>5600</v>
      </c>
      <c r="B63">
        <v>-13.545560761177628</v>
      </c>
      <c r="C63">
        <f t="shared" ca="1" si="0"/>
        <v>244.85144877126734</v>
      </c>
      <c r="D63">
        <f t="shared" ca="1" si="18"/>
        <v>-244.85144877126669</v>
      </c>
      <c r="E63">
        <f t="shared" ca="1" si="2"/>
        <v>244.85144877126669</v>
      </c>
      <c r="F63">
        <f t="shared" ca="1" si="3"/>
        <v>0.96188634146568663</v>
      </c>
      <c r="G63">
        <f t="shared" ca="1" si="4"/>
        <v>0.33424141180649397</v>
      </c>
      <c r="H63">
        <f t="shared" ca="1" si="5"/>
        <v>0.80187561226024884</v>
      </c>
      <c r="I63">
        <f t="shared" ca="1" si="6"/>
        <v>1.2470762107121545</v>
      </c>
      <c r="J63">
        <f t="shared" ca="1" si="7"/>
        <v>0.34015843729755729</v>
      </c>
      <c r="K63">
        <f t="shared" ca="1" si="8"/>
        <v>0.94270181690222665</v>
      </c>
      <c r="L63" s="7">
        <f t="shared" si="9"/>
        <v>0.53283302033339752</v>
      </c>
      <c r="M63">
        <f t="shared" ca="1" si="10"/>
        <v>0.75181051112879715</v>
      </c>
      <c r="N63">
        <f t="shared" ca="1" si="11"/>
        <v>13.438587976120212</v>
      </c>
      <c r="O63">
        <v>0.56057945301558387</v>
      </c>
      <c r="P63">
        <f t="shared" si="12"/>
        <v>7.59336304229031</v>
      </c>
    </row>
    <row r="64" spans="1:16" x14ac:dyDescent="0.25">
      <c r="A64" s="4">
        <f t="shared" si="17"/>
        <v>5700</v>
      </c>
      <c r="B64">
        <v>-14.401596390768697</v>
      </c>
      <c r="C64">
        <f t="shared" ca="1" si="0"/>
        <v>252.15370626264146</v>
      </c>
      <c r="D64">
        <f t="shared" ca="1" si="18"/>
        <v>-252.15370626264115</v>
      </c>
      <c r="E64">
        <f t="shared" ca="1" si="2"/>
        <v>252.15370626264115</v>
      </c>
      <c r="F64">
        <f t="shared" ca="1" si="3"/>
        <v>0.95951985001482898</v>
      </c>
      <c r="G64">
        <f t="shared" ca="1" si="4"/>
        <v>0.34420956541775349</v>
      </c>
      <c r="H64">
        <f t="shared" ca="1" si="5"/>
        <v>0.81274339195506506</v>
      </c>
      <c r="I64">
        <f t="shared" ca="1" si="6"/>
        <v>1.2304006527749018</v>
      </c>
      <c r="J64">
        <f t="shared" ca="1" si="7"/>
        <v>0.35030305563441105</v>
      </c>
      <c r="K64">
        <f t="shared" ca="1" si="8"/>
        <v>0.93926875259912201</v>
      </c>
      <c r="L64" s="7">
        <f t="shared" si="9"/>
        <v>0.53283302033339752</v>
      </c>
      <c r="M64">
        <f t="shared" ca="1" si="10"/>
        <v>0.75318320648077064</v>
      </c>
      <c r="N64">
        <f t="shared" ca="1" si="11"/>
        <v>13.283099680604971</v>
      </c>
      <c r="O64">
        <v>0.56057945301558387</v>
      </c>
      <c r="P64">
        <f t="shared" si="12"/>
        <v>8.0732390272883237</v>
      </c>
    </row>
    <row r="65" spans="1:16" x14ac:dyDescent="0.25">
      <c r="A65" s="4">
        <f t="shared" si="17"/>
        <v>5800</v>
      </c>
      <c r="B65">
        <v>-15.257632020359768</v>
      </c>
      <c r="C65">
        <f t="shared" ca="1" si="0"/>
        <v>259.21413946218905</v>
      </c>
      <c r="D65">
        <f t="shared" ca="1" si="18"/>
        <v>-259.21413946218877</v>
      </c>
      <c r="E65">
        <f t="shared" ca="1" si="2"/>
        <v>259.21413946218877</v>
      </c>
      <c r="F65">
        <f t="shared" ca="1" si="3"/>
        <v>0.95715849349255966</v>
      </c>
      <c r="G65">
        <f t="shared" ca="1" si="4"/>
        <v>0.35384760992361536</v>
      </c>
      <c r="H65">
        <f t="shared" ca="1" si="5"/>
        <v>0.8230288515482681</v>
      </c>
      <c r="I65">
        <f t="shared" ca="1" si="6"/>
        <v>1.2150242341065161</v>
      </c>
      <c r="J65">
        <f t="shared" ca="1" si="7"/>
        <v>0.36011172099397548</v>
      </c>
      <c r="K65">
        <f t="shared" ca="1" si="8"/>
        <v>0.93585746140978754</v>
      </c>
      <c r="L65" s="7">
        <f t="shared" si="9"/>
        <v>0.53283302033339752</v>
      </c>
      <c r="M65">
        <f t="shared" ca="1" si="10"/>
        <v>0.75455467074637494</v>
      </c>
      <c r="N65">
        <f t="shared" ca="1" si="11"/>
        <v>13.140984490151711</v>
      </c>
      <c r="O65">
        <v>0.56057945301558387</v>
      </c>
      <c r="P65">
        <f t="shared" si="12"/>
        <v>8.5531150122863373</v>
      </c>
    </row>
    <row r="66" spans="1:16" x14ac:dyDescent="0.25">
      <c r="A66" s="4">
        <f t="shared" si="17"/>
        <v>5900</v>
      </c>
      <c r="B66">
        <v>-16.113667649950838</v>
      </c>
      <c r="C66">
        <f t="shared" ca="1" si="0"/>
        <v>-266.05206148350101</v>
      </c>
      <c r="D66">
        <f t="shared" ca="1" si="18"/>
        <v>266.05206148350175</v>
      </c>
      <c r="E66">
        <f t="shared" ca="1" si="2"/>
        <v>266.05206148350175</v>
      </c>
      <c r="F66">
        <f t="shared" ca="1" si="3"/>
        <v>0.95480229253736026</v>
      </c>
      <c r="G66">
        <f t="shared" ca="1" si="4"/>
        <v>0.36318190923732324</v>
      </c>
      <c r="H66">
        <f t="shared" ca="1" si="5"/>
        <v>0.83278679089895724</v>
      </c>
      <c r="I66">
        <f t="shared" ca="1" si="6"/>
        <v>1.2007875376127704</v>
      </c>
      <c r="J66">
        <f t="shared" ca="1" si="7"/>
        <v>0.36961126400588917</v>
      </c>
      <c r="K66">
        <f t="shared" ca="1" si="8"/>
        <v>0.93246784809228833</v>
      </c>
      <c r="L66" s="7">
        <f t="shared" si="9"/>
        <v>0.53283302033339752</v>
      </c>
      <c r="M66">
        <f t="shared" ca="1" si="10"/>
        <v>0.75592486729217967</v>
      </c>
      <c r="N66">
        <f t="shared" ca="1" si="11"/>
        <v>13.010591911089861</v>
      </c>
      <c r="O66">
        <v>0.56057945301558387</v>
      </c>
      <c r="P66">
        <f t="shared" si="12"/>
        <v>9.0329909972843492</v>
      </c>
    </row>
    <row r="67" spans="1:16" x14ac:dyDescent="0.25">
      <c r="A67" s="4">
        <f t="shared" si="17"/>
        <v>6000</v>
      </c>
      <c r="B67">
        <v>-16.969703279541907</v>
      </c>
      <c r="C67">
        <f t="shared" ca="1" si="0"/>
        <v>272.68427104379566</v>
      </c>
      <c r="D67">
        <f t="shared" ca="1" si="18"/>
        <v>-272.68427104379509</v>
      </c>
      <c r="E67">
        <f t="shared" ca="1" si="2"/>
        <v>272.68427104379509</v>
      </c>
      <c r="F67">
        <f t="shared" ca="1" si="3"/>
        <v>0.95245126780838452</v>
      </c>
      <c r="G67">
        <f t="shared" ca="1" si="4"/>
        <v>0.37223539492406804</v>
      </c>
      <c r="H67">
        <f t="shared" ca="1" si="5"/>
        <v>0.84206421823823308</v>
      </c>
      <c r="I67">
        <f t="shared" ca="1" si="6"/>
        <v>1.187557882571237</v>
      </c>
      <c r="J67">
        <f t="shared" ca="1" si="7"/>
        <v>0.37882502218939584</v>
      </c>
      <c r="K67">
        <f t="shared" ca="1" si="8"/>
        <v>0.92909981775276829</v>
      </c>
      <c r="L67" s="7">
        <f t="shared" si="9"/>
        <v>0.53283302033339752</v>
      </c>
      <c r="M67">
        <f t="shared" ca="1" si="10"/>
        <v>0.75729375935802545</v>
      </c>
      <c r="N67">
        <f t="shared" ca="1" si="11"/>
        <v>12.890549039678234</v>
      </c>
      <c r="O67">
        <v>0.56057945301558387</v>
      </c>
      <c r="P67">
        <f t="shared" si="12"/>
        <v>9.5128669822823628</v>
      </c>
    </row>
    <row r="68" spans="1:16" x14ac:dyDescent="0.25">
      <c r="A68" s="4">
        <f t="shared" si="17"/>
        <v>6100</v>
      </c>
      <c r="B68">
        <v>-17.825738909132976</v>
      </c>
      <c r="C68">
        <f t="shared" ref="C68:C71" ca="1" si="19">D68</f>
        <v>-279.125490066537</v>
      </c>
      <c r="D68">
        <f t="shared" ca="1" si="18"/>
        <v>279.12549006653813</v>
      </c>
      <c r="E68">
        <f t="shared" ref="E68:E131" ca="1" si="20">ABS(D68)</f>
        <v>279.12549006653813</v>
      </c>
      <c r="F68">
        <f t="shared" ref="F68:F131" ca="1" si="21">0.5*((1)+((4*PI()*B68/E68)/SINH(4*PI()*B68/E68)))</f>
        <v>0.95010543998421926</v>
      </c>
      <c r="G68">
        <f t="shared" ref="G68:G131" ca="1" si="22">TANH(2*PI()*-B68/E68)</f>
        <v>0.38102816356284835</v>
      </c>
      <c r="H68">
        <f t="shared" ref="H68:H131" ca="1" si="23">SQRT(2*F68*G68)</f>
        <v>0.85090179337954053</v>
      </c>
      <c r="I68">
        <f t="shared" ref="I68:I131" ca="1" si="24">1/H68</f>
        <v>1.17522375411654</v>
      </c>
      <c r="J68">
        <f t="shared" ref="J68:J131" ca="1" si="25">ASIN(SIN(45))*G68</f>
        <v>0.38777344789021251</v>
      </c>
      <c r="K68">
        <f t="shared" ref="K68:K131" ca="1" si="26">COS(J68)</f>
        <v>0.92575327584244327</v>
      </c>
      <c r="L68" s="7">
        <f t="shared" ref="L68:L131" si="27">-COS(23)</f>
        <v>0.53283302033339752</v>
      </c>
      <c r="M68">
        <f t="shared" ref="M68:M131" ca="1" si="28">SQRT(L68/K68)</f>
        <v>0.75866131006056892</v>
      </c>
      <c r="N68">
        <f t="shared" ref="N68:N131" ca="1" si="29">M68*I68*14.3335</f>
        <v>12.779702631209229</v>
      </c>
      <c r="O68">
        <v>0.56057945301558387</v>
      </c>
      <c r="P68">
        <f t="shared" ref="P68:P131" si="30">-B68*O68</f>
        <v>9.9927429672803747</v>
      </c>
    </row>
    <row r="69" spans="1:16" x14ac:dyDescent="0.25">
      <c r="A69" s="4">
        <f t="shared" si="17"/>
        <v>6200</v>
      </c>
      <c r="B69">
        <v>-18.681774538724046</v>
      </c>
      <c r="C69">
        <f t="shared" ca="1" si="19"/>
        <v>-285.38870785493413</v>
      </c>
      <c r="D69">
        <f t="shared" ca="1" si="18"/>
        <v>285.38870785493481</v>
      </c>
      <c r="E69">
        <f t="shared" ca="1" si="20"/>
        <v>285.38870785493481</v>
      </c>
      <c r="F69">
        <f t="shared" ca="1" si="21"/>
        <v>0.94776482976161969</v>
      </c>
      <c r="G69">
        <f t="shared" ca="1" si="22"/>
        <v>0.38957794657026285</v>
      </c>
      <c r="H69">
        <f t="shared" ca="1" si="23"/>
        <v>0.85933494774743868</v>
      </c>
      <c r="I69">
        <f t="shared" ca="1" si="24"/>
        <v>1.1636905989000965</v>
      </c>
      <c r="J69">
        <f t="shared" ca="1" si="25"/>
        <v>0.39647458642154165</v>
      </c>
      <c r="K69">
        <f t="shared" ca="1" si="26"/>
        <v>0.9224281281545974</v>
      </c>
      <c r="L69" s="7">
        <f t="shared" si="27"/>
        <v>0.53283302033339752</v>
      </c>
      <c r="M69">
        <f t="shared" ca="1" si="28"/>
        <v>0.76002748239689677</v>
      </c>
      <c r="N69">
        <f t="shared" ca="1" si="29"/>
        <v>12.677075391256704</v>
      </c>
      <c r="O69">
        <v>0.56057945301558387</v>
      </c>
      <c r="P69">
        <f t="shared" si="30"/>
        <v>10.472618952278387</v>
      </c>
    </row>
    <row r="70" spans="1:16" x14ac:dyDescent="0.25">
      <c r="A70" s="4">
        <f t="shared" si="17"/>
        <v>6300</v>
      </c>
      <c r="B70">
        <v>-19.537810168315115</v>
      </c>
      <c r="C70">
        <f t="shared" ca="1" si="19"/>
        <v>291.48545513204778</v>
      </c>
      <c r="D70">
        <f t="shared" ca="1" si="18"/>
        <v>-291.48545513204721</v>
      </c>
      <c r="E70">
        <f t="shared" ca="1" si="20"/>
        <v>291.48545513204721</v>
      </c>
      <c r="F70">
        <f t="shared" ca="1" si="21"/>
        <v>0.94542945785422927</v>
      </c>
      <c r="G70">
        <f t="shared" ca="1" si="22"/>
        <v>0.39790048428672742</v>
      </c>
      <c r="H70">
        <f t="shared" ca="1" si="23"/>
        <v>0.86739476495899603</v>
      </c>
      <c r="I70">
        <f t="shared" ca="1" si="24"/>
        <v>1.1528776059044725</v>
      </c>
      <c r="J70">
        <f t="shared" ca="1" si="25"/>
        <v>0.40494445677268037</v>
      </c>
      <c r="K70">
        <f t="shared" ca="1" si="26"/>
        <v>0.91912428082160047</v>
      </c>
      <c r="L70" s="7">
        <f t="shared" si="27"/>
        <v>0.53283302033339752</v>
      </c>
      <c r="M70">
        <f t="shared" ca="1" si="28"/>
        <v>0.76139223924820343</v>
      </c>
      <c r="N70">
        <f t="shared" ca="1" si="29"/>
        <v>12.58183251979856</v>
      </c>
      <c r="O70">
        <v>0.56057945301558387</v>
      </c>
      <c r="P70">
        <f t="shared" si="30"/>
        <v>10.9524949372764</v>
      </c>
    </row>
    <row r="71" spans="1:16" x14ac:dyDescent="0.25">
      <c r="A71" s="4">
        <f t="shared" si="17"/>
        <v>6400</v>
      </c>
      <c r="B71">
        <v>-20.393845797906184</v>
      </c>
      <c r="C71">
        <f t="shared" ca="1" si="19"/>
        <v>-297.42602467266028</v>
      </c>
      <c r="D71">
        <f t="shared" ca="1" si="18"/>
        <v>297.42602467266073</v>
      </c>
      <c r="E71">
        <f t="shared" ca="1" si="20"/>
        <v>297.42602467266073</v>
      </c>
      <c r="F71">
        <f t="shared" ca="1" si="21"/>
        <v>0.94309934499127301</v>
      </c>
      <c r="G71">
        <f t="shared" ca="1" si="22"/>
        <v>0.40600982715626394</v>
      </c>
      <c r="H71">
        <f t="shared" ca="1" si="23"/>
        <v>0.8751086813088903</v>
      </c>
      <c r="I71">
        <f t="shared" ca="1" si="24"/>
        <v>1.1427152093889767</v>
      </c>
      <c r="J71">
        <f t="shared" ca="1" si="25"/>
        <v>0.41319735812054986</v>
      </c>
      <c r="K71">
        <f t="shared" ca="1" si="26"/>
        <v>0.91584164031193005</v>
      </c>
      <c r="L71" s="7">
        <f t="shared" si="27"/>
        <v>0.53283302033339752</v>
      </c>
      <c r="M71">
        <f t="shared" ca="1" si="28"/>
        <v>0.76275554338353735</v>
      </c>
      <c r="N71">
        <f t="shared" ca="1" si="29"/>
        <v>12.493255768798488</v>
      </c>
      <c r="O71">
        <v>0.56057945301558387</v>
      </c>
      <c r="P71">
        <f t="shared" si="30"/>
        <v>11.432370922274412</v>
      </c>
    </row>
    <row r="72" spans="1:16" x14ac:dyDescent="0.25">
      <c r="A72" s="4">
        <f t="shared" si="17"/>
        <v>6500</v>
      </c>
      <c r="B72">
        <v>-21.249881427497254</v>
      </c>
      <c r="C72">
        <f ca="1">D72</f>
        <v>-303.21965073167274</v>
      </c>
      <c r="D72">
        <f ca="1">(1.56*(21.67)^2)*TANH((2*PI()*B72)/C72)</f>
        <v>303.21965073167223</v>
      </c>
      <c r="E72">
        <f t="shared" ca="1" si="20"/>
        <v>303.21965073167223</v>
      </c>
      <c r="F72">
        <f t="shared" ca="1" si="21"/>
        <v>0.94077451191622985</v>
      </c>
      <c r="G72">
        <f t="shared" ca="1" si="22"/>
        <v>0.41391858066032111</v>
      </c>
      <c r="H72">
        <f t="shared" ca="1" si="23"/>
        <v>0.88250104894416093</v>
      </c>
      <c r="I72">
        <f t="shared" ca="1" si="24"/>
        <v>1.1331431290607721</v>
      </c>
      <c r="J72">
        <f t="shared" ca="1" si="25"/>
        <v>0.42124611909954296</v>
      </c>
      <c r="K72">
        <f t="shared" ca="1" si="26"/>
        <v>0.91258011342720446</v>
      </c>
      <c r="L72" s="7">
        <f t="shared" si="27"/>
        <v>0.53283302033339752</v>
      </c>
      <c r="M72">
        <f t="shared" ca="1" si="28"/>
        <v>0.76411735746361309</v>
      </c>
      <c r="N72">
        <f t="shared" ca="1" si="29"/>
        <v>12.41072308787443</v>
      </c>
      <c r="O72">
        <v>0.56057945301558387</v>
      </c>
      <c r="P72">
        <f t="shared" si="30"/>
        <v>11.912246907272426</v>
      </c>
    </row>
    <row r="73" spans="1:16" x14ac:dyDescent="0.25">
      <c r="A73" s="5">
        <v>6540.9</v>
      </c>
      <c r="B73" s="6">
        <v>-21.599999999999998</v>
      </c>
      <c r="C73">
        <f t="shared" ref="C73:C92" ca="1" si="31">D73</f>
        <v>305.54885734664998</v>
      </c>
      <c r="D73">
        <f t="shared" ref="D73:D92" ca="1" si="32">(1.56*(21.67)^2)*TANH((2*PI()*B73)/C73)</f>
        <v>-305.54885734665049</v>
      </c>
      <c r="E73">
        <f t="shared" ca="1" si="20"/>
        <v>305.54885734665049</v>
      </c>
      <c r="F73">
        <f t="shared" ca="1" si="21"/>
        <v>0.9398251813114038</v>
      </c>
      <c r="G73">
        <f t="shared" ca="1" si="22"/>
        <v>0.41709813018427055</v>
      </c>
      <c r="H73">
        <f t="shared" ca="1" si="23"/>
        <v>0.88543698344385813</v>
      </c>
      <c r="I73">
        <f t="shared" ca="1" si="24"/>
        <v>1.1293858498100626</v>
      </c>
      <c r="J73">
        <f t="shared" ca="1" si="25"/>
        <v>0.42448195571096498</v>
      </c>
      <c r="K73">
        <f t="shared" ca="1" si="26"/>
        <v>0.91125221112303489</v>
      </c>
      <c r="L73" s="7">
        <f t="shared" si="27"/>
        <v>0.53283302033339752</v>
      </c>
      <c r="M73">
        <f t="shared" ca="1" si="28"/>
        <v>0.76467390141696212</v>
      </c>
      <c r="N73">
        <f t="shared" ca="1" si="29"/>
        <v>12.378580939018327</v>
      </c>
      <c r="O73">
        <v>0.56057945301558387</v>
      </c>
      <c r="P73">
        <f t="shared" si="30"/>
        <v>12.10851618513661</v>
      </c>
    </row>
    <row r="74" spans="1:16" x14ac:dyDescent="0.25">
      <c r="A74" s="4">
        <f>6600</f>
        <v>6600</v>
      </c>
      <c r="B74">
        <v>-21.673347027859805</v>
      </c>
      <c r="C74">
        <f t="shared" ca="1" si="31"/>
        <v>306.03392065828626</v>
      </c>
      <c r="D74">
        <f t="shared" ca="1" si="32"/>
        <v>-306.0339206582866</v>
      </c>
      <c r="E74">
        <f t="shared" ca="1" si="20"/>
        <v>306.0339206582866</v>
      </c>
      <c r="F74">
        <f t="shared" ca="1" si="21"/>
        <v>0.93962641664278945</v>
      </c>
      <c r="G74">
        <f t="shared" ca="1" si="22"/>
        <v>0.4177602796096076</v>
      </c>
      <c r="H74">
        <f t="shared" ca="1" si="23"/>
        <v>0.88604581658655257</v>
      </c>
      <c r="I74">
        <f t="shared" ca="1" si="24"/>
        <v>1.1286098091997661</v>
      </c>
      <c r="J74">
        <f t="shared" ca="1" si="25"/>
        <v>0.42515582706808613</v>
      </c>
      <c r="K74">
        <f t="shared" ca="1" si="26"/>
        <v>0.91097447115480812</v>
      </c>
      <c r="L74" s="7">
        <f t="shared" si="27"/>
        <v>0.53283302033339752</v>
      </c>
      <c r="M74">
        <f t="shared" ca="1" si="28"/>
        <v>0.76479046029238185</v>
      </c>
      <c r="N74">
        <f t="shared" ca="1" si="29"/>
        <v>12.371960746716116</v>
      </c>
      <c r="O74">
        <v>0.56057945301558387</v>
      </c>
      <c r="P74">
        <f t="shared" si="30"/>
        <v>12.14963302189458</v>
      </c>
    </row>
    <row r="75" spans="1:16" x14ac:dyDescent="0.25">
      <c r="A75" s="4">
        <f t="shared" ref="A75:A120" si="33">A74+100</f>
        <v>6700</v>
      </c>
      <c r="B75">
        <v>-21.79745367398468</v>
      </c>
      <c r="C75">
        <f t="shared" ca="1" si="31"/>
        <v>-306.85242031650461</v>
      </c>
      <c r="D75">
        <f t="shared" ca="1" si="32"/>
        <v>306.85242031650415</v>
      </c>
      <c r="E75">
        <f t="shared" ca="1" si="20"/>
        <v>306.85242031650415</v>
      </c>
      <c r="F75">
        <f t="shared" ca="1" si="21"/>
        <v>0.93929018621236304</v>
      </c>
      <c r="G75">
        <f t="shared" ca="1" si="22"/>
        <v>0.41887759577293404</v>
      </c>
      <c r="H75">
        <f t="shared" ca="1" si="23"/>
        <v>0.88707115265208136</v>
      </c>
      <c r="I75">
        <f t="shared" ca="1" si="24"/>
        <v>1.1273052866281297</v>
      </c>
      <c r="J75">
        <f t="shared" ca="1" si="25"/>
        <v>0.42629292291156723</v>
      </c>
      <c r="K75">
        <f t="shared" ca="1" si="26"/>
        <v>0.9105048726482422</v>
      </c>
      <c r="L75" s="7">
        <f t="shared" si="27"/>
        <v>0.53283302033339752</v>
      </c>
      <c r="M75">
        <f t="shared" ca="1" si="28"/>
        <v>0.76498765756884457</v>
      </c>
      <c r="N75">
        <f t="shared" ca="1" si="29"/>
        <v>12.360846767456097</v>
      </c>
      <c r="O75">
        <v>0.56057945301558387</v>
      </c>
      <c r="P75">
        <f t="shared" si="30"/>
        <v>12.219204657694862</v>
      </c>
    </row>
    <row r="76" spans="1:16" x14ac:dyDescent="0.25">
      <c r="A76" s="4">
        <f t="shared" si="33"/>
        <v>6800</v>
      </c>
      <c r="B76">
        <v>-21.92156032010956</v>
      </c>
      <c r="C76">
        <f t="shared" ca="1" si="31"/>
        <v>307.66811064122868</v>
      </c>
      <c r="D76">
        <f t="shared" ca="1" si="32"/>
        <v>-307.66811064122891</v>
      </c>
      <c r="E76">
        <f t="shared" ca="1" si="20"/>
        <v>307.66811064122891</v>
      </c>
      <c r="F76">
        <f t="shared" ca="1" si="21"/>
        <v>0.93895406747180421</v>
      </c>
      <c r="G76">
        <f t="shared" ca="1" si="22"/>
        <v>0.41999107697592808</v>
      </c>
      <c r="H76">
        <f t="shared" ca="1" si="23"/>
        <v>0.88809045713644652</v>
      </c>
      <c r="I76">
        <f t="shared" ca="1" si="24"/>
        <v>1.126011423683567</v>
      </c>
      <c r="J76">
        <f t="shared" ca="1" si="25"/>
        <v>0.42742611590498941</v>
      </c>
      <c r="K76">
        <f t="shared" ca="1" si="26"/>
        <v>0.91003571472566513</v>
      </c>
      <c r="L76" s="7">
        <f t="shared" si="27"/>
        <v>0.53283302033339752</v>
      </c>
      <c r="M76">
        <f t="shared" ca="1" si="28"/>
        <v>0.76518482223485285</v>
      </c>
      <c r="N76">
        <f t="shared" ca="1" si="29"/>
        <v>12.349841799750552</v>
      </c>
      <c r="O76">
        <v>0.56057945301558387</v>
      </c>
      <c r="P76">
        <f t="shared" si="30"/>
        <v>12.288776293495145</v>
      </c>
    </row>
    <row r="77" spans="1:16" x14ac:dyDescent="0.25">
      <c r="A77" s="4">
        <f t="shared" si="33"/>
        <v>6900</v>
      </c>
      <c r="B77">
        <v>-22.045666966234435</v>
      </c>
      <c r="C77">
        <f t="shared" ca="1" si="31"/>
        <v>-308.48101408442966</v>
      </c>
      <c r="D77">
        <f t="shared" ca="1" si="32"/>
        <v>308.48101408442955</v>
      </c>
      <c r="E77">
        <f t="shared" ca="1" si="20"/>
        <v>308.48101408442955</v>
      </c>
      <c r="F77">
        <f t="shared" ca="1" si="21"/>
        <v>0.93861806048440544</v>
      </c>
      <c r="G77">
        <f t="shared" ca="1" si="22"/>
        <v>0.42110075386728962</v>
      </c>
      <c r="H77">
        <f t="shared" ca="1" si="23"/>
        <v>0.88910378793865941</v>
      </c>
      <c r="I77">
        <f t="shared" ca="1" si="24"/>
        <v>1.1247280841289042</v>
      </c>
      <c r="J77">
        <f t="shared" ca="1" si="25"/>
        <v>0.42855543723962192</v>
      </c>
      <c r="K77">
        <f t="shared" ca="1" si="26"/>
        <v>0.90956699710529143</v>
      </c>
      <c r="L77" s="7">
        <f t="shared" si="27"/>
        <v>0.53283302033339752</v>
      </c>
      <c r="M77">
        <f t="shared" ca="1" si="28"/>
        <v>0.76538195417593491</v>
      </c>
      <c r="N77">
        <f t="shared" ca="1" si="29"/>
        <v>12.338944439338775</v>
      </c>
      <c r="O77">
        <v>0.56057945301558387</v>
      </c>
      <c r="P77">
        <f t="shared" si="30"/>
        <v>12.358347929295427</v>
      </c>
    </row>
    <row r="78" spans="1:16" x14ac:dyDescent="0.25">
      <c r="A78" s="4">
        <f t="shared" si="33"/>
        <v>7000</v>
      </c>
      <c r="B78">
        <v>-22.169773612359311</v>
      </c>
      <c r="C78">
        <f t="shared" ca="1" si="31"/>
        <v>-309.29115278645651</v>
      </c>
      <c r="D78">
        <f t="shared" ca="1" si="32"/>
        <v>309.29115278645617</v>
      </c>
      <c r="E78">
        <f t="shared" ca="1" si="20"/>
        <v>309.29115278645617</v>
      </c>
      <c r="F78">
        <f t="shared" ca="1" si="21"/>
        <v>0.93828216531346398</v>
      </c>
      <c r="G78">
        <f t="shared" ca="1" si="22"/>
        <v>0.42220665667032953</v>
      </c>
      <c r="H78">
        <f t="shared" ca="1" si="23"/>
        <v>0.89011120207577998</v>
      </c>
      <c r="I78">
        <f t="shared" ca="1" si="24"/>
        <v>1.1234551342213808</v>
      </c>
      <c r="J78">
        <f t="shared" ca="1" si="25"/>
        <v>0.42968091767381428</v>
      </c>
      <c r="K78">
        <f t="shared" ca="1" si="26"/>
        <v>0.90909871950548016</v>
      </c>
      <c r="L78" s="7">
        <f t="shared" si="27"/>
        <v>0.53283302033339752</v>
      </c>
      <c r="M78">
        <f t="shared" ca="1" si="28"/>
        <v>0.76557905327757569</v>
      </c>
      <c r="N78">
        <f t="shared" ca="1" si="29"/>
        <v>12.328153307770531</v>
      </c>
      <c r="O78">
        <v>0.56057945301558387</v>
      </c>
      <c r="P78">
        <f t="shared" si="30"/>
        <v>12.427919565095708</v>
      </c>
    </row>
    <row r="79" spans="1:16" x14ac:dyDescent="0.25">
      <c r="A79" s="4">
        <f t="shared" si="33"/>
        <v>7100</v>
      </c>
      <c r="B79">
        <v>-22.29388025848419</v>
      </c>
      <c r="C79">
        <f t="shared" ca="1" si="31"/>
        <v>-310.0985485821044</v>
      </c>
      <c r="D79">
        <f t="shared" ca="1" si="32"/>
        <v>310.09854858210429</v>
      </c>
      <c r="E79">
        <f t="shared" ca="1" si="20"/>
        <v>310.09854858210429</v>
      </c>
      <c r="F79">
        <f t="shared" ca="1" si="21"/>
        <v>0.93794638202228209</v>
      </c>
      <c r="G79">
        <f t="shared" ca="1" si="22"/>
        <v>0.42330881519125407</v>
      </c>
      <c r="H79">
        <f t="shared" ca="1" si="23"/>
        <v>0.89111275570129234</v>
      </c>
      <c r="I79">
        <f t="shared" ca="1" si="24"/>
        <v>1.1221924426533598</v>
      </c>
      <c r="J79">
        <f t="shared" ca="1" si="25"/>
        <v>0.43080258754142758</v>
      </c>
      <c r="K79">
        <f t="shared" ca="1" si="26"/>
        <v>0.90863088164473349</v>
      </c>
      <c r="L79" s="7">
        <f t="shared" si="27"/>
        <v>0.53283302033339752</v>
      </c>
      <c r="M79">
        <f t="shared" ca="1" si="28"/>
        <v>0.76577611942521706</v>
      </c>
      <c r="N79">
        <f t="shared" ca="1" si="29"/>
        <v>12.317467051790999</v>
      </c>
      <c r="O79">
        <v>0.56057945301558387</v>
      </c>
      <c r="P79">
        <f t="shared" si="30"/>
        <v>12.497491200895992</v>
      </c>
    </row>
    <row r="80" spans="1:16" x14ac:dyDescent="0.25">
      <c r="A80" s="4">
        <f t="shared" si="33"/>
        <v>7200</v>
      </c>
      <c r="B80">
        <v>-22.417986904609066</v>
      </c>
      <c r="C80">
        <f t="shared" ca="1" si="31"/>
        <v>310.9032230065302</v>
      </c>
      <c r="D80">
        <f t="shared" ca="1" si="32"/>
        <v>-310.90322300653037</v>
      </c>
      <c r="E80">
        <f t="shared" ca="1" si="20"/>
        <v>310.90322300653037</v>
      </c>
      <c r="F80">
        <f t="shared" ca="1" si="21"/>
        <v>0.93761071067416579</v>
      </c>
      <c r="G80">
        <f t="shared" ca="1" si="22"/>
        <v>0.42440725882723973</v>
      </c>
      <c r="H80">
        <f t="shared" ca="1" si="23"/>
        <v>0.89210850412299381</v>
      </c>
      <c r="I80">
        <f t="shared" ca="1" si="24"/>
        <v>1.1209398804947737</v>
      </c>
      <c r="J80">
        <f t="shared" ca="1" si="25"/>
        <v>0.43192047676005213</v>
      </c>
      <c r="K80">
        <f t="shared" ca="1" si="26"/>
        <v>0.90816348324169638</v>
      </c>
      <c r="L80" s="7">
        <f t="shared" si="27"/>
        <v>0.53283302033339752</v>
      </c>
      <c r="M80">
        <f t="shared" ca="1" si="28"/>
        <v>0.76597315250425901</v>
      </c>
      <c r="N80">
        <f t="shared" ca="1" si="29"/>
        <v>12.306884342743723</v>
      </c>
      <c r="O80">
        <v>0.56057945301558387</v>
      </c>
      <c r="P80">
        <f t="shared" si="30"/>
        <v>12.567062836696273</v>
      </c>
    </row>
    <row r="81" spans="1:16" x14ac:dyDescent="0.25">
      <c r="A81" s="4">
        <f t="shared" si="33"/>
        <v>7300</v>
      </c>
      <c r="B81">
        <v>-22.542093550733941</v>
      </c>
      <c r="C81">
        <f t="shared" ca="1" si="31"/>
        <v>311.70519730102029</v>
      </c>
      <c r="D81">
        <f t="shared" ca="1" si="32"/>
        <v>-311.70519730102058</v>
      </c>
      <c r="E81">
        <f t="shared" ca="1" si="20"/>
        <v>311.70519730102058</v>
      </c>
      <c r="F81">
        <f t="shared" ca="1" si="21"/>
        <v>0.93727515133242556</v>
      </c>
      <c r="G81">
        <f t="shared" ca="1" si="22"/>
        <v>0.42550201657430659</v>
      </c>
      <c r="H81">
        <f t="shared" ca="1" si="23"/>
        <v>0.89309850182041561</v>
      </c>
      <c r="I81">
        <f t="shared" ca="1" si="24"/>
        <v>1.1196973211372379</v>
      </c>
      <c r="J81">
        <f t="shared" ca="1" si="25"/>
        <v>0.43303461483902017</v>
      </c>
      <c r="K81">
        <f t="shared" ca="1" si="26"/>
        <v>0.9076965240151571</v>
      </c>
      <c r="L81" s="7">
        <f t="shared" si="27"/>
        <v>0.53283302033339752</v>
      </c>
      <c r="M81">
        <f t="shared" ca="1" si="28"/>
        <v>0.76617015240005881</v>
      </c>
      <c r="N81">
        <f t="shared" ca="1" si="29"/>
        <v>12.29640387599092</v>
      </c>
      <c r="O81">
        <v>0.56057945301558387</v>
      </c>
      <c r="P81">
        <f t="shared" si="30"/>
        <v>12.636634472496553</v>
      </c>
    </row>
    <row r="82" spans="1:16" x14ac:dyDescent="0.25">
      <c r="A82" s="4">
        <f t="shared" si="33"/>
        <v>7400</v>
      </c>
      <c r="B82">
        <v>-22.666200196858821</v>
      </c>
      <c r="C82">
        <f t="shared" ca="1" si="31"/>
        <v>312.50449241861702</v>
      </c>
      <c r="D82">
        <f t="shared" ca="1" si="32"/>
        <v>-312.50449241861702</v>
      </c>
      <c r="E82">
        <f t="shared" ca="1" si="20"/>
        <v>312.50449241861702</v>
      </c>
      <c r="F82">
        <f t="shared" ca="1" si="21"/>
        <v>0.93693970406037652</v>
      </c>
      <c r="G82">
        <f t="shared" ca="1" si="22"/>
        <v>0.42659311703499908</v>
      </c>
      <c r="H82">
        <f t="shared" ca="1" si="23"/>
        <v>0.89408280246179173</v>
      </c>
      <c r="I82">
        <f t="shared" ca="1" si="24"/>
        <v>1.1184646402397775</v>
      </c>
      <c r="J82">
        <f t="shared" ca="1" si="25"/>
        <v>0.43414503088722273</v>
      </c>
      <c r="K82">
        <f t="shared" ca="1" si="26"/>
        <v>0.90723000368404672</v>
      </c>
      <c r="L82" s="7">
        <f t="shared" si="27"/>
        <v>0.53283302033339752</v>
      </c>
      <c r="M82">
        <f t="shared" ca="1" si="28"/>
        <v>0.76636711899793208</v>
      </c>
      <c r="N82">
        <f t="shared" ca="1" si="29"/>
        <v>12.286024370350516</v>
      </c>
      <c r="O82">
        <v>0.56057945301558387</v>
      </c>
      <c r="P82">
        <f t="shared" si="30"/>
        <v>12.706206108296838</v>
      </c>
    </row>
    <row r="83" spans="1:16" x14ac:dyDescent="0.25">
      <c r="A83" s="4">
        <f t="shared" si="33"/>
        <v>7500</v>
      </c>
      <c r="B83">
        <v>-22.790306842983696</v>
      </c>
      <c r="C83">
        <f t="shared" ca="1" si="31"/>
        <v>-313.30112902960639</v>
      </c>
      <c r="D83">
        <f t="shared" ca="1" si="32"/>
        <v>313.30112902960599</v>
      </c>
      <c r="E83">
        <f t="shared" ca="1" si="20"/>
        <v>313.30112902960599</v>
      </c>
      <c r="F83">
        <f t="shared" ca="1" si="21"/>
        <v>0.93660436892133747</v>
      </c>
      <c r="G83">
        <f t="shared" ca="1" si="22"/>
        <v>0.42768058842587731</v>
      </c>
      <c r="H83">
        <f t="shared" ca="1" si="23"/>
        <v>0.89506145892058731</v>
      </c>
      <c r="I83">
        <f t="shared" ca="1" si="24"/>
        <v>1.1172417156761112</v>
      </c>
      <c r="J83">
        <f t="shared" ca="1" si="25"/>
        <v>0.43525175362073337</v>
      </c>
      <c r="K83">
        <f t="shared" ca="1" si="26"/>
        <v>0.90676392196743894</v>
      </c>
      <c r="L83" s="7">
        <f t="shared" si="27"/>
        <v>0.53283302033339752</v>
      </c>
      <c r="M83">
        <f t="shared" ca="1" si="28"/>
        <v>0.76656405218315227</v>
      </c>
      <c r="N83">
        <f t="shared" ca="1" si="29"/>
        <v>12.275744567549371</v>
      </c>
      <c r="O83">
        <v>0.56057945301558387</v>
      </c>
      <c r="P83">
        <f t="shared" si="30"/>
        <v>12.775777744097118</v>
      </c>
    </row>
    <row r="84" spans="1:16" x14ac:dyDescent="0.25">
      <c r="A84" s="4">
        <f t="shared" si="33"/>
        <v>7600</v>
      </c>
      <c r="B84">
        <v>-22.914413489108576</v>
      </c>
      <c r="C84">
        <f t="shared" ca="1" si="31"/>
        <v>-314.09512752687272</v>
      </c>
      <c r="D84">
        <f t="shared" ca="1" si="32"/>
        <v>314.09512752687232</v>
      </c>
      <c r="E84">
        <f t="shared" ca="1" si="20"/>
        <v>314.09512752687232</v>
      </c>
      <c r="F84">
        <f t="shared" ca="1" si="21"/>
        <v>0.93626914597863187</v>
      </c>
      <c r="G84">
        <f t="shared" ca="1" si="22"/>
        <v>0.42876445858482598</v>
      </c>
      <c r="H84">
        <f t="shared" ca="1" si="23"/>
        <v>0.89603452329160338</v>
      </c>
      <c r="I84">
        <f t="shared" ca="1" si="24"/>
        <v>1.1160284274834378</v>
      </c>
      <c r="J84">
        <f t="shared" ca="1" si="25"/>
        <v>0.43635481137024673</v>
      </c>
      <c r="K84">
        <f t="shared" ca="1" si="26"/>
        <v>0.90629827858455003</v>
      </c>
      <c r="L84" s="7">
        <f t="shared" si="27"/>
        <v>0.53283302033339752</v>
      </c>
      <c r="M84">
        <f t="shared" ca="1" si="28"/>
        <v>0.76676095184095172</v>
      </c>
      <c r="N84">
        <f t="shared" ca="1" si="29"/>
        <v>12.265563231692136</v>
      </c>
      <c r="O84">
        <v>0.56057945301558387</v>
      </c>
      <c r="P84">
        <f t="shared" si="30"/>
        <v>12.845349379897401</v>
      </c>
    </row>
    <row r="85" spans="1:16" x14ac:dyDescent="0.25">
      <c r="A85" s="4">
        <f t="shared" si="33"/>
        <v>7700</v>
      </c>
      <c r="B85">
        <v>-23.038520135233451</v>
      </c>
      <c r="C85">
        <f t="shared" ca="1" si="31"/>
        <v>-314.88650803112324</v>
      </c>
      <c r="D85">
        <f t="shared" ca="1" si="32"/>
        <v>314.88650803112279</v>
      </c>
      <c r="E85">
        <f t="shared" ca="1" si="20"/>
        <v>314.88650803112279</v>
      </c>
      <c r="F85">
        <f t="shared" ca="1" si="21"/>
        <v>0.93593403529558672</v>
      </c>
      <c r="G85">
        <f t="shared" ca="1" si="22"/>
        <v>0.42984475497818703</v>
      </c>
      <c r="H85">
        <f t="shared" ca="1" si="23"/>
        <v>0.89700204690666929</v>
      </c>
      <c r="I85">
        <f t="shared" ca="1" si="24"/>
        <v>1.1148246578126788</v>
      </c>
      <c r="J85">
        <f t="shared" ca="1" si="25"/>
        <v>0.43745423208833722</v>
      </c>
      <c r="K85">
        <f t="shared" ca="1" si="26"/>
        <v>0.90583307325473827</v>
      </c>
      <c r="L85" s="7">
        <f t="shared" si="27"/>
        <v>0.53283302033339752</v>
      </c>
      <c r="M85">
        <f t="shared" ca="1" si="28"/>
        <v>0.7669578178565214</v>
      </c>
      <c r="N85">
        <f t="shared" ca="1" si="29"/>
        <v>12.2554791487452</v>
      </c>
      <c r="O85">
        <v>0.56057945301558387</v>
      </c>
      <c r="P85">
        <f t="shared" si="30"/>
        <v>12.914921015697683</v>
      </c>
    </row>
    <row r="86" spans="1:16" x14ac:dyDescent="0.25">
      <c r="A86" s="4">
        <f t="shared" si="33"/>
        <v>7800</v>
      </c>
      <c r="B86">
        <v>-23.162626781358327</v>
      </c>
      <c r="C86">
        <f t="shared" ca="1" si="31"/>
        <v>-315.675290395986</v>
      </c>
      <c r="D86">
        <f t="shared" ca="1" si="32"/>
        <v>315.6752903959852</v>
      </c>
      <c r="E86">
        <f t="shared" ca="1" si="20"/>
        <v>315.6752903959852</v>
      </c>
      <c r="F86">
        <f t="shared" ca="1" si="21"/>
        <v>0.9355990369355327</v>
      </c>
      <c r="G86">
        <f t="shared" ca="1" si="22"/>
        <v>0.43092150470771828</v>
      </c>
      <c r="H86">
        <f t="shared" ca="1" si="23"/>
        <v>0.89796408034993458</v>
      </c>
      <c r="I86">
        <f t="shared" ca="1" si="24"/>
        <v>1.1136302908801232</v>
      </c>
      <c r="J86">
        <f t="shared" ca="1" si="25"/>
        <v>0.43855004335654107</v>
      </c>
      <c r="K86">
        <f t="shared" ca="1" si="26"/>
        <v>0.90536830569750382</v>
      </c>
      <c r="L86" s="7">
        <f t="shared" si="27"/>
        <v>0.53283302033339752</v>
      </c>
      <c r="M86">
        <f t="shared" ca="1" si="28"/>
        <v>0.7671546501150116</v>
      </c>
      <c r="N86">
        <f t="shared" ca="1" si="29"/>
        <v>12.24549112603524</v>
      </c>
      <c r="O86">
        <v>0.56057945301558387</v>
      </c>
      <c r="P86">
        <f t="shared" si="30"/>
        <v>12.984492651497964</v>
      </c>
    </row>
    <row r="87" spans="1:16" x14ac:dyDescent="0.25">
      <c r="A87" s="4">
        <f t="shared" si="33"/>
        <v>7900</v>
      </c>
      <c r="B87">
        <v>-23.286733427483206</v>
      </c>
      <c r="C87">
        <f t="shared" ca="1" si="31"/>
        <v>316.46149421298458</v>
      </c>
      <c r="D87">
        <f t="shared" ca="1" si="32"/>
        <v>-316.46149421298497</v>
      </c>
      <c r="E87">
        <f t="shared" ca="1" si="20"/>
        <v>316.46149421298497</v>
      </c>
      <c r="F87">
        <f t="shared" ca="1" si="21"/>
        <v>0.93526415096180515</v>
      </c>
      <c r="G87">
        <f t="shared" ca="1" si="22"/>
        <v>0.4319947345173844</v>
      </c>
      <c r="H87">
        <f t="shared" ca="1" si="23"/>
        <v>0.89892067347277305</v>
      </c>
      <c r="I87">
        <f t="shared" ca="1" si="24"/>
        <v>1.1124452129204352</v>
      </c>
      <c r="J87">
        <f t="shared" ca="1" si="25"/>
        <v>0.43964227239226733</v>
      </c>
      <c r="K87">
        <f t="shared" ca="1" si="26"/>
        <v>0.9049039756324897</v>
      </c>
      <c r="L87" s="7">
        <f t="shared" si="27"/>
        <v>0.53283302033339752</v>
      </c>
      <c r="M87">
        <f t="shared" ca="1" si="28"/>
        <v>0.76735144850153147</v>
      </c>
      <c r="N87">
        <f t="shared" ca="1" si="29"/>
        <v>12.235597991761885</v>
      </c>
      <c r="O87">
        <v>0.56057945301558387</v>
      </c>
      <c r="P87">
        <f t="shared" si="30"/>
        <v>13.054064287298248</v>
      </c>
    </row>
    <row r="88" spans="1:16" x14ac:dyDescent="0.25">
      <c r="A88" s="4">
        <f t="shared" si="33"/>
        <v>8000</v>
      </c>
      <c r="B88">
        <v>-23.410840073608082</v>
      </c>
      <c r="C88">
        <f t="shared" ca="1" si="31"/>
        <v>317.24513881639837</v>
      </c>
      <c r="D88">
        <f t="shared" ca="1" si="32"/>
        <v>-317.24513881639916</v>
      </c>
      <c r="E88">
        <f t="shared" ca="1" si="20"/>
        <v>317.24513881639916</v>
      </c>
      <c r="F88">
        <f t="shared" ca="1" si="21"/>
        <v>0.93492937743774207</v>
      </c>
      <c r="G88">
        <f t="shared" ca="1" si="22"/>
        <v>0.43306447079999161</v>
      </c>
      <c r="H88">
        <f t="shared" ca="1" si="23"/>
        <v>0.89987187540831759</v>
      </c>
      <c r="I88">
        <f t="shared" ca="1" si="24"/>
        <v>1.1112693121409636</v>
      </c>
      <c r="J88">
        <f t="shared" ca="1" si="25"/>
        <v>0.44073094605555002</v>
      </c>
      <c r="K88">
        <f t="shared" ca="1" si="26"/>
        <v>0.90444008277947929</v>
      </c>
      <c r="L88" s="7">
        <f t="shared" si="27"/>
        <v>0.53283302033339752</v>
      </c>
      <c r="M88">
        <f t="shared" ca="1" si="28"/>
        <v>0.76754821290115005</v>
      </c>
      <c r="N88">
        <f t="shared" ca="1" si="29"/>
        <v>12.225798594523944</v>
      </c>
      <c r="O88">
        <v>0.56057945301558387</v>
      </c>
      <c r="P88">
        <f t="shared" si="30"/>
        <v>13.123635923098529</v>
      </c>
    </row>
    <row r="89" spans="1:16" x14ac:dyDescent="0.25">
      <c r="A89" s="4">
        <f t="shared" si="33"/>
        <v>8100</v>
      </c>
      <c r="B89">
        <v>-23.534946719732957</v>
      </c>
      <c r="C89">
        <f t="shared" ca="1" si="31"/>
        <v>318.02624328800061</v>
      </c>
      <c r="D89">
        <f t="shared" ca="1" si="32"/>
        <v>-318.0262432880013</v>
      </c>
      <c r="E89">
        <f t="shared" ca="1" si="20"/>
        <v>318.0262432880013</v>
      </c>
      <c r="F89">
        <f t="shared" ca="1" si="21"/>
        <v>0.93459471642668568</v>
      </c>
      <c r="G89">
        <f t="shared" ca="1" si="22"/>
        <v>0.4341307396036555</v>
      </c>
      <c r="H89">
        <f t="shared" ca="1" si="23"/>
        <v>0.90081773458562164</v>
      </c>
      <c r="I89">
        <f t="shared" ca="1" si="24"/>
        <v>1.1101024786773348</v>
      </c>
      <c r="J89">
        <f t="shared" ca="1" si="25"/>
        <v>0.44181609085563073</v>
      </c>
      <c r="K89">
        <f t="shared" ca="1" si="26"/>
        <v>0.90397662685839786</v>
      </c>
      <c r="L89" s="7">
        <f t="shared" si="27"/>
        <v>0.53283302033339752</v>
      </c>
      <c r="M89">
        <f t="shared" ca="1" si="28"/>
        <v>0.76774494319889652</v>
      </c>
      <c r="N89">
        <f t="shared" ca="1" si="29"/>
        <v>12.216091802858953</v>
      </c>
      <c r="O89">
        <v>0.56057945301558387</v>
      </c>
      <c r="P89">
        <f t="shared" si="30"/>
        <v>13.193207558898811</v>
      </c>
    </row>
    <row r="90" spans="1:16" x14ac:dyDescent="0.25">
      <c r="A90" s="4">
        <f t="shared" si="33"/>
        <v>8200</v>
      </c>
      <c r="B90">
        <v>-23.659053365857837</v>
      </c>
      <c r="C90">
        <f t="shared" ca="1" si="31"/>
        <v>318.80482646168957</v>
      </c>
      <c r="D90">
        <f t="shared" ca="1" si="32"/>
        <v>-318.80482646168986</v>
      </c>
      <c r="E90">
        <f t="shared" ca="1" si="20"/>
        <v>318.80482646168986</v>
      </c>
      <c r="F90">
        <f t="shared" ca="1" si="21"/>
        <v>0.93426016799198186</v>
      </c>
      <c r="G90">
        <f t="shared" ca="1" si="22"/>
        <v>0.43519356663812275</v>
      </c>
      <c r="H90">
        <f t="shared" ca="1" si="23"/>
        <v>0.90175829874347402</v>
      </c>
      <c r="I90">
        <f t="shared" ca="1" si="24"/>
        <v>1.1089446045502633</v>
      </c>
      <c r="J90">
        <f t="shared" ca="1" si="25"/>
        <v>0.44289773295739182</v>
      </c>
      <c r="K90">
        <f t="shared" ca="1" si="26"/>
        <v>0.90351360758931254</v>
      </c>
      <c r="L90" s="7">
        <f t="shared" si="27"/>
        <v>0.53283302033339752</v>
      </c>
      <c r="M90">
        <f t="shared" ca="1" si="28"/>
        <v>0.76794163927975967</v>
      </c>
      <c r="N90">
        <f t="shared" ca="1" si="29"/>
        <v>12.206476504795344</v>
      </c>
      <c r="O90">
        <v>0.56057945301558387</v>
      </c>
      <c r="P90">
        <f t="shared" si="30"/>
        <v>13.262779194699094</v>
      </c>
    </row>
    <row r="91" spans="1:16" x14ac:dyDescent="0.25">
      <c r="A91" s="4">
        <f t="shared" si="33"/>
        <v>8300</v>
      </c>
      <c r="B91">
        <v>-23.783160011982712</v>
      </c>
      <c r="C91">
        <f t="shared" ca="1" si="31"/>
        <v>-319.58090692800931</v>
      </c>
      <c r="D91">
        <f t="shared" ca="1" si="32"/>
        <v>319.58090692800909</v>
      </c>
      <c r="E91">
        <f t="shared" ca="1" si="20"/>
        <v>319.58090692800909</v>
      </c>
      <c r="F91">
        <f t="shared" ca="1" si="21"/>
        <v>0.93392573219697927</v>
      </c>
      <c r="G91">
        <f t="shared" ca="1" si="22"/>
        <v>0.43625297728094259</v>
      </c>
      <c r="H91">
        <f t="shared" ca="1" si="23"/>
        <v>0.90269361494387057</v>
      </c>
      <c r="I91">
        <f t="shared" ca="1" si="24"/>
        <v>1.1077955836235531</v>
      </c>
      <c r="J91">
        <f t="shared" ca="1" si="25"/>
        <v>0.44397589818763755</v>
      </c>
      <c r="K91">
        <f t="shared" ca="1" si="26"/>
        <v>0.90305102469243126</v>
      </c>
      <c r="L91" s="7">
        <f t="shared" si="27"/>
        <v>0.53283302033339752</v>
      </c>
      <c r="M91">
        <f t="shared" ca="1" si="28"/>
        <v>0.76813830102868885</v>
      </c>
      <c r="N91">
        <f t="shared" ca="1" si="29"/>
        <v>12.196951607417009</v>
      </c>
      <c r="O91">
        <v>0.56057945301558387</v>
      </c>
      <c r="P91">
        <f t="shared" si="30"/>
        <v>13.332350830499376</v>
      </c>
    </row>
    <row r="92" spans="1:16" x14ac:dyDescent="0.25">
      <c r="A92" s="4">
        <f t="shared" si="33"/>
        <v>8400</v>
      </c>
      <c r="B92">
        <v>-23.907266658107588</v>
      </c>
      <c r="C92">
        <f t="shared" ca="1" si="31"/>
        <v>320.35450303856408</v>
      </c>
      <c r="D92">
        <f t="shared" ca="1" si="32"/>
        <v>-320.35450303856447</v>
      </c>
      <c r="E92">
        <f t="shared" ca="1" si="20"/>
        <v>320.35450303856447</v>
      </c>
      <c r="F92">
        <f t="shared" ca="1" si="21"/>
        <v>0.9335914091050308</v>
      </c>
      <c r="G92">
        <f t="shared" ca="1" si="22"/>
        <v>0.43730899658349282</v>
      </c>
      <c r="H92">
        <f t="shared" ca="1" si="23"/>
        <v>0.90362372958515225</v>
      </c>
      <c r="I92">
        <f t="shared" ca="1" si="24"/>
        <v>1.1066553115632471</v>
      </c>
      <c r="J92">
        <f t="shared" ca="1" si="25"/>
        <v>0.44505061204122642</v>
      </c>
      <c r="K92">
        <f t="shared" ca="1" si="26"/>
        <v>0.90258887788810327</v>
      </c>
      <c r="L92" s="7">
        <f t="shared" si="27"/>
        <v>0.53283302033339752</v>
      </c>
      <c r="M92">
        <f t="shared" ca="1" si="28"/>
        <v>0.7683349283305938</v>
      </c>
      <c r="N92">
        <f t="shared" ca="1" si="29"/>
        <v>12.187516036439781</v>
      </c>
      <c r="O92">
        <v>0.56057945301558387</v>
      </c>
      <c r="P92">
        <f t="shared" si="30"/>
        <v>13.401922466299657</v>
      </c>
    </row>
    <row r="93" spans="1:16" x14ac:dyDescent="0.25">
      <c r="A93" s="4">
        <f t="shared" si="33"/>
        <v>8500</v>
      </c>
      <c r="B93">
        <v>-24.031373304232467</v>
      </c>
      <c r="C93">
        <f ca="1">D93</f>
        <v>321.12563291033297</v>
      </c>
      <c r="D93">
        <f ca="1">(1.56*(21.67)^2)*TANH((2*PI()*B93)/C93)</f>
        <v>-321.12563291033354</v>
      </c>
      <c r="E93">
        <f t="shared" ca="1" si="20"/>
        <v>321.12563291033354</v>
      </c>
      <c r="F93">
        <f t="shared" ca="1" si="21"/>
        <v>0.93325719877949198</v>
      </c>
      <c r="G93">
        <f t="shared" ca="1" si="22"/>
        <v>0.43836164927686927</v>
      </c>
      <c r="H93">
        <f t="shared" ca="1" si="23"/>
        <v>0.90454868841482394</v>
      </c>
      <c r="I93">
        <f t="shared" ca="1" si="24"/>
        <v>1.1055236857978863</v>
      </c>
      <c r="J93">
        <f t="shared" ca="1" si="25"/>
        <v>0.44612189968706517</v>
      </c>
      <c r="K93">
        <f t="shared" ca="1" si="26"/>
        <v>0.90212716689681771</v>
      </c>
      <c r="L93" s="7">
        <f t="shared" si="27"/>
        <v>0.53283302033339752</v>
      </c>
      <c r="M93">
        <f t="shared" ca="1" si="28"/>
        <v>0.76853152107034584</v>
      </c>
      <c r="N93">
        <f t="shared" ca="1" si="29"/>
        <v>12.178168735799446</v>
      </c>
      <c r="O93">
        <v>0.56057945301558387</v>
      </c>
      <c r="P93">
        <f t="shared" si="30"/>
        <v>13.471494102099941</v>
      </c>
    </row>
    <row r="94" spans="1:16" x14ac:dyDescent="0.25">
      <c r="A94" s="4">
        <f t="shared" si="33"/>
        <v>8600</v>
      </c>
      <c r="B94">
        <v>-24.155479950357343</v>
      </c>
      <c r="C94">
        <f t="shared" ref="C94:C120" ca="1" si="34">D94</f>
        <v>321.89431442987996</v>
      </c>
      <c r="D94">
        <f t="shared" ref="D94:D120" ca="1" si="35">(1.56*(21.67)^2)*TANH((2*PI()*B94)/C94)</f>
        <v>-321.89431442988052</v>
      </c>
      <c r="E94">
        <f t="shared" ca="1" si="20"/>
        <v>321.89431442988052</v>
      </c>
      <c r="F94">
        <f t="shared" ca="1" si="21"/>
        <v>0.93292310128372136</v>
      </c>
      <c r="G94">
        <f t="shared" ca="1" si="22"/>
        <v>0.43941095977763317</v>
      </c>
      <c r="H94">
        <f t="shared" ca="1" si="23"/>
        <v>0.90546853654205572</v>
      </c>
      <c r="I94">
        <f t="shared" ca="1" si="24"/>
        <v>1.1044006054798499</v>
      </c>
      <c r="J94">
        <f t="shared" ca="1" si="25"/>
        <v>0.4471897859739577</v>
      </c>
      <c r="K94">
        <f t="shared" ca="1" si="26"/>
        <v>0.90166589143920495</v>
      </c>
      <c r="L94" s="7">
        <f t="shared" si="27"/>
        <v>0.53283302033339752</v>
      </c>
      <c r="M94">
        <f t="shared" ca="1" si="28"/>
        <v>0.76872807913277685</v>
      </c>
      <c r="N94">
        <f t="shared" ca="1" si="29"/>
        <v>12.168908667250951</v>
      </c>
      <c r="O94">
        <v>0.56057945301558387</v>
      </c>
      <c r="P94">
        <f t="shared" si="30"/>
        <v>13.541065737900222</v>
      </c>
    </row>
    <row r="95" spans="1:16" x14ac:dyDescent="0.25">
      <c r="A95" s="4">
        <f t="shared" si="33"/>
        <v>8700</v>
      </c>
      <c r="B95">
        <v>-24.279586596482222</v>
      </c>
      <c r="C95">
        <f t="shared" ca="1" si="34"/>
        <v>322.66056525747092</v>
      </c>
      <c r="D95">
        <f t="shared" ca="1" si="35"/>
        <v>-322.66056525747121</v>
      </c>
      <c r="E95">
        <f t="shared" ca="1" si="20"/>
        <v>322.66056525747121</v>
      </c>
      <c r="F95">
        <f t="shared" ca="1" si="21"/>
        <v>0.93258911668108113</v>
      </c>
      <c r="G95">
        <f t="shared" ca="1" si="22"/>
        <v>0.44045695219343112</v>
      </c>
      <c r="H95">
        <f t="shared" ca="1" si="23"/>
        <v>0.90638331844988529</v>
      </c>
      <c r="I95">
        <f t="shared" ca="1" si="24"/>
        <v>1.1032859714477312</v>
      </c>
      <c r="J95">
        <f t="shared" ca="1" si="25"/>
        <v>0.44825429543632472</v>
      </c>
      <c r="K95">
        <f t="shared" ca="1" si="26"/>
        <v>0.90120505123603556</v>
      </c>
      <c r="L95" s="7">
        <f t="shared" si="27"/>
        <v>0.53283302033339752</v>
      </c>
      <c r="M95">
        <f t="shared" ca="1" si="28"/>
        <v>0.76892460240268057</v>
      </c>
      <c r="N95">
        <f t="shared" ca="1" si="29"/>
        <v>12.159734809978417</v>
      </c>
      <c r="O95">
        <v>0.56057945301558387</v>
      </c>
      <c r="P95">
        <f t="shared" si="30"/>
        <v>13.610637373700506</v>
      </c>
    </row>
    <row r="96" spans="1:16" x14ac:dyDescent="0.25">
      <c r="A96" s="4">
        <f t="shared" si="33"/>
        <v>8800</v>
      </c>
      <c r="B96">
        <v>-24.403693242607098</v>
      </c>
      <c r="C96">
        <f t="shared" ca="1" si="34"/>
        <v>-323.42440283109482</v>
      </c>
      <c r="D96">
        <f t="shared" ca="1" si="35"/>
        <v>323.42440283109426</v>
      </c>
      <c r="E96">
        <f t="shared" ca="1" si="20"/>
        <v>323.42440283109426</v>
      </c>
      <c r="F96">
        <f t="shared" ca="1" si="21"/>
        <v>0.93225524503493584</v>
      </c>
      <c r="G96">
        <f t="shared" ca="1" si="22"/>
        <v>0.44149965032848443</v>
      </c>
      <c r="H96">
        <f t="shared" ca="1" si="23"/>
        <v>0.90729307800712311</v>
      </c>
      <c r="I96">
        <f t="shared" ca="1" si="24"/>
        <v>1.1021796861897244</v>
      </c>
      <c r="J96">
        <f t="shared" ca="1" si="25"/>
        <v>0.44931545229979009</v>
      </c>
      <c r="K96">
        <f t="shared" ca="1" si="26"/>
        <v>0.90074464600822013</v>
      </c>
      <c r="L96" s="7">
        <f t="shared" si="27"/>
        <v>0.53283302033339752</v>
      </c>
      <c r="M96">
        <f t="shared" ca="1" si="28"/>
        <v>0.76912109076481228</v>
      </c>
      <c r="N96">
        <f t="shared" ca="1" si="29"/>
        <v>12.150646160215594</v>
      </c>
      <c r="O96">
        <v>0.56057945301558387</v>
      </c>
      <c r="P96">
        <f t="shared" si="30"/>
        <v>13.680209009500787</v>
      </c>
    </row>
    <row r="97" spans="1:16" x14ac:dyDescent="0.25">
      <c r="A97" s="4">
        <f t="shared" si="33"/>
        <v>8900</v>
      </c>
      <c r="B97">
        <v>-24.527799888731973</v>
      </c>
      <c r="C97">
        <f t="shared" ca="1" si="34"/>
        <v>-324.18584437039249</v>
      </c>
      <c r="D97">
        <f t="shared" ca="1" si="35"/>
        <v>324.18584437039237</v>
      </c>
      <c r="E97">
        <f t="shared" ca="1" si="20"/>
        <v>324.18584437039237</v>
      </c>
      <c r="F97">
        <f t="shared" ca="1" si="21"/>
        <v>0.93192148640865358</v>
      </c>
      <c r="G97">
        <f t="shared" ca="1" si="22"/>
        <v>0.44253907768895195</v>
      </c>
      <c r="H97">
        <f t="shared" ca="1" si="23"/>
        <v>0.90819785847997103</v>
      </c>
      <c r="I97">
        <f t="shared" ca="1" si="24"/>
        <v>1.1010816538079886</v>
      </c>
      <c r="J97">
        <f t="shared" ca="1" si="25"/>
        <v>0.45037328048663861</v>
      </c>
      <c r="K97">
        <f t="shared" ca="1" si="26"/>
        <v>0.90028467547681013</v>
      </c>
      <c r="L97" s="7">
        <f t="shared" si="27"/>
        <v>0.53283302033339752</v>
      </c>
      <c r="M97">
        <f t="shared" ca="1" si="28"/>
        <v>0.76931754410388886</v>
      </c>
      <c r="N97">
        <f t="shared" ca="1" si="29"/>
        <v>12.141641730876506</v>
      </c>
      <c r="O97">
        <v>0.56057945301558387</v>
      </c>
      <c r="P97">
        <f t="shared" si="30"/>
        <v>13.749780645301069</v>
      </c>
    </row>
    <row r="98" spans="1:16" x14ac:dyDescent="0.25">
      <c r="A98" s="4">
        <f t="shared" si="33"/>
        <v>9000</v>
      </c>
      <c r="B98">
        <v>-24.651906534856852</v>
      </c>
      <c r="C98">
        <f t="shared" ca="1" si="34"/>
        <v>-324.94490688050053</v>
      </c>
      <c r="D98">
        <f t="shared" ca="1" si="35"/>
        <v>324.94490688049979</v>
      </c>
      <c r="E98">
        <f t="shared" ca="1" si="20"/>
        <v>324.94490688049979</v>
      </c>
      <c r="F98">
        <f t="shared" ca="1" si="21"/>
        <v>0.93158784086560442</v>
      </c>
      <c r="G98">
        <f t="shared" ca="1" si="22"/>
        <v>0.44357525748817744</v>
      </c>
      <c r="H98">
        <f t="shared" ca="1" si="23"/>
        <v>0.90909770254336886</v>
      </c>
      <c r="I98">
        <f t="shared" ca="1" si="24"/>
        <v>1.0999917799839503</v>
      </c>
      <c r="J98">
        <f t="shared" ca="1" si="25"/>
        <v>0.45142780362115642</v>
      </c>
      <c r="K98">
        <f t="shared" ca="1" si="26"/>
        <v>0.89982513936299557</v>
      </c>
      <c r="L98" s="7">
        <f t="shared" si="27"/>
        <v>0.53283302033339752</v>
      </c>
      <c r="M98">
        <f t="shared" ca="1" si="28"/>
        <v>0.76951396230459024</v>
      </c>
      <c r="N98">
        <f t="shared" ca="1" si="29"/>
        <v>12.132720551195829</v>
      </c>
      <c r="O98">
        <v>0.56057945301558387</v>
      </c>
      <c r="P98">
        <f t="shared" si="30"/>
        <v>13.819352281101352</v>
      </c>
    </row>
    <row r="99" spans="1:16" x14ac:dyDescent="0.25">
      <c r="A99" s="4">
        <f t="shared" si="33"/>
        <v>9100</v>
      </c>
      <c r="B99">
        <v>-24.776013180981728</v>
      </c>
      <c r="C99">
        <f t="shared" ca="1" si="34"/>
        <v>325.70160715580033</v>
      </c>
      <c r="D99">
        <f t="shared" ca="1" si="35"/>
        <v>-325.70160715580101</v>
      </c>
      <c r="E99">
        <f t="shared" ca="1" si="20"/>
        <v>325.70160715580101</v>
      </c>
      <c r="F99">
        <f t="shared" ca="1" si="21"/>
        <v>0.93125430846916246</v>
      </c>
      <c r="G99">
        <f t="shared" ca="1" si="22"/>
        <v>0.4446082126518075</v>
      </c>
      <c r="H99">
        <f t="shared" ca="1" si="23"/>
        <v>0.90999265229206028</v>
      </c>
      <c r="I99">
        <f t="shared" ca="1" si="24"/>
        <v>1.0989099719445339</v>
      </c>
      <c r="J99">
        <f t="shared" ca="1" si="25"/>
        <v>0.45247904503483938</v>
      </c>
      <c r="K99">
        <f t="shared" ca="1" si="26"/>
        <v>0.89936603738810772</v>
      </c>
      <c r="L99" s="7">
        <f t="shared" si="27"/>
        <v>0.53283302033339752</v>
      </c>
      <c r="M99">
        <f t="shared" ca="1" si="28"/>
        <v>0.7697103452515579</v>
      </c>
      <c r="N99">
        <f t="shared" ca="1" si="29"/>
        <v>12.123881666378885</v>
      </c>
      <c r="O99">
        <v>0.56057945301558387</v>
      </c>
      <c r="P99">
        <f t="shared" si="30"/>
        <v>13.888923916901634</v>
      </c>
    </row>
    <row r="100" spans="1:16" x14ac:dyDescent="0.25">
      <c r="A100" s="4">
        <f t="shared" si="33"/>
        <v>9200</v>
      </c>
      <c r="B100">
        <v>-24.900119827106607</v>
      </c>
      <c r="C100">
        <f t="shared" ca="1" si="34"/>
        <v>-326.455961783595</v>
      </c>
      <c r="D100">
        <f t="shared" ca="1" si="35"/>
        <v>326.4559617835946</v>
      </c>
      <c r="E100">
        <f t="shared" ca="1" si="20"/>
        <v>326.4559617835946</v>
      </c>
      <c r="F100">
        <f t="shared" ca="1" si="21"/>
        <v>0.93092088928270211</v>
      </c>
      <c r="G100">
        <f t="shared" ca="1" si="22"/>
        <v>0.44563796582281034</v>
      </c>
      <c r="H100">
        <f t="shared" ca="1" si="23"/>
        <v>0.91088274925141166</v>
      </c>
      <c r="I100">
        <f t="shared" ca="1" si="24"/>
        <v>1.0978361384292625</v>
      </c>
      <c r="J100">
        <f t="shared" ca="1" si="25"/>
        <v>0.45352702777150078</v>
      </c>
      <c r="K100">
        <f t="shared" ca="1" si="26"/>
        <v>0.89890736927361492</v>
      </c>
      <c r="L100" s="7">
        <f t="shared" si="27"/>
        <v>0.53283302033339752</v>
      </c>
      <c r="M100">
        <f t="shared" ca="1" si="28"/>
        <v>0.7699066928293975</v>
      </c>
      <c r="N100">
        <f t="shared" ca="1" si="29"/>
        <v>12.115124137260707</v>
      </c>
      <c r="O100">
        <v>0.56057945301558387</v>
      </c>
      <c r="P100">
        <f t="shared" si="30"/>
        <v>13.958495552701917</v>
      </c>
    </row>
    <row r="101" spans="1:16" x14ac:dyDescent="0.25">
      <c r="A101" s="4">
        <f t="shared" si="33"/>
        <v>9300</v>
      </c>
      <c r="B101">
        <v>-25.024226473231483</v>
      </c>
      <c r="C101">
        <f t="shared" ca="1" si="34"/>
        <v>-327.20798714768864</v>
      </c>
      <c r="D101">
        <f t="shared" ca="1" si="35"/>
        <v>327.20798714768864</v>
      </c>
      <c r="E101">
        <f t="shared" ca="1" si="20"/>
        <v>327.20798714768864</v>
      </c>
      <c r="F101">
        <f t="shared" ca="1" si="21"/>
        <v>0.9305875833696029</v>
      </c>
      <c r="G101">
        <f t="shared" ca="1" si="22"/>
        <v>0.4466645393663623</v>
      </c>
      <c r="H101">
        <f t="shared" ca="1" si="23"/>
        <v>0.91176803438795762</v>
      </c>
      <c r="I101">
        <f t="shared" ca="1" si="24"/>
        <v>1.0967701896582389</v>
      </c>
      <c r="J101">
        <f t="shared" ca="1" si="25"/>
        <v>0.45457177459224424</v>
      </c>
      <c r="K101">
        <f t="shared" ca="1" si="26"/>
        <v>0.89844913474112742</v>
      </c>
      <c r="L101" s="7">
        <f t="shared" si="27"/>
        <v>0.53283302033339752</v>
      </c>
      <c r="M101">
        <f t="shared" ca="1" si="28"/>
        <v>0.77010300492267636</v>
      </c>
      <c r="N101">
        <f t="shared" ca="1" si="29"/>
        <v>12.106447039974197</v>
      </c>
      <c r="O101">
        <v>0.56057945301558387</v>
      </c>
      <c r="P101">
        <f t="shared" si="30"/>
        <v>14.028067188502199</v>
      </c>
    </row>
    <row r="102" spans="1:16" x14ac:dyDescent="0.25">
      <c r="A102" s="4">
        <f t="shared" si="33"/>
        <v>9400</v>
      </c>
      <c r="B102">
        <v>-25.148333119356359</v>
      </c>
      <c r="C102">
        <f t="shared" ca="1" si="34"/>
        <v>327.95769943190209</v>
      </c>
      <c r="D102">
        <f t="shared" ca="1" si="35"/>
        <v>-327.95769943190231</v>
      </c>
      <c r="E102">
        <f t="shared" ca="1" si="20"/>
        <v>327.95769943190231</v>
      </c>
      <c r="F102">
        <f t="shared" ca="1" si="21"/>
        <v>0.93025439079324501</v>
      </c>
      <c r="G102">
        <f t="shared" ca="1" si="22"/>
        <v>0.44768795537464684</v>
      </c>
      <c r="H102">
        <f t="shared" ca="1" si="23"/>
        <v>0.91264854811971907</v>
      </c>
      <c r="I102">
        <f t="shared" ca="1" si="24"/>
        <v>1.0957120373009375</v>
      </c>
      <c r="J102">
        <f t="shared" ca="1" si="25"/>
        <v>0.45561330798034794</v>
      </c>
      <c r="K102">
        <f t="shared" ca="1" si="26"/>
        <v>0.8979913335123928</v>
      </c>
      <c r="L102" s="7">
        <f t="shared" si="27"/>
        <v>0.53283302033339752</v>
      </c>
      <c r="M102">
        <f t="shared" ca="1" si="28"/>
        <v>0.77029928141592585</v>
      </c>
      <c r="N102">
        <f t="shared" ca="1" si="29"/>
        <v>12.097849465626751</v>
      </c>
      <c r="O102">
        <v>0.56057945301558387</v>
      </c>
      <c r="P102">
        <f t="shared" si="30"/>
        <v>14.09763882430248</v>
      </c>
    </row>
    <row r="103" spans="1:16" x14ac:dyDescent="0.25">
      <c r="A103" s="4">
        <f t="shared" si="33"/>
        <v>9500</v>
      </c>
      <c r="B103">
        <v>-25.272439765481238</v>
      </c>
      <c r="C103">
        <f t="shared" ca="1" si="34"/>
        <v>328.70511462349936</v>
      </c>
      <c r="D103">
        <f t="shared" ca="1" si="35"/>
        <v>-328.70511462350004</v>
      </c>
      <c r="E103">
        <f t="shared" ca="1" si="20"/>
        <v>328.70511462350004</v>
      </c>
      <c r="F103">
        <f t="shared" ca="1" si="21"/>
        <v>0.9299213116170113</v>
      </c>
      <c r="G103">
        <f t="shared" ca="1" si="22"/>
        <v>0.4487082356715319</v>
      </c>
      <c r="H103">
        <f t="shared" ca="1" si="23"/>
        <v>0.91352433032626557</v>
      </c>
      <c r="I103">
        <f t="shared" ca="1" si="24"/>
        <v>1.0946615944458202</v>
      </c>
      <c r="J103">
        <f t="shared" ca="1" si="25"/>
        <v>0.45665165014602438</v>
      </c>
      <c r="K103">
        <f t="shared" ca="1" si="26"/>
        <v>0.89753396530929841</v>
      </c>
      <c r="L103" s="7">
        <f t="shared" si="27"/>
        <v>0.53283302033339752</v>
      </c>
      <c r="M103">
        <f t="shared" ca="1" si="28"/>
        <v>0.77049552219364092</v>
      </c>
      <c r="N103">
        <f t="shared" ca="1" si="29"/>
        <v>12.089330519985406</v>
      </c>
      <c r="O103">
        <v>0.56057945301558387</v>
      </c>
      <c r="P103">
        <f t="shared" si="30"/>
        <v>14.167210460102764</v>
      </c>
    </row>
    <row r="104" spans="1:16" x14ac:dyDescent="0.25">
      <c r="A104" s="4">
        <f t="shared" si="33"/>
        <v>9600</v>
      </c>
      <c r="B104">
        <v>-25.396546411606113</v>
      </c>
      <c r="C104">
        <f t="shared" ca="1" si="34"/>
        <v>-329.45024851654523</v>
      </c>
      <c r="D104">
        <f t="shared" ca="1" si="35"/>
        <v>329.45024851654483</v>
      </c>
      <c r="E104">
        <f t="shared" ca="1" si="20"/>
        <v>329.45024851654483</v>
      </c>
      <c r="F104">
        <f t="shared" ca="1" si="21"/>
        <v>0.92958834590428685</v>
      </c>
      <c r="G104">
        <f t="shared" ca="1" si="22"/>
        <v>0.44972540181715343</v>
      </c>
      <c r="H104">
        <f t="shared" ca="1" si="23"/>
        <v>0.91439542035855415</v>
      </c>
      <c r="I104">
        <f t="shared" ca="1" si="24"/>
        <v>1.0936187755707245</v>
      </c>
      <c r="J104">
        <f t="shared" ca="1" si="25"/>
        <v>0.45768682303108538</v>
      </c>
      <c r="K104">
        <f t="shared" ca="1" si="26"/>
        <v>0.89707702985386928</v>
      </c>
      <c r="L104" s="7">
        <f t="shared" si="27"/>
        <v>0.53283302033339752</v>
      </c>
      <c r="M104">
        <f t="shared" ca="1" si="28"/>
        <v>0.77069172714028045</v>
      </c>
      <c r="N104">
        <f t="shared" ca="1" si="29"/>
        <v>12.080889323170009</v>
      </c>
      <c r="O104">
        <v>0.56057945301558387</v>
      </c>
      <c r="P104">
        <f t="shared" si="30"/>
        <v>14.236782095903045</v>
      </c>
    </row>
    <row r="105" spans="1:16" x14ac:dyDescent="0.25">
      <c r="A105" s="4">
        <f t="shared" si="33"/>
        <v>9700</v>
      </c>
      <c r="B105">
        <v>-25.520653057730989</v>
      </c>
      <c r="C105">
        <f t="shared" ca="1" si="34"/>
        <v>-330.19311671518352</v>
      </c>
      <c r="D105">
        <f t="shared" ca="1" si="35"/>
        <v>330.19311671518307</v>
      </c>
      <c r="E105">
        <f t="shared" ca="1" si="20"/>
        <v>330.19311671518307</v>
      </c>
      <c r="F105">
        <f t="shared" ca="1" si="21"/>
        <v>0.92925549371845961</v>
      </c>
      <c r="G105">
        <f t="shared" ca="1" si="22"/>
        <v>0.45073947511239038</v>
      </c>
      <c r="H105">
        <f t="shared" ca="1" si="23"/>
        <v>0.91526185704853191</v>
      </c>
      <c r="I105">
        <f t="shared" ca="1" si="24"/>
        <v>1.0925834965140198</v>
      </c>
      <c r="J105">
        <f t="shared" ca="1" si="25"/>
        <v>0.45871884831349619</v>
      </c>
      <c r="K105">
        <f t="shared" ca="1" si="26"/>
        <v>0.89662052686827076</v>
      </c>
      <c r="L105" s="7">
        <f t="shared" si="27"/>
        <v>0.53283302033339752</v>
      </c>
      <c r="M105">
        <f t="shared" ca="1" si="28"/>
        <v>0.77088789614026698</v>
      </c>
      <c r="N105">
        <f t="shared" ca="1" si="29"/>
        <v>12.07252500935436</v>
      </c>
      <c r="O105">
        <v>0.56057945301558387</v>
      </c>
      <c r="P105">
        <f t="shared" si="30"/>
        <v>14.306353731703325</v>
      </c>
    </row>
    <row r="106" spans="1:16" x14ac:dyDescent="0.25">
      <c r="A106" s="4">
        <f t="shared" si="33"/>
        <v>9800</v>
      </c>
      <c r="B106">
        <v>-25.644759703855868</v>
      </c>
      <c r="C106">
        <f t="shared" ca="1" si="34"/>
        <v>330.93373463685111</v>
      </c>
      <c r="D106">
        <f t="shared" ca="1" si="35"/>
        <v>-330.93373463685123</v>
      </c>
      <c r="E106">
        <f t="shared" ca="1" si="20"/>
        <v>330.93373463685123</v>
      </c>
      <c r="F106">
        <f t="shared" ca="1" si="21"/>
        <v>0.92892275512291866</v>
      </c>
      <c r="G106">
        <f t="shared" ca="1" si="22"/>
        <v>0.45175047660325196</v>
      </c>
      <c r="H106">
        <f t="shared" ca="1" si="23"/>
        <v>0.91612367871852807</v>
      </c>
      <c r="I106">
        <f t="shared" ca="1" si="24"/>
        <v>1.0915556744464874</v>
      </c>
      <c r="J106">
        <f t="shared" ca="1" si="25"/>
        <v>0.45974774741184038</v>
      </c>
      <c r="K106">
        <f t="shared" ca="1" si="26"/>
        <v>0.8961644560748051</v>
      </c>
      <c r="L106" s="7">
        <f t="shared" si="27"/>
        <v>0.53283302033339752</v>
      </c>
      <c r="M106">
        <f t="shared" ca="1" si="28"/>
        <v>0.77108402907798812</v>
      </c>
      <c r="N106">
        <f t="shared" ca="1" si="29"/>
        <v>12.064236726474885</v>
      </c>
      <c r="O106">
        <v>0.56057945301558387</v>
      </c>
      <c r="P106">
        <f t="shared" si="30"/>
        <v>14.375925367503608</v>
      </c>
    </row>
    <row r="107" spans="1:16" x14ac:dyDescent="0.25">
      <c r="A107" s="4">
        <f t="shared" si="33"/>
        <v>9900</v>
      </c>
      <c r="B107">
        <v>-25.768866349980744</v>
      </c>
      <c r="C107">
        <f t="shared" ca="1" si="34"/>
        <v>-331.67211751541777</v>
      </c>
      <c r="D107">
        <f t="shared" ca="1" si="35"/>
        <v>331.6721175154172</v>
      </c>
      <c r="E107">
        <f t="shared" ca="1" si="20"/>
        <v>331.6721175154172</v>
      </c>
      <c r="F107">
        <f t="shared" ca="1" si="21"/>
        <v>0.92859013018105507</v>
      </c>
      <c r="G107">
        <f t="shared" ca="1" si="22"/>
        <v>0.45275842708516395</v>
      </c>
      <c r="H107">
        <f t="shared" ca="1" si="23"/>
        <v>0.91698092319042501</v>
      </c>
      <c r="I107">
        <f t="shared" ca="1" si="24"/>
        <v>1.090535227843922</v>
      </c>
      <c r="J107">
        <f t="shared" ca="1" si="25"/>
        <v>0.46077354148968191</v>
      </c>
      <c r="K107">
        <f t="shared" ca="1" si="26"/>
        <v>0.89570881719591289</v>
      </c>
      <c r="L107" s="7">
        <f t="shared" si="27"/>
        <v>0.53283302033339752</v>
      </c>
      <c r="M107">
        <f t="shared" ca="1" si="28"/>
        <v>0.77128012583779593</v>
      </c>
      <c r="N107">
        <f t="shared" ca="1" si="29"/>
        <v>12.056023635946765</v>
      </c>
      <c r="O107">
        <v>0.56057945301558387</v>
      </c>
      <c r="P107">
        <f t="shared" si="30"/>
        <v>14.44549700330389</v>
      </c>
    </row>
    <row r="108" spans="1:16" x14ac:dyDescent="0.25">
      <c r="A108" s="4">
        <f t="shared" si="33"/>
        <v>10000</v>
      </c>
      <c r="B108">
        <v>-25.89297299610562</v>
      </c>
      <c r="C108">
        <f t="shared" ca="1" si="34"/>
        <v>-332.40828040425629</v>
      </c>
      <c r="D108">
        <f t="shared" ca="1" si="35"/>
        <v>332.40828040425606</v>
      </c>
      <c r="E108">
        <f t="shared" ca="1" si="20"/>
        <v>332.40828040425606</v>
      </c>
      <c r="F108">
        <f t="shared" ca="1" si="21"/>
        <v>0.92825761895626224</v>
      </c>
      <c r="G108">
        <f t="shared" ca="1" si="22"/>
        <v>0.45376334710715982</v>
      </c>
      <c r="H108">
        <f t="shared" ca="1" si="23"/>
        <v>0.91783362779461952</v>
      </c>
      <c r="I108">
        <f t="shared" ca="1" si="24"/>
        <v>1.0895220764604263</v>
      </c>
      <c r="J108">
        <f t="shared" ca="1" si="25"/>
        <v>0.46179625145983078</v>
      </c>
      <c r="K108">
        <f t="shared" ca="1" si="26"/>
        <v>0.89525360995417347</v>
      </c>
      <c r="L108" s="7">
        <f t="shared" si="27"/>
        <v>0.53283302033339752</v>
      </c>
      <c r="M108">
        <f t="shared" ca="1" si="28"/>
        <v>0.77147618630400738</v>
      </c>
      <c r="N108">
        <f t="shared" ca="1" si="29"/>
        <v>12.047884912387291</v>
      </c>
      <c r="O108">
        <v>0.56057945301558387</v>
      </c>
      <c r="P108">
        <f t="shared" si="30"/>
        <v>14.515068639104172</v>
      </c>
    </row>
    <row r="109" spans="1:16" x14ac:dyDescent="0.25">
      <c r="A109" s="4">
        <f t="shared" si="33"/>
        <v>10100</v>
      </c>
      <c r="B109">
        <v>-26.017079642230499</v>
      </c>
      <c r="C109">
        <f t="shared" ca="1" si="34"/>
        <v>333.14223817925307</v>
      </c>
      <c r="D109">
        <f t="shared" ca="1" si="35"/>
        <v>-333.14223817925307</v>
      </c>
      <c r="E109">
        <f t="shared" ca="1" si="20"/>
        <v>333.14223817925307</v>
      </c>
      <c r="F109">
        <f t="shared" ca="1" si="21"/>
        <v>0.92792522151193491</v>
      </c>
      <c r="G109">
        <f t="shared" ca="1" si="22"/>
        <v>0.45476525697598991</v>
      </c>
      <c r="H109">
        <f t="shared" ca="1" si="23"/>
        <v>0.91868182937878706</v>
      </c>
      <c r="I109">
        <f t="shared" ca="1" si="24"/>
        <v>1.0885161413023705</v>
      </c>
      <c r="J109">
        <f t="shared" ca="1" si="25"/>
        <v>0.46281589798852468</v>
      </c>
      <c r="K109">
        <f t="shared" ca="1" si="26"/>
        <v>0.89479883407230321</v>
      </c>
      <c r="L109" s="7">
        <f t="shared" si="27"/>
        <v>0.53283302033339752</v>
      </c>
      <c r="M109">
        <f t="shared" ca="1" si="28"/>
        <v>0.77167221036090472</v>
      </c>
      <c r="N109">
        <f t="shared" ca="1" si="29"/>
        <v>12.039819743346095</v>
      </c>
      <c r="O109">
        <v>0.56057945301558387</v>
      </c>
      <c r="P109">
        <f t="shared" si="30"/>
        <v>14.584640274904455</v>
      </c>
    </row>
    <row r="110" spans="1:16" x14ac:dyDescent="0.25">
      <c r="A110" s="4">
        <f t="shared" si="33"/>
        <v>10200</v>
      </c>
      <c r="B110">
        <v>-26.141186288355375</v>
      </c>
      <c r="C110">
        <f t="shared" ca="1" si="34"/>
        <v>333.87400554174837</v>
      </c>
      <c r="D110">
        <f t="shared" ca="1" si="35"/>
        <v>-333.87400554174883</v>
      </c>
      <c r="E110">
        <f t="shared" ca="1" si="20"/>
        <v>333.87400554174883</v>
      </c>
      <c r="F110">
        <f t="shared" ca="1" si="21"/>
        <v>0.92759293791146968</v>
      </c>
      <c r="G110">
        <f t="shared" ca="1" si="22"/>
        <v>0.45576417676013559</v>
      </c>
      <c r="H110">
        <f t="shared" ca="1" si="23"/>
        <v>0.91952556431644306</v>
      </c>
      <c r="I110">
        <f t="shared" ca="1" si="24"/>
        <v>1.0875173446030073</v>
      </c>
      <c r="J110">
        <f t="shared" ca="1" si="25"/>
        <v>0.46383250149951433</v>
      </c>
      <c r="K110">
        <f t="shared" ca="1" si="26"/>
        <v>0.89434448927315646</v>
      </c>
      <c r="L110" s="7">
        <f t="shared" si="27"/>
        <v>0.53283302033339752</v>
      </c>
      <c r="M110">
        <f t="shared" ca="1" si="28"/>
        <v>0.77186819789273586</v>
      </c>
      <c r="N110">
        <f t="shared" ca="1" si="29"/>
        <v>12.0318273290422</v>
      </c>
      <c r="O110">
        <v>0.56057945301558387</v>
      </c>
      <c r="P110">
        <f t="shared" si="30"/>
        <v>14.654211910704737</v>
      </c>
    </row>
    <row r="111" spans="1:16" x14ac:dyDescent="0.25">
      <c r="A111" s="4">
        <f t="shared" si="33"/>
        <v>10300</v>
      </c>
      <c r="B111">
        <v>-26.26529293448025</v>
      </c>
      <c r="C111">
        <f t="shared" ca="1" si="34"/>
        <v>334.60359702141784</v>
      </c>
      <c r="D111">
        <f t="shared" ca="1" si="35"/>
        <v>-334.6035970214183</v>
      </c>
      <c r="E111">
        <f t="shared" ca="1" si="20"/>
        <v>334.6035970214183</v>
      </c>
      <c r="F111">
        <f t="shared" ca="1" si="21"/>
        <v>0.92726076821826453</v>
      </c>
      <c r="G111">
        <f t="shared" ca="1" si="22"/>
        <v>0.45676012629374246</v>
      </c>
      <c r="H111">
        <f t="shared" ca="1" si="23"/>
        <v>0.92036486851531574</v>
      </c>
      <c r="I111">
        <f t="shared" ca="1" si="24"/>
        <v>1.0865256097977181</v>
      </c>
      <c r="J111">
        <f t="shared" ca="1" si="25"/>
        <v>0.46484608217806617</v>
      </c>
      <c r="K111">
        <f t="shared" ca="1" si="26"/>
        <v>0.8938905752797246</v>
      </c>
      <c r="L111" s="7">
        <f t="shared" si="27"/>
        <v>0.53283302033339752</v>
      </c>
      <c r="M111">
        <f t="shared" ca="1" si="28"/>
        <v>0.77206414878371454</v>
      </c>
      <c r="N111">
        <f t="shared" ca="1" si="29"/>
        <v>12.023906882107614</v>
      </c>
      <c r="O111">
        <v>0.56057945301558387</v>
      </c>
      <c r="P111">
        <f t="shared" si="30"/>
        <v>14.723783546505018</v>
      </c>
    </row>
    <row r="112" spans="1:16" x14ac:dyDescent="0.25">
      <c r="A112" s="4">
        <f t="shared" si="33"/>
        <v>10400</v>
      </c>
      <c r="B112">
        <v>-26.389399580605129</v>
      </c>
      <c r="C112">
        <f t="shared" ca="1" si="34"/>
        <v>-335.33102697909072</v>
      </c>
      <c r="D112">
        <f t="shared" ca="1" si="35"/>
        <v>335.33102697909027</v>
      </c>
      <c r="E112">
        <f t="shared" ca="1" si="20"/>
        <v>335.33102697909027</v>
      </c>
      <c r="F112">
        <f t="shared" ca="1" si="21"/>
        <v>0.92692871249571873</v>
      </c>
      <c r="G112">
        <f t="shared" ca="1" si="22"/>
        <v>0.45775312518046762</v>
      </c>
      <c r="H112">
        <f t="shared" ca="1" si="23"/>
        <v>0.92119977742552939</v>
      </c>
      <c r="I112">
        <f t="shared" ca="1" si="24"/>
        <v>1.0855408614998725</v>
      </c>
      <c r="J112">
        <f t="shared" ca="1" si="25"/>
        <v>0.46585665997487785</v>
      </c>
      <c r="K112">
        <f t="shared" ca="1" si="26"/>
        <v>0.89343709181513664</v>
      </c>
      <c r="L112" s="7">
        <f t="shared" si="27"/>
        <v>0.53283302033339752</v>
      </c>
      <c r="M112">
        <f t="shared" ca="1" si="28"/>
        <v>0.77226006291802063</v>
      </c>
      <c r="N112">
        <f t="shared" ca="1" si="29"/>
        <v>12.016057627337293</v>
      </c>
      <c r="O112">
        <v>0.56057945301558387</v>
      </c>
      <c r="P112">
        <f t="shared" si="30"/>
        <v>14.793355182305302</v>
      </c>
    </row>
    <row r="113" spans="1:16" x14ac:dyDescent="0.25">
      <c r="A113" s="4">
        <f t="shared" si="33"/>
        <v>10500</v>
      </c>
      <c r="B113">
        <v>-26.513506226730005</v>
      </c>
      <c r="C113">
        <f t="shared" ca="1" si="34"/>
        <v>336.05630960950845</v>
      </c>
      <c r="D113">
        <f t="shared" ca="1" si="35"/>
        <v>-336.05630960950856</v>
      </c>
      <c r="E113">
        <f t="shared" ca="1" si="20"/>
        <v>336.05630960950856</v>
      </c>
      <c r="F113">
        <f t="shared" ca="1" si="21"/>
        <v>0.92659677080723346</v>
      </c>
      <c r="G113">
        <f t="shared" ca="1" si="22"/>
        <v>0.4587431927972454</v>
      </c>
      <c r="H113">
        <f t="shared" ca="1" si="23"/>
        <v>0.92203032604760637</v>
      </c>
      <c r="I113">
        <f t="shared" ca="1" si="24"/>
        <v>1.0845630254772856</v>
      </c>
      <c r="J113">
        <f t="shared" ca="1" si="25"/>
        <v>0.46686425460991077</v>
      </c>
      <c r="K113">
        <f t="shared" ca="1" si="26"/>
        <v>0.89298403860265918</v>
      </c>
      <c r="L113" s="7">
        <f t="shared" si="27"/>
        <v>0.53283302033339752</v>
      </c>
      <c r="M113">
        <f t="shared" ca="1" si="28"/>
        <v>0.77245594017980002</v>
      </c>
      <c r="N113">
        <f t="shared" ca="1" si="29"/>
        <v>12.008278801445293</v>
      </c>
      <c r="O113">
        <v>0.56057945301558387</v>
      </c>
      <c r="P113">
        <f t="shared" si="30"/>
        <v>14.862926818105583</v>
      </c>
    </row>
    <row r="114" spans="1:16" x14ac:dyDescent="0.25">
      <c r="A114" s="4">
        <f t="shared" si="33"/>
        <v>10600</v>
      </c>
      <c r="B114">
        <v>-26.637612872854884</v>
      </c>
      <c r="C114">
        <f t="shared" ca="1" si="34"/>
        <v>-336.7794589440303</v>
      </c>
      <c r="D114">
        <f t="shared" ca="1" si="35"/>
        <v>336.77945894403001</v>
      </c>
      <c r="E114">
        <f t="shared" ca="1" si="20"/>
        <v>336.77945894403001</v>
      </c>
      <c r="F114">
        <f t="shared" ca="1" si="21"/>
        <v>0.92626494321621067</v>
      </c>
      <c r="G114">
        <f t="shared" ca="1" si="22"/>
        <v>0.45973034829798048</v>
      </c>
      <c r="H114">
        <f t="shared" ca="1" si="23"/>
        <v>0.92285654894029734</v>
      </c>
      <c r="I114">
        <f t="shared" ca="1" si="24"/>
        <v>1.083592028629244</v>
      </c>
      <c r="J114">
        <f t="shared" ca="1" si="25"/>
        <v>0.46786888557614825</v>
      </c>
      <c r="K114">
        <f t="shared" ca="1" si="26"/>
        <v>0.89253141536569447</v>
      </c>
      <c r="L114" s="7">
        <f t="shared" si="27"/>
        <v>0.53283302033339752</v>
      </c>
      <c r="M114">
        <f t="shared" ca="1" si="28"/>
        <v>0.77265178045316552</v>
      </c>
      <c r="N114">
        <f t="shared" ca="1" si="29"/>
        <v>12.000569652826849</v>
      </c>
      <c r="O114">
        <v>0.56057945301558387</v>
      </c>
      <c r="P114">
        <f t="shared" si="30"/>
        <v>14.932498453905866</v>
      </c>
    </row>
    <row r="115" spans="1:16" x14ac:dyDescent="0.25">
      <c r="A115" s="4">
        <f t="shared" si="33"/>
        <v>10700</v>
      </c>
      <c r="B115">
        <v>-26.76171951897976</v>
      </c>
      <c r="C115">
        <f t="shared" ca="1" si="34"/>
        <v>337.50048885327425</v>
      </c>
      <c r="D115">
        <f t="shared" ca="1" si="35"/>
        <v>-337.5004888532747</v>
      </c>
      <c r="E115">
        <f t="shared" ca="1" si="20"/>
        <v>337.5004888532747</v>
      </c>
      <c r="F115">
        <f t="shared" ca="1" si="21"/>
        <v>0.92593322978605386</v>
      </c>
      <c r="G115">
        <f t="shared" ca="1" si="22"/>
        <v>0.46071461061715319</v>
      </c>
      <c r="H115">
        <f t="shared" ca="1" si="23"/>
        <v>0.9236784802282284</v>
      </c>
      <c r="I115">
        <f t="shared" ca="1" si="24"/>
        <v>1.0826277989641089</v>
      </c>
      <c r="J115">
        <f t="shared" ca="1" si="25"/>
        <v>0.46887057214326483</v>
      </c>
      <c r="K115">
        <f t="shared" ca="1" si="26"/>
        <v>0.89207922182778265</v>
      </c>
      <c r="L115" s="7">
        <f t="shared" si="27"/>
        <v>0.53283302033339752</v>
      </c>
      <c r="M115">
        <f t="shared" ca="1" si="28"/>
        <v>0.77284758362219685</v>
      </c>
      <c r="N115">
        <f t="shared" ca="1" si="29"/>
        <v>11.992929441326416</v>
      </c>
      <c r="O115">
        <v>0.56057945301558387</v>
      </c>
      <c r="P115">
        <f t="shared" si="30"/>
        <v>15.002070089706148</v>
      </c>
    </row>
    <row r="116" spans="1:16" x14ac:dyDescent="0.25">
      <c r="A116" s="4">
        <f t="shared" si="33"/>
        <v>10800</v>
      </c>
      <c r="B116">
        <v>-26.885826165104639</v>
      </c>
      <c r="C116">
        <f t="shared" ca="1" si="34"/>
        <v>338.21941304971193</v>
      </c>
      <c r="D116">
        <f t="shared" ca="1" si="35"/>
        <v>-338.21941304971193</v>
      </c>
      <c r="E116">
        <f t="shared" ca="1" si="20"/>
        <v>338.21941304971193</v>
      </c>
      <c r="F116">
        <f t="shared" ca="1" si="21"/>
        <v>0.92560163058016687</v>
      </c>
      <c r="G116">
        <f t="shared" ca="1" si="22"/>
        <v>0.46169599847336168</v>
      </c>
      <c r="H116">
        <f t="shared" ca="1" si="23"/>
        <v>0.92449615360939363</v>
      </c>
      <c r="I116">
        <f t="shared" ca="1" si="24"/>
        <v>1.0816702655774459</v>
      </c>
      <c r="J116">
        <f t="shared" ca="1" si="25"/>
        <v>0.46986933336123132</v>
      </c>
      <c r="K116">
        <f t="shared" ca="1" si="26"/>
        <v>0.89162745771259933</v>
      </c>
      <c r="L116" s="7">
        <f t="shared" si="27"/>
        <v>0.53283302033339752</v>
      </c>
      <c r="M116">
        <f t="shared" ca="1" si="28"/>
        <v>0.77304334957094123</v>
      </c>
      <c r="N116">
        <f t="shared" ca="1" si="29"/>
        <v>11.985357438011196</v>
      </c>
      <c r="O116">
        <v>0.56057945301558387</v>
      </c>
      <c r="P116">
        <f t="shared" si="30"/>
        <v>15.071641725506431</v>
      </c>
    </row>
    <row r="117" spans="1:16" x14ac:dyDescent="0.25">
      <c r="A117" s="4">
        <f t="shared" si="33"/>
        <v>10900</v>
      </c>
      <c r="B117">
        <v>-27.009932811229515</v>
      </c>
      <c r="C117">
        <f t="shared" ca="1" si="34"/>
        <v>338.93624509020117</v>
      </c>
      <c r="D117">
        <f t="shared" ca="1" si="35"/>
        <v>-338.93624509020174</v>
      </c>
      <c r="E117">
        <f t="shared" ca="1" si="20"/>
        <v>338.93624509020174</v>
      </c>
      <c r="F117">
        <f t="shared" ca="1" si="21"/>
        <v>0.92527014566195542</v>
      </c>
      <c r="G117">
        <f t="shared" ca="1" si="22"/>
        <v>0.46267453037277906</v>
      </c>
      <c r="H117">
        <f t="shared" ca="1" si="23"/>
        <v>0.92530960236247206</v>
      </c>
      <c r="I117">
        <f t="shared" ca="1" si="24"/>
        <v>1.0807193586307013</v>
      </c>
      <c r="J117">
        <f t="shared" ca="1" si="25"/>
        <v>0.47086518806383271</v>
      </c>
      <c r="K117">
        <f t="shared" ca="1" si="26"/>
        <v>0.89117612274395752</v>
      </c>
      <c r="L117" s="7">
        <f t="shared" si="27"/>
        <v>0.53283302033339752</v>
      </c>
      <c r="M117">
        <f t="shared" ca="1" si="28"/>
        <v>0.77323907818341275</v>
      </c>
      <c r="N117">
        <f t="shared" ca="1" si="29"/>
        <v>11.977852924950314</v>
      </c>
      <c r="O117">
        <v>0.56057945301558387</v>
      </c>
      <c r="P117">
        <f t="shared" si="30"/>
        <v>15.141213361306713</v>
      </c>
    </row>
    <row r="118" spans="1:16" x14ac:dyDescent="0.25">
      <c r="A118" s="4">
        <f t="shared" si="33"/>
        <v>11000</v>
      </c>
      <c r="B118">
        <v>-27.13403945735439</v>
      </c>
      <c r="C118">
        <f t="shared" ca="1" si="34"/>
        <v>-339.65099837847538</v>
      </c>
      <c r="D118">
        <f t="shared" ca="1" si="35"/>
        <v>339.65099837847509</v>
      </c>
      <c r="E118">
        <f t="shared" ca="1" si="20"/>
        <v>339.65099837847509</v>
      </c>
      <c r="F118">
        <f t="shared" ca="1" si="21"/>
        <v>0.92493877509482525</v>
      </c>
      <c r="G118">
        <f t="shared" ca="1" si="22"/>
        <v>0.46365022461255168</v>
      </c>
      <c r="H118">
        <f t="shared" ca="1" si="23"/>
        <v>0.92611885935399685</v>
      </c>
      <c r="I118">
        <f t="shared" ca="1" si="24"/>
        <v>1.0797750093303768</v>
      </c>
      <c r="J118">
        <f t="shared" ca="1" si="25"/>
        <v>0.47185815487212701</v>
      </c>
      <c r="K118">
        <f t="shared" ca="1" si="26"/>
        <v>0.89072521664580506</v>
      </c>
      <c r="L118" s="7">
        <f t="shared" si="27"/>
        <v>0.53283302033339752</v>
      </c>
      <c r="M118">
        <f t="shared" ca="1" si="28"/>
        <v>0.7734347693435939</v>
      </c>
      <c r="N118">
        <f t="shared" ca="1" si="29"/>
        <v>11.970415194999191</v>
      </c>
      <c r="O118">
        <v>0.56057945301558387</v>
      </c>
      <c r="P118">
        <f t="shared" si="30"/>
        <v>15.210784997106995</v>
      </c>
    </row>
    <row r="119" spans="1:16" x14ac:dyDescent="0.25">
      <c r="A119" s="4">
        <f t="shared" si="33"/>
        <v>11100</v>
      </c>
      <c r="B119">
        <v>-27.25814610347927</v>
      </c>
      <c r="C119">
        <f t="shared" ca="1" si="34"/>
        <v>-340.36368616757255</v>
      </c>
      <c r="D119">
        <f t="shared" ca="1" si="35"/>
        <v>340.36368616757221</v>
      </c>
      <c r="E119">
        <f t="shared" ca="1" si="20"/>
        <v>340.36368616757221</v>
      </c>
      <c r="F119">
        <f t="shared" ca="1" si="21"/>
        <v>0.92460751894218351</v>
      </c>
      <c r="G119">
        <f t="shared" ca="1" si="22"/>
        <v>0.46462309928411477</v>
      </c>
      <c r="H119">
        <f t="shared" ca="1" si="23"/>
        <v>0.9269239570453589</v>
      </c>
      <c r="I119">
        <f t="shared" ca="1" si="24"/>
        <v>1.078837149907719</v>
      </c>
      <c r="J119">
        <f t="shared" ca="1" si="25"/>
        <v>0.47284825219781945</v>
      </c>
      <c r="K119">
        <f t="shared" ca="1" si="26"/>
        <v>0.89027473914222743</v>
      </c>
      <c r="L119" s="7">
        <f t="shared" si="27"/>
        <v>0.53283302033339752</v>
      </c>
      <c r="M119">
        <f t="shared" ca="1" si="28"/>
        <v>0.7736304229354346</v>
      </c>
      <c r="N119">
        <f t="shared" ca="1" si="29"/>
        <v>11.963043551589228</v>
      </c>
      <c r="O119">
        <v>0.56057945301558387</v>
      </c>
      <c r="P119">
        <f t="shared" si="30"/>
        <v>15.280356632907278</v>
      </c>
    </row>
    <row r="120" spans="1:16" x14ac:dyDescent="0.25">
      <c r="A120" s="4">
        <f t="shared" si="33"/>
        <v>11200</v>
      </c>
      <c r="B120">
        <v>-27.382252749604145</v>
      </c>
      <c r="C120">
        <f t="shared" ca="1" si="34"/>
        <v>-341.07432156222359</v>
      </c>
      <c r="D120">
        <f t="shared" ca="1" si="35"/>
        <v>341.07432156222336</v>
      </c>
      <c r="E120">
        <f t="shared" ca="1" si="20"/>
        <v>341.07432156222336</v>
      </c>
      <c r="F120">
        <f t="shared" ca="1" si="21"/>
        <v>0.92427637726743783</v>
      </c>
      <c r="G120">
        <f t="shared" ca="1" si="22"/>
        <v>0.46559317227645269</v>
      </c>
      <c r="H120">
        <f t="shared" ca="1" si="23"/>
        <v>0.92772492749966973</v>
      </c>
      <c r="I120">
        <f t="shared" ca="1" si="24"/>
        <v>1.0779057135988792</v>
      </c>
      <c r="J120">
        <f t="shared" ca="1" si="25"/>
        <v>0.47383549824658039</v>
      </c>
      <c r="K120">
        <f t="shared" ca="1" si="26"/>
        <v>0.88982468995744457</v>
      </c>
      <c r="L120" s="7">
        <f t="shared" si="27"/>
        <v>0.53283302033339752</v>
      </c>
      <c r="M120">
        <f t="shared" ca="1" si="28"/>
        <v>0.77382603884285373</v>
      </c>
      <c r="N120">
        <f t="shared" ca="1" si="29"/>
        <v>11.955737308522405</v>
      </c>
      <c r="O120">
        <v>0.56057945301558387</v>
      </c>
      <c r="P120">
        <f t="shared" si="30"/>
        <v>15.34992826870756</v>
      </c>
    </row>
    <row r="121" spans="1:16" x14ac:dyDescent="0.25">
      <c r="A121" s="5">
        <v>11214.3</v>
      </c>
      <c r="B121" s="6">
        <v>-27.400000000000002</v>
      </c>
      <c r="C121">
        <f ca="1">D121</f>
        <v>341.17577545106985</v>
      </c>
      <c r="D121">
        <f ca="1">(1.56*(21.67)^2)*TANH((2*PI()*B121)/C121)</f>
        <v>-341.17577545106934</v>
      </c>
      <c r="E121">
        <f t="shared" ca="1" si="20"/>
        <v>341.17577545106934</v>
      </c>
      <c r="F121">
        <f t="shared" ca="1" si="21"/>
        <v>0.92422903336729956</v>
      </c>
      <c r="G121">
        <f t="shared" ca="1" si="22"/>
        <v>0.46573166478369082</v>
      </c>
      <c r="H121">
        <f t="shared" ca="1" si="23"/>
        <v>0.92783913083203573</v>
      </c>
      <c r="I121">
        <f t="shared" ca="1" si="24"/>
        <v>1.0777730392802622</v>
      </c>
      <c r="J121">
        <f t="shared" ca="1" si="25"/>
        <v>0.47397644246586468</v>
      </c>
      <c r="K121">
        <f t="shared" ca="1" si="26"/>
        <v>0.88976036791206659</v>
      </c>
      <c r="L121" s="7">
        <f t="shared" si="27"/>
        <v>0.53283302033339752</v>
      </c>
      <c r="M121">
        <f t="shared" ca="1" si="28"/>
        <v>0.77385400883109601</v>
      </c>
      <c r="N121">
        <f t="shared" ca="1" si="29"/>
        <v>11.954697820983018</v>
      </c>
      <c r="O121">
        <v>0.56057945301558387</v>
      </c>
      <c r="P121">
        <f t="shared" si="30"/>
        <v>15.359877012626999</v>
      </c>
    </row>
    <row r="122" spans="1:16" x14ac:dyDescent="0.25">
      <c r="A122" s="4">
        <v>11300</v>
      </c>
      <c r="B122">
        <v>-27.4265812516403</v>
      </c>
      <c r="C122">
        <f t="shared" ref="C122:C172" ca="1" si="36">D122</f>
        <v>341.32765184302338</v>
      </c>
      <c r="D122">
        <f t="shared" ref="D122:D152" ca="1" si="37">(1.56*(21.67)^2)*TANH((2*PI()*B122)/C122)</f>
        <v>-341.32765184302338</v>
      </c>
      <c r="E122">
        <f t="shared" ca="1" si="20"/>
        <v>341.32765184302338</v>
      </c>
      <c r="F122">
        <f t="shared" ca="1" si="21"/>
        <v>0.92415812760261096</v>
      </c>
      <c r="G122">
        <f t="shared" ca="1" si="22"/>
        <v>0.46593898795829886</v>
      </c>
      <c r="H122">
        <f t="shared" ca="1" si="23"/>
        <v>0.92801002439477664</v>
      </c>
      <c r="I122">
        <f t="shared" ca="1" si="24"/>
        <v>1.0775745667749368</v>
      </c>
      <c r="J122">
        <f t="shared" ca="1" si="25"/>
        <v>0.47418743585148099</v>
      </c>
      <c r="K122">
        <f t="shared" ca="1" si="26"/>
        <v>0.88966404482578088</v>
      </c>
      <c r="L122" s="7">
        <f t="shared" si="27"/>
        <v>0.53283302033339752</v>
      </c>
      <c r="M122">
        <f t="shared" ca="1" si="28"/>
        <v>0.77389589991875651</v>
      </c>
      <c r="N122">
        <f t="shared" ca="1" si="29"/>
        <v>11.953143381958419</v>
      </c>
      <c r="O122">
        <v>0.56060825603801168</v>
      </c>
      <c r="P122">
        <f t="shared" si="30"/>
        <v>15.375567884566896</v>
      </c>
    </row>
    <row r="123" spans="1:16" x14ac:dyDescent="0.25">
      <c r="A123" s="4">
        <f t="shared" ref="A123:A163" si="38">A122+100</f>
        <v>11400</v>
      </c>
      <c r="B123">
        <v>-27.457597881325601</v>
      </c>
      <c r="C123">
        <f t="shared" ca="1" si="36"/>
        <v>-341.50475250485511</v>
      </c>
      <c r="D123">
        <f t="shared" ca="1" si="37"/>
        <v>341.50475250485567</v>
      </c>
      <c r="E123">
        <f t="shared" ca="1" si="20"/>
        <v>341.50475250485567</v>
      </c>
      <c r="F123">
        <f t="shared" ca="1" si="21"/>
        <v>0.92407539706497854</v>
      </c>
      <c r="G123">
        <f t="shared" ca="1" si="22"/>
        <v>0.46618074423762484</v>
      </c>
      <c r="H123">
        <f t="shared" ca="1" si="23"/>
        <v>0.92820919660971946</v>
      </c>
      <c r="I123">
        <f t="shared" ca="1" si="24"/>
        <v>1.0773433442078533</v>
      </c>
      <c r="J123">
        <f t="shared" ca="1" si="25"/>
        <v>0.4744334719058943</v>
      </c>
      <c r="K123">
        <f t="shared" ca="1" si="26"/>
        <v>0.88955167397708967</v>
      </c>
      <c r="L123" s="7">
        <f t="shared" si="27"/>
        <v>0.53283302033339752</v>
      </c>
      <c r="M123">
        <f t="shared" ca="1" si="28"/>
        <v>0.77394477880652779</v>
      </c>
      <c r="N123">
        <f t="shared" ca="1" si="29"/>
        <v>11.951333306696096</v>
      </c>
      <c r="O123">
        <v>0.56060825603801168</v>
      </c>
      <c r="P123">
        <f t="shared" si="30"/>
        <v>15.392956063242949</v>
      </c>
    </row>
    <row r="124" spans="1:16" x14ac:dyDescent="0.25">
      <c r="A124" s="4">
        <f t="shared" si="38"/>
        <v>11500</v>
      </c>
      <c r="B124">
        <v>-27.488614511010901</v>
      </c>
      <c r="C124">
        <f t="shared" ca="1" si="36"/>
        <v>-341.68172627206297</v>
      </c>
      <c r="D124">
        <f t="shared" ca="1" si="37"/>
        <v>341.68172627206326</v>
      </c>
      <c r="E124">
        <f t="shared" ca="1" si="20"/>
        <v>341.68172627206326</v>
      </c>
      <c r="F124">
        <f t="shared" ca="1" si="21"/>
        <v>0.92399267368395344</v>
      </c>
      <c r="G124">
        <f t="shared" ca="1" si="22"/>
        <v>0.46642232729584693</v>
      </c>
      <c r="H124">
        <f t="shared" ca="1" si="23"/>
        <v>0.92840811420838154</v>
      </c>
      <c r="I124">
        <f t="shared" ca="1" si="24"/>
        <v>1.0771125162479458</v>
      </c>
      <c r="J124">
        <f t="shared" ca="1" si="25"/>
        <v>0.47467933167269649</v>
      </c>
      <c r="K124">
        <f t="shared" ca="1" si="26"/>
        <v>0.88943932985334939</v>
      </c>
      <c r="L124" s="7">
        <f t="shared" si="27"/>
        <v>0.53283302033339752</v>
      </c>
      <c r="M124">
        <f t="shared" ca="1" si="28"/>
        <v>0.77399365532888964</v>
      </c>
      <c r="N124">
        <f t="shared" ca="1" si="29"/>
        <v>11.94952724871013</v>
      </c>
      <c r="O124">
        <v>0.56060825603801168</v>
      </c>
      <c r="P124">
        <f t="shared" si="30"/>
        <v>15.410344241919002</v>
      </c>
    </row>
    <row r="125" spans="1:16" x14ac:dyDescent="0.25">
      <c r="A125" s="4">
        <f t="shared" si="38"/>
        <v>11600</v>
      </c>
      <c r="B125">
        <v>-27.519631140696202</v>
      </c>
      <c r="C125">
        <f t="shared" ca="1" si="36"/>
        <v>341.85857334416841</v>
      </c>
      <c r="D125">
        <f t="shared" ca="1" si="37"/>
        <v>-341.85857334416841</v>
      </c>
      <c r="E125">
        <f t="shared" ca="1" si="20"/>
        <v>341.85857334416841</v>
      </c>
      <c r="F125">
        <f t="shared" ca="1" si="21"/>
        <v>0.92390995746052529</v>
      </c>
      <c r="G125">
        <f t="shared" ca="1" si="22"/>
        <v>0.46666373740532752</v>
      </c>
      <c r="H125">
        <f t="shared" ca="1" si="23"/>
        <v>0.92860677767774868</v>
      </c>
      <c r="I125">
        <f t="shared" ca="1" si="24"/>
        <v>1.076882081887008</v>
      </c>
      <c r="J125">
        <f t="shared" ca="1" si="25"/>
        <v>0.47492501542907167</v>
      </c>
      <c r="K125">
        <f t="shared" ca="1" si="26"/>
        <v>0.88932701245026002</v>
      </c>
      <c r="L125" s="7">
        <f t="shared" si="27"/>
        <v>0.53283302033339752</v>
      </c>
      <c r="M125">
        <f t="shared" ca="1" si="28"/>
        <v>0.77404252948402863</v>
      </c>
      <c r="N125">
        <f t="shared" ca="1" si="29"/>
        <v>11.947725197639571</v>
      </c>
      <c r="O125">
        <v>0.56060825603801168</v>
      </c>
      <c r="P125">
        <f t="shared" si="30"/>
        <v>15.427732420595056</v>
      </c>
    </row>
    <row r="126" spans="1:16" x14ac:dyDescent="0.25">
      <c r="A126" s="4">
        <f t="shared" si="38"/>
        <v>11700</v>
      </c>
      <c r="B126">
        <v>-27.550647770381502</v>
      </c>
      <c r="C126">
        <f t="shared" ca="1" si="36"/>
        <v>342.03529392014002</v>
      </c>
      <c r="D126">
        <f t="shared" ca="1" si="37"/>
        <v>-342.03529392013985</v>
      </c>
      <c r="E126">
        <f t="shared" ca="1" si="20"/>
        <v>342.03529392013985</v>
      </c>
      <c r="F126">
        <f t="shared" ca="1" si="21"/>
        <v>0.9238272483956842</v>
      </c>
      <c r="G126">
        <f t="shared" ca="1" si="22"/>
        <v>0.46690497483767451</v>
      </c>
      <c r="H126">
        <f t="shared" ca="1" si="23"/>
        <v>0.92880518750332675</v>
      </c>
      <c r="I126">
        <f t="shared" ca="1" si="24"/>
        <v>1.0766520401205428</v>
      </c>
      <c r="J126">
        <f t="shared" ca="1" si="25"/>
        <v>0.47517052345143584</v>
      </c>
      <c r="K126">
        <f t="shared" ca="1" si="26"/>
        <v>0.88921472176352201</v>
      </c>
      <c r="L126" s="7">
        <f t="shared" si="27"/>
        <v>0.53283302033339752</v>
      </c>
      <c r="M126">
        <f t="shared" ca="1" si="28"/>
        <v>0.77409140127013187</v>
      </c>
      <c r="N126">
        <f t="shared" ca="1" si="29"/>
        <v>11.945927143161757</v>
      </c>
      <c r="O126">
        <v>0.56060825603801168</v>
      </c>
      <c r="P126">
        <f t="shared" si="30"/>
        <v>15.445120599271108</v>
      </c>
    </row>
    <row r="127" spans="1:16" x14ac:dyDescent="0.25">
      <c r="A127" s="4">
        <f t="shared" si="38"/>
        <v>11800</v>
      </c>
      <c r="B127">
        <v>-27.581664400066803</v>
      </c>
      <c r="C127">
        <f t="shared" ca="1" si="36"/>
        <v>-342.21188819839563</v>
      </c>
      <c r="D127">
        <f t="shared" ca="1" si="37"/>
        <v>342.21188819839603</v>
      </c>
      <c r="E127">
        <f t="shared" ca="1" si="20"/>
        <v>342.21188819839603</v>
      </c>
      <c r="F127">
        <f t="shared" ca="1" si="21"/>
        <v>0.92374454649041993</v>
      </c>
      <c r="G127">
        <f t="shared" ca="1" si="22"/>
        <v>0.46714603986374359</v>
      </c>
      <c r="H127">
        <f t="shared" ca="1" si="23"/>
        <v>0.9290033441691472</v>
      </c>
      <c r="I127">
        <f t="shared" ca="1" si="24"/>
        <v>1.0764223899477441</v>
      </c>
      <c r="J127">
        <f t="shared" ca="1" si="25"/>
        <v>0.47541585601543968</v>
      </c>
      <c r="K127">
        <f t="shared" ca="1" si="26"/>
        <v>0.88910245778883645</v>
      </c>
      <c r="L127" s="7">
        <f t="shared" si="27"/>
        <v>0.53283302033339752</v>
      </c>
      <c r="M127">
        <f t="shared" ca="1" si="28"/>
        <v>0.7741402706853856</v>
      </c>
      <c r="N127">
        <f t="shared" ca="1" si="29"/>
        <v>11.944133074992095</v>
      </c>
      <c r="O127">
        <v>0.56060825603801168</v>
      </c>
      <c r="P127">
        <f t="shared" si="30"/>
        <v>15.462508777947162</v>
      </c>
    </row>
    <row r="128" spans="1:16" x14ac:dyDescent="0.25">
      <c r="A128" s="4">
        <f t="shared" si="38"/>
        <v>11900</v>
      </c>
      <c r="B128">
        <v>-27.612681029752103</v>
      </c>
      <c r="C128">
        <f t="shared" ca="1" si="36"/>
        <v>-342.38835637680501</v>
      </c>
      <c r="D128">
        <f t="shared" ca="1" si="37"/>
        <v>342.38835637680575</v>
      </c>
      <c r="E128">
        <f t="shared" ca="1" si="20"/>
        <v>342.38835637680575</v>
      </c>
      <c r="F128">
        <f t="shared" ca="1" si="21"/>
        <v>0.92366185174572202</v>
      </c>
      <c r="G128">
        <f t="shared" ca="1" si="22"/>
        <v>0.46738693275364257</v>
      </c>
      <c r="H128">
        <f t="shared" ca="1" si="23"/>
        <v>0.92920124815777427</v>
      </c>
      <c r="I128">
        <f t="shared" ca="1" si="24"/>
        <v>1.0761931303714785</v>
      </c>
      <c r="J128">
        <f t="shared" ca="1" si="25"/>
        <v>0.47566101339597266</v>
      </c>
      <c r="K128">
        <f t="shared" ca="1" si="26"/>
        <v>0.88899022052190446</v>
      </c>
      <c r="L128" s="7">
        <f t="shared" si="27"/>
        <v>0.53283302033339752</v>
      </c>
      <c r="M128">
        <f t="shared" ca="1" si="28"/>
        <v>0.77418913772797671</v>
      </c>
      <c r="N128">
        <f t="shared" ca="1" si="29"/>
        <v>11.942342982883899</v>
      </c>
      <c r="O128">
        <v>0.56060825603801168</v>
      </c>
      <c r="P128">
        <f t="shared" si="30"/>
        <v>15.479896956623215</v>
      </c>
    </row>
    <row r="129" spans="1:16" x14ac:dyDescent="0.25">
      <c r="A129" s="4">
        <f t="shared" si="38"/>
        <v>12000</v>
      </c>
      <c r="B129">
        <v>-27.643697659437404</v>
      </c>
      <c r="C129">
        <f t="shared" ca="1" si="36"/>
        <v>-342.56469865269105</v>
      </c>
      <c r="D129">
        <f t="shared" ca="1" si="37"/>
        <v>342.56469865269145</v>
      </c>
      <c r="E129">
        <f t="shared" ca="1" si="20"/>
        <v>342.56469865269145</v>
      </c>
      <c r="F129">
        <f t="shared" ca="1" si="21"/>
        <v>0.92357916416258057</v>
      </c>
      <c r="G129">
        <f t="shared" ca="1" si="22"/>
        <v>0.46762765377673277</v>
      </c>
      <c r="H129">
        <f t="shared" ca="1" si="23"/>
        <v>0.92939889995031033</v>
      </c>
      <c r="I129">
        <f t="shared" ca="1" si="24"/>
        <v>1.0759642603982684</v>
      </c>
      <c r="J129">
        <f t="shared" ca="1" si="25"/>
        <v>0.47590599586716459</v>
      </c>
      <c r="K129">
        <f t="shared" ca="1" si="26"/>
        <v>0.88887800995842781</v>
      </c>
      <c r="L129" s="7">
        <f t="shared" si="27"/>
        <v>0.53283302033339752</v>
      </c>
      <c r="M129">
        <f t="shared" ca="1" si="28"/>
        <v>0.77423800239609164</v>
      </c>
      <c r="N129">
        <f t="shared" ca="1" si="29"/>
        <v>11.940556856628193</v>
      </c>
      <c r="O129">
        <v>0.56060825603801168</v>
      </c>
      <c r="P129">
        <f t="shared" si="30"/>
        <v>15.497285135299268</v>
      </c>
    </row>
    <row r="130" spans="1:16" x14ac:dyDescent="0.25">
      <c r="A130" s="4">
        <f t="shared" si="38"/>
        <v>12100</v>
      </c>
      <c r="B130">
        <v>-27.674714289122704</v>
      </c>
      <c r="C130">
        <f t="shared" ca="1" si="36"/>
        <v>-342.74091522283129</v>
      </c>
      <c r="D130">
        <f t="shared" ca="1" si="37"/>
        <v>342.74091522283226</v>
      </c>
      <c r="E130">
        <f t="shared" ca="1" si="20"/>
        <v>342.74091522283226</v>
      </c>
      <c r="F130">
        <f t="shared" ca="1" si="21"/>
        <v>0.92349648374198545</v>
      </c>
      <c r="G130">
        <f t="shared" ca="1" si="22"/>
        <v>0.46786820320163075</v>
      </c>
      <c r="H130">
        <f t="shared" ca="1" si="23"/>
        <v>0.92959630002640037</v>
      </c>
      <c r="I130">
        <f t="shared" ca="1" si="24"/>
        <v>1.0757357790382773</v>
      </c>
      <c r="J130">
        <f t="shared" ca="1" si="25"/>
        <v>0.47615080370238727</v>
      </c>
      <c r="K130">
        <f t="shared" ca="1" si="26"/>
        <v>0.88876582609410948</v>
      </c>
      <c r="L130" s="7">
        <f t="shared" si="27"/>
        <v>0.53283302033339752</v>
      </c>
      <c r="M130">
        <f t="shared" ca="1" si="28"/>
        <v>0.77428686468791641</v>
      </c>
      <c r="N130">
        <f t="shared" ca="1" si="29"/>
        <v>11.938774686053574</v>
      </c>
      <c r="O130">
        <v>0.56060825603801168</v>
      </c>
      <c r="P130">
        <f t="shared" si="30"/>
        <v>15.514673313975321</v>
      </c>
    </row>
    <row r="131" spans="1:16" x14ac:dyDescent="0.25">
      <c r="A131" s="4">
        <f t="shared" si="38"/>
        <v>12200</v>
      </c>
      <c r="B131">
        <v>-27.705730918808005</v>
      </c>
      <c r="C131">
        <f t="shared" ca="1" si="36"/>
        <v>342.91700628346342</v>
      </c>
      <c r="D131">
        <f t="shared" ca="1" si="37"/>
        <v>-342.9170062834628</v>
      </c>
      <c r="E131">
        <f t="shared" ca="1" si="20"/>
        <v>342.9170062834628</v>
      </c>
      <c r="F131">
        <f t="shared" ca="1" si="21"/>
        <v>0.92341381048492566</v>
      </c>
      <c r="G131">
        <f t="shared" ca="1" si="22"/>
        <v>0.46810858129621641</v>
      </c>
      <c r="H131">
        <f t="shared" ca="1" si="23"/>
        <v>0.92979344886424298</v>
      </c>
      <c r="I131">
        <f t="shared" ca="1" si="24"/>
        <v>1.0755076853052852</v>
      </c>
      <c r="J131">
        <f t="shared" ca="1" si="25"/>
        <v>0.47639543717426291</v>
      </c>
      <c r="K131">
        <f t="shared" ca="1" si="26"/>
        <v>0.88865366892465159</v>
      </c>
      <c r="L131" s="7">
        <f t="shared" si="27"/>
        <v>0.53283302033339752</v>
      </c>
      <c r="M131">
        <f t="shared" ca="1" si="28"/>
        <v>0.77433572460163758</v>
      </c>
      <c r="N131">
        <f t="shared" ca="1" si="29"/>
        <v>11.936996461025942</v>
      </c>
      <c r="O131">
        <v>0.56060825603801168</v>
      </c>
      <c r="P131">
        <f t="shared" si="30"/>
        <v>15.532061492651374</v>
      </c>
    </row>
    <row r="132" spans="1:16" x14ac:dyDescent="0.25">
      <c r="A132" s="4">
        <f t="shared" si="38"/>
        <v>12300</v>
      </c>
      <c r="B132">
        <v>-27.736747548493305</v>
      </c>
      <c r="C132">
        <f t="shared" ca="1" si="36"/>
        <v>-343.09297203028075</v>
      </c>
      <c r="D132">
        <f t="shared" ca="1" si="37"/>
        <v>343.09297203028132</v>
      </c>
      <c r="E132">
        <f t="shared" ref="E132:E183" ca="1" si="39">ABS(D132)</f>
        <v>343.09297203028132</v>
      </c>
      <c r="F132">
        <f t="shared" ref="F132:F183" ca="1" si="40">0.5*((1)+((4*PI()*B132/E132)/SINH(4*PI()*B132/E132)))</f>
        <v>0.92333114439239228</v>
      </c>
      <c r="G132">
        <f t="shared" ref="G132:G183" ca="1" si="41">TANH(2*PI()*-B132/E132)</f>
        <v>0.4683487883276265</v>
      </c>
      <c r="H132">
        <f t="shared" ref="H132:H183" ca="1" si="42">SQRT(2*F132*G132)</f>
        <v>0.92999034694058802</v>
      </c>
      <c r="I132">
        <f t="shared" ref="I132:I183" ca="1" si="43">1/H132</f>
        <v>1.075279978216682</v>
      </c>
      <c r="J132">
        <f t="shared" ref="J132:J183" ca="1" si="44">ASIN(SIN(45))*G132</f>
        <v>0.47663989655465722</v>
      </c>
      <c r="K132">
        <f t="shared" ref="K132:K183" ca="1" si="45">COS(J132)</f>
        <v>0.88854153844575923</v>
      </c>
      <c r="L132" s="7">
        <f t="shared" ref="L132:L183" si="46">-COS(23)</f>
        <v>0.53283302033339752</v>
      </c>
      <c r="M132">
        <f t="shared" ref="M132:M183" ca="1" si="47">SQRT(L132/K132)</f>
        <v>0.7743845821354407</v>
      </c>
      <c r="N132">
        <f t="shared" ref="N132:N183" ca="1" si="48">M132*I132*14.3335</f>
        <v>11.935222171448448</v>
      </c>
      <c r="O132">
        <v>0.56060825603801168</v>
      </c>
      <c r="P132">
        <f t="shared" ref="P132:P183" si="49">-B132*O132</f>
        <v>15.549449671327428</v>
      </c>
    </row>
    <row r="133" spans="1:16" x14ac:dyDescent="0.25">
      <c r="A133" s="4">
        <f t="shared" si="38"/>
        <v>12400</v>
      </c>
      <c r="B133">
        <v>-27.767764178178606</v>
      </c>
      <c r="C133">
        <f t="shared" ca="1" si="36"/>
        <v>-343.26881265844298</v>
      </c>
      <c r="D133">
        <f t="shared" ca="1" si="37"/>
        <v>343.26881265844366</v>
      </c>
      <c r="E133">
        <f t="shared" ca="1" si="39"/>
        <v>343.26881265844366</v>
      </c>
      <c r="F133">
        <f t="shared" ca="1" si="40"/>
        <v>0.92324848546537419</v>
      </c>
      <c r="G133">
        <f t="shared" ca="1" si="41"/>
        <v>0.46858882456226936</v>
      </c>
      <c r="H133">
        <f t="shared" ca="1" si="42"/>
        <v>0.93018699473075317</v>
      </c>
      <c r="I133">
        <f t="shared" ca="1" si="43"/>
        <v>1.0750526567934382</v>
      </c>
      <c r="J133">
        <f t="shared" ca="1" si="44"/>
        <v>0.4768841821146948</v>
      </c>
      <c r="K133">
        <f t="shared" ca="1" si="45"/>
        <v>0.88842943465313517</v>
      </c>
      <c r="L133" s="7">
        <f t="shared" si="46"/>
        <v>0.53283302033339752</v>
      </c>
      <c r="M133">
        <f t="shared" ca="1" si="47"/>
        <v>0.77443343728751224</v>
      </c>
      <c r="N133">
        <f t="shared" ca="1" si="48"/>
        <v>11.933451807261187</v>
      </c>
      <c r="O133">
        <v>0.56060825603801168</v>
      </c>
      <c r="P133">
        <f t="shared" si="49"/>
        <v>15.566837850003481</v>
      </c>
    </row>
    <row r="134" spans="1:16" x14ac:dyDescent="0.25">
      <c r="A134" s="4">
        <f t="shared" si="38"/>
        <v>12500</v>
      </c>
      <c r="B134">
        <v>-27.798780807863906</v>
      </c>
      <c r="C134">
        <f t="shared" ca="1" si="36"/>
        <v>343.44452836257216</v>
      </c>
      <c r="D134">
        <f t="shared" ca="1" si="37"/>
        <v>-343.4445283625717</v>
      </c>
      <c r="E134">
        <f t="shared" ca="1" si="39"/>
        <v>343.4445283625717</v>
      </c>
      <c r="F134">
        <f t="shared" ca="1" si="40"/>
        <v>0.92316583370486138</v>
      </c>
      <c r="G134">
        <f t="shared" ca="1" si="41"/>
        <v>0.46882869026581908</v>
      </c>
      <c r="H134">
        <f t="shared" ca="1" si="42"/>
        <v>0.93038339270862214</v>
      </c>
      <c r="I134">
        <f t="shared" ca="1" si="43"/>
        <v>1.0748257200600961</v>
      </c>
      <c r="J134">
        <f t="shared" ca="1" si="44"/>
        <v>0.47712829412475294</v>
      </c>
      <c r="K134">
        <f t="shared" ca="1" si="45"/>
        <v>0.88831735754248398</v>
      </c>
      <c r="L134" s="7">
        <f t="shared" si="46"/>
        <v>0.53283302033339752</v>
      </c>
      <c r="M134">
        <f t="shared" ca="1" si="47"/>
        <v>0.77448229005603775</v>
      </c>
      <c r="N134">
        <f t="shared" ca="1" si="48"/>
        <v>11.931685358441094</v>
      </c>
      <c r="O134">
        <v>0.56060825603801168</v>
      </c>
      <c r="P134">
        <f t="shared" si="49"/>
        <v>15.584226028679534</v>
      </c>
    </row>
    <row r="135" spans="1:16" x14ac:dyDescent="0.25">
      <c r="A135" s="4">
        <f t="shared" si="38"/>
        <v>12600</v>
      </c>
      <c r="B135">
        <v>-27.829797437549207</v>
      </c>
      <c r="C135">
        <f t="shared" ca="1" si="36"/>
        <v>343.62011933675501</v>
      </c>
      <c r="D135">
        <f t="shared" ca="1" si="37"/>
        <v>-343.62011933675416</v>
      </c>
      <c r="E135">
        <f t="shared" ca="1" si="39"/>
        <v>343.62011933675416</v>
      </c>
      <c r="F135">
        <f t="shared" ca="1" si="40"/>
        <v>0.92308318911184384</v>
      </c>
      <c r="G135">
        <f t="shared" ca="1" si="41"/>
        <v>0.46906838570321951</v>
      </c>
      <c r="H135">
        <f t="shared" ca="1" si="42"/>
        <v>0.93057954134665166</v>
      </c>
      <c r="I135">
        <f t="shared" ca="1" si="43"/>
        <v>1.0745991670447528</v>
      </c>
      <c r="J135">
        <f t="shared" ca="1" si="44"/>
        <v>0.47737223285446573</v>
      </c>
      <c r="K135">
        <f t="shared" ca="1" si="45"/>
        <v>0.88820530710951129</v>
      </c>
      <c r="L135" s="7">
        <f t="shared" si="46"/>
        <v>0.53283302033339752</v>
      </c>
      <c r="M135">
        <f t="shared" ca="1" si="47"/>
        <v>0.77453114043920301</v>
      </c>
      <c r="N135">
        <f t="shared" ca="1" si="48"/>
        <v>11.929922815001785</v>
      </c>
      <c r="O135">
        <v>0.56060825603801168</v>
      </c>
      <c r="P135">
        <f t="shared" si="49"/>
        <v>15.601614207355587</v>
      </c>
    </row>
    <row r="136" spans="1:16" x14ac:dyDescent="0.25">
      <c r="A136" s="4">
        <f t="shared" si="38"/>
        <v>12700</v>
      </c>
      <c r="B136">
        <v>-27.860814067234507</v>
      </c>
      <c r="C136">
        <f t="shared" ca="1" si="36"/>
        <v>-343.79558577454742</v>
      </c>
      <c r="D136">
        <f t="shared" ca="1" si="37"/>
        <v>343.79558577454753</v>
      </c>
      <c r="E136">
        <f t="shared" ca="1" si="39"/>
        <v>343.79558577454753</v>
      </c>
      <c r="F136">
        <f t="shared" ca="1" si="40"/>
        <v>0.92300055168731165</v>
      </c>
      <c r="G136">
        <f t="shared" ca="1" si="41"/>
        <v>0.46930791113868953</v>
      </c>
      <c r="H136">
        <f t="shared" ca="1" si="42"/>
        <v>0.93077544111587973</v>
      </c>
      <c r="I136">
        <f t="shared" ca="1" si="43"/>
        <v>1.0743729967790394</v>
      </c>
      <c r="J136">
        <f t="shared" ca="1" si="44"/>
        <v>0.47761599857272946</v>
      </c>
      <c r="K136">
        <f t="shared" ca="1" si="45"/>
        <v>0.8880932833499231</v>
      </c>
      <c r="L136" s="7">
        <f t="shared" si="46"/>
        <v>0.53283302033339752</v>
      </c>
      <c r="M136">
        <f t="shared" ca="1" si="47"/>
        <v>0.77457998843519338</v>
      </c>
      <c r="N136">
        <f t="shared" ca="1" si="48"/>
        <v>11.928164166993328</v>
      </c>
      <c r="O136">
        <v>0.56060825603801168</v>
      </c>
      <c r="P136">
        <f t="shared" si="49"/>
        <v>15.61900238603164</v>
      </c>
    </row>
    <row r="137" spans="1:16" x14ac:dyDescent="0.25">
      <c r="A137" s="4">
        <f t="shared" si="38"/>
        <v>12800</v>
      </c>
      <c r="B137">
        <v>-27.891830696919808</v>
      </c>
      <c r="C137">
        <f t="shared" ca="1" si="36"/>
        <v>-343.97092786897656</v>
      </c>
      <c r="D137">
        <f t="shared" ca="1" si="37"/>
        <v>343.97092786897701</v>
      </c>
      <c r="E137">
        <f t="shared" ca="1" si="39"/>
        <v>343.97092786897701</v>
      </c>
      <c r="F137">
        <f t="shared" ca="1" si="40"/>
        <v>0.92291792143225393</v>
      </c>
      <c r="G137">
        <f t="shared" ca="1" si="41"/>
        <v>0.46954726683572628</v>
      </c>
      <c r="H137">
        <f t="shared" ca="1" si="42"/>
        <v>0.93097109248593146</v>
      </c>
      <c r="I137">
        <f t="shared" ca="1" si="43"/>
        <v>1.0741472082981047</v>
      </c>
      <c r="J137">
        <f t="shared" ca="1" si="44"/>
        <v>0.47785959154770596</v>
      </c>
      <c r="K137">
        <f t="shared" ca="1" si="45"/>
        <v>0.88798128625942496</v>
      </c>
      <c r="L137" s="7">
        <f t="shared" si="46"/>
        <v>0.53283302033339752</v>
      </c>
      <c r="M137">
        <f t="shared" ca="1" si="47"/>
        <v>0.77462883404219463</v>
      </c>
      <c r="N137">
        <f t="shared" ca="1" si="48"/>
        <v>11.926409404502088</v>
      </c>
      <c r="O137">
        <v>0.56060825603801168</v>
      </c>
      <c r="P137">
        <f t="shared" si="49"/>
        <v>15.636390564707693</v>
      </c>
    </row>
    <row r="138" spans="1:16" x14ac:dyDescent="0.25">
      <c r="A138" s="4">
        <f t="shared" si="38"/>
        <v>12900</v>
      </c>
      <c r="B138">
        <v>-27.922847326605108</v>
      </c>
      <c r="C138">
        <f t="shared" ca="1" si="36"/>
        <v>-344.14614581254085</v>
      </c>
      <c r="D138">
        <f t="shared" ca="1" si="37"/>
        <v>344.14614581254148</v>
      </c>
      <c r="E138">
        <f t="shared" ca="1" si="39"/>
        <v>344.14614581254148</v>
      </c>
      <c r="F138">
        <f t="shared" ca="1" si="40"/>
        <v>0.92283529834766109</v>
      </c>
      <c r="G138">
        <f t="shared" ca="1" si="41"/>
        <v>0.4697864530571052</v>
      </c>
      <c r="H138">
        <f t="shared" ca="1" si="42"/>
        <v>0.93116649592502321</v>
      </c>
      <c r="I138">
        <f t="shared" ca="1" si="43"/>
        <v>1.0739218006406013</v>
      </c>
      <c r="J138">
        <f t="shared" ca="1" si="44"/>
        <v>0.47810301204682254</v>
      </c>
      <c r="K138">
        <f t="shared" ca="1" si="45"/>
        <v>0.88786931583372353</v>
      </c>
      <c r="L138" s="7">
        <f t="shared" si="46"/>
        <v>0.53283302033339752</v>
      </c>
      <c r="M138">
        <f t="shared" ca="1" si="47"/>
        <v>0.77467767725839209</v>
      </c>
      <c r="N138">
        <f t="shared" ca="1" si="48"/>
        <v>11.92465851765057</v>
      </c>
      <c r="O138">
        <v>0.56060825603801168</v>
      </c>
      <c r="P138">
        <f t="shared" si="49"/>
        <v>15.653778743383747</v>
      </c>
    </row>
    <row r="139" spans="1:16" x14ac:dyDescent="0.25">
      <c r="A139" s="4">
        <f t="shared" si="38"/>
        <v>13000</v>
      </c>
      <c r="B139">
        <v>-27.953863956290409</v>
      </c>
      <c r="C139">
        <f t="shared" ca="1" si="36"/>
        <v>344.32123979721382</v>
      </c>
      <c r="D139">
        <f t="shared" ca="1" si="37"/>
        <v>-344.32123979721308</v>
      </c>
      <c r="E139">
        <f t="shared" ca="1" si="39"/>
        <v>344.32123979721308</v>
      </c>
      <c r="F139">
        <f t="shared" ca="1" si="40"/>
        <v>0.92275268243452224</v>
      </c>
      <c r="G139">
        <f t="shared" ca="1" si="41"/>
        <v>0.47002547006488521</v>
      </c>
      <c r="H139">
        <f t="shared" ca="1" si="42"/>
        <v>0.93136165189996956</v>
      </c>
      <c r="I139">
        <f t="shared" ca="1" si="43"/>
        <v>1.0736967728486662</v>
      </c>
      <c r="J139">
        <f t="shared" ca="1" si="44"/>
        <v>0.4783462603367773</v>
      </c>
      <c r="K139">
        <f t="shared" ca="1" si="45"/>
        <v>0.88775737206852579</v>
      </c>
      <c r="L139" s="7">
        <f t="shared" si="46"/>
        <v>0.53283302033339752</v>
      </c>
      <c r="M139">
        <f t="shared" ca="1" si="47"/>
        <v>0.77472651808197113</v>
      </c>
      <c r="N139">
        <f t="shared" ca="1" si="48"/>
        <v>11.92291149659723</v>
      </c>
      <c r="O139">
        <v>0.56060825603801168</v>
      </c>
      <c r="P139">
        <f t="shared" si="49"/>
        <v>15.671166922059799</v>
      </c>
    </row>
    <row r="140" spans="1:16" x14ac:dyDescent="0.25">
      <c r="A140" s="4">
        <f t="shared" si="38"/>
        <v>13100</v>
      </c>
      <c r="B140">
        <v>-27.984880585975709</v>
      </c>
      <c r="C140">
        <f t="shared" ca="1" si="36"/>
        <v>344.49621001444308</v>
      </c>
      <c r="D140">
        <f t="shared" ca="1" si="37"/>
        <v>-344.49621001444251</v>
      </c>
      <c r="E140">
        <f t="shared" ca="1" si="39"/>
        <v>344.49621001444251</v>
      </c>
      <c r="F140">
        <f t="shared" ca="1" si="40"/>
        <v>0.92267007369382803</v>
      </c>
      <c r="G140">
        <f t="shared" ca="1" si="41"/>
        <v>0.47026431812040737</v>
      </c>
      <c r="H140">
        <f t="shared" ca="1" si="42"/>
        <v>0.93155656087618655</v>
      </c>
      <c r="I140">
        <f t="shared" ca="1" si="43"/>
        <v>1.0734721239679084</v>
      </c>
      <c r="J140">
        <f t="shared" ca="1" si="44"/>
        <v>0.4785893366835377</v>
      </c>
      <c r="K140">
        <f t="shared" ca="1" si="45"/>
        <v>0.88764545495954028</v>
      </c>
      <c r="L140" s="7">
        <f t="shared" si="46"/>
        <v>0.53283302033339752</v>
      </c>
      <c r="M140">
        <f t="shared" ca="1" si="47"/>
        <v>0.7747753565111164</v>
      </c>
      <c r="N140">
        <f t="shared" ca="1" si="48"/>
        <v>11.921168331536327</v>
      </c>
      <c r="O140">
        <v>0.56060825603801168</v>
      </c>
      <c r="P140">
        <f t="shared" si="49"/>
        <v>15.688555100735853</v>
      </c>
    </row>
    <row r="141" spans="1:16" x14ac:dyDescent="0.25">
      <c r="A141" s="4">
        <f t="shared" si="38"/>
        <v>13200</v>
      </c>
      <c r="B141">
        <v>-28.01589721566101</v>
      </c>
      <c r="C141">
        <f t="shared" ca="1" si="36"/>
        <v>344.67105665515703</v>
      </c>
      <c r="D141">
        <f t="shared" ca="1" si="37"/>
        <v>-344.67105665515658</v>
      </c>
      <c r="E141">
        <f t="shared" ca="1" si="39"/>
        <v>344.67105665515658</v>
      </c>
      <c r="F141">
        <f t="shared" ca="1" si="40"/>
        <v>0.92258747212656789</v>
      </c>
      <c r="G141">
        <f t="shared" ca="1" si="41"/>
        <v>0.47050299748430385</v>
      </c>
      <c r="H141">
        <f t="shared" ca="1" si="42"/>
        <v>0.93175122331770166</v>
      </c>
      <c r="I141">
        <f t="shared" ca="1" si="43"/>
        <v>1.0732478530473872</v>
      </c>
      <c r="J141">
        <f t="shared" ca="1" si="44"/>
        <v>0.47883224135234997</v>
      </c>
      <c r="K141">
        <f t="shared" ca="1" si="45"/>
        <v>0.88753356450247489</v>
      </c>
      <c r="L141" s="7">
        <f t="shared" si="46"/>
        <v>0.53283302033339752</v>
      </c>
      <c r="M141">
        <f t="shared" ca="1" si="47"/>
        <v>0.77482419254401314</v>
      </c>
      <c r="N141">
        <f t="shared" ca="1" si="48"/>
        <v>11.919429012697728</v>
      </c>
      <c r="O141">
        <v>0.56060825603801168</v>
      </c>
      <c r="P141">
        <f t="shared" si="49"/>
        <v>15.705943279411906</v>
      </c>
    </row>
    <row r="142" spans="1:16" x14ac:dyDescent="0.25">
      <c r="A142" s="4">
        <f t="shared" si="38"/>
        <v>13300</v>
      </c>
      <c r="B142">
        <v>-28.04691384534631</v>
      </c>
      <c r="C142">
        <f t="shared" ca="1" si="36"/>
        <v>344.84577990976345</v>
      </c>
      <c r="D142">
        <f t="shared" ca="1" si="37"/>
        <v>-344.84577990976334</v>
      </c>
      <c r="E142">
        <f t="shared" ca="1" si="39"/>
        <v>344.84577990976334</v>
      </c>
      <c r="F142">
        <f t="shared" ca="1" si="40"/>
        <v>0.92250487773373158</v>
      </c>
      <c r="G142">
        <f t="shared" ca="1" si="41"/>
        <v>0.47074150841649615</v>
      </c>
      <c r="H142">
        <f t="shared" ca="1" si="42"/>
        <v>0.93194563968715705</v>
      </c>
      <c r="I142">
        <f t="shared" ca="1" si="43"/>
        <v>1.0730239591395996</v>
      </c>
      <c r="J142">
        <f t="shared" ca="1" si="44"/>
        <v>0.47907497460773696</v>
      </c>
      <c r="K142">
        <f t="shared" ca="1" si="45"/>
        <v>0.88742170069303838</v>
      </c>
      <c r="L142" s="7">
        <f t="shared" si="46"/>
        <v>0.53283302033339752</v>
      </c>
      <c r="M142">
        <f t="shared" ca="1" si="47"/>
        <v>0.77487302617884646</v>
      </c>
      <c r="N142">
        <f t="shared" ca="1" si="48"/>
        <v>11.917693530346751</v>
      </c>
      <c r="O142">
        <v>0.56060825603801168</v>
      </c>
      <c r="P142">
        <f t="shared" si="49"/>
        <v>15.723331458087959</v>
      </c>
    </row>
    <row r="143" spans="1:16" x14ac:dyDescent="0.25">
      <c r="A143" s="4">
        <f t="shared" si="38"/>
        <v>13400</v>
      </c>
      <c r="B143">
        <v>-28.077930475031611</v>
      </c>
      <c r="C143">
        <f t="shared" ca="1" si="36"/>
        <v>345.02037996815329</v>
      </c>
      <c r="D143">
        <f t="shared" ca="1" si="37"/>
        <v>-345.02037996815244</v>
      </c>
      <c r="E143">
        <f t="shared" ca="1" si="39"/>
        <v>345.02037996815244</v>
      </c>
      <c r="F143">
        <f t="shared" ca="1" si="40"/>
        <v>0.92242229051630875</v>
      </c>
      <c r="G143">
        <f t="shared" ca="1" si="41"/>
        <v>0.47097985117620034</v>
      </c>
      <c r="H143">
        <f t="shared" ca="1" si="42"/>
        <v>0.93213981044581606</v>
      </c>
      <c r="I143">
        <f t="shared" ca="1" si="43"/>
        <v>1.0728004413004615</v>
      </c>
      <c r="J143">
        <f t="shared" ca="1" si="44"/>
        <v>0.47931753671350347</v>
      </c>
      <c r="K143">
        <f t="shared" ca="1" si="45"/>
        <v>0.88730986352693975</v>
      </c>
      <c r="L143" s="7">
        <f t="shared" si="46"/>
        <v>0.53283302033339752</v>
      </c>
      <c r="M143">
        <f t="shared" ca="1" si="47"/>
        <v>0.77492185741380093</v>
      </c>
      <c r="N143">
        <f t="shared" ca="1" si="48"/>
        <v>11.915961874783987</v>
      </c>
      <c r="O143">
        <v>0.56060825603801168</v>
      </c>
      <c r="P143">
        <f t="shared" si="49"/>
        <v>15.740719636764013</v>
      </c>
    </row>
    <row r="144" spans="1:16" x14ac:dyDescent="0.25">
      <c r="A144" s="4">
        <f t="shared" si="38"/>
        <v>13500</v>
      </c>
      <c r="B144">
        <v>-28.108947104716911</v>
      </c>
      <c r="C144">
        <f t="shared" ca="1" si="36"/>
        <v>345.19485701969984</v>
      </c>
      <c r="D144">
        <f t="shared" ca="1" si="37"/>
        <v>-345.19485701969961</v>
      </c>
      <c r="E144">
        <f t="shared" ca="1" si="39"/>
        <v>345.19485701969961</v>
      </c>
      <c r="F144">
        <f t="shared" ca="1" si="40"/>
        <v>0.92233971047528984</v>
      </c>
      <c r="G144">
        <f t="shared" ca="1" si="41"/>
        <v>0.47121802602192586</v>
      </c>
      <c r="H144">
        <f t="shared" ca="1" si="42"/>
        <v>0.93233373605356651</v>
      </c>
      <c r="I144">
        <f t="shared" ca="1" si="43"/>
        <v>1.0725772985892958</v>
      </c>
      <c r="J144">
        <f t="shared" ca="1" si="44"/>
        <v>0.47955992793273539</v>
      </c>
      <c r="K144">
        <f t="shared" ca="1" si="45"/>
        <v>0.88719805299988952</v>
      </c>
      <c r="L144" s="7">
        <f t="shared" si="46"/>
        <v>0.53283302033339752</v>
      </c>
      <c r="M144">
        <f t="shared" ca="1" si="47"/>
        <v>0.77497068624706111</v>
      </c>
      <c r="N144">
        <f t="shared" ca="1" si="48"/>
        <v>11.914234036345164</v>
      </c>
      <c r="O144">
        <v>0.56060825603801168</v>
      </c>
      <c r="P144">
        <f t="shared" si="49"/>
        <v>15.758107815440065</v>
      </c>
    </row>
    <row r="145" spans="1:16" x14ac:dyDescent="0.25">
      <c r="A145" s="4">
        <f t="shared" si="38"/>
        <v>13600</v>
      </c>
      <c r="B145">
        <v>-28.139963734402212</v>
      </c>
      <c r="C145">
        <f t="shared" ca="1" si="36"/>
        <v>-345.36921125326489</v>
      </c>
      <c r="D145">
        <f t="shared" ca="1" si="37"/>
        <v>345.36921125326529</v>
      </c>
      <c r="E145">
        <f t="shared" ca="1" si="39"/>
        <v>345.36921125326529</v>
      </c>
      <c r="F145">
        <f t="shared" ca="1" si="40"/>
        <v>0.92225713761166417</v>
      </c>
      <c r="G145">
        <f t="shared" ca="1" si="41"/>
        <v>0.47145603321148372</v>
      </c>
      <c r="H145">
        <f t="shared" ca="1" si="42"/>
        <v>0.93252741696893038</v>
      </c>
      <c r="I145">
        <f t="shared" ca="1" si="43"/>
        <v>1.0723545300688115</v>
      </c>
      <c r="J145">
        <f t="shared" ca="1" si="44"/>
        <v>0.47980214852780773</v>
      </c>
      <c r="K145">
        <f t="shared" ca="1" si="45"/>
        <v>0.88708626910759769</v>
      </c>
      <c r="L145" s="7">
        <f t="shared" si="46"/>
        <v>0.53283302033339752</v>
      </c>
      <c r="M145">
        <f t="shared" ca="1" si="47"/>
        <v>0.77501951267681168</v>
      </c>
      <c r="N145">
        <f t="shared" ca="1" si="48"/>
        <v>11.912510005400945</v>
      </c>
      <c r="O145">
        <v>0.56060825603801168</v>
      </c>
      <c r="P145">
        <f t="shared" si="49"/>
        <v>15.775495994116119</v>
      </c>
    </row>
    <row r="146" spans="1:16" x14ac:dyDescent="0.25">
      <c r="A146" s="4">
        <f t="shared" si="38"/>
        <v>13700</v>
      </c>
      <c r="B146">
        <v>-28.170980364087512</v>
      </c>
      <c r="C146">
        <f t="shared" ca="1" si="36"/>
        <v>-345.54344285719804</v>
      </c>
      <c r="D146">
        <f t="shared" ca="1" si="37"/>
        <v>345.54344285719816</v>
      </c>
      <c r="E146">
        <f t="shared" ca="1" si="39"/>
        <v>345.54344285719816</v>
      </c>
      <c r="F146">
        <f t="shared" ca="1" si="40"/>
        <v>0.92217457192642138</v>
      </c>
      <c r="G146">
        <f t="shared" ca="1" si="41"/>
        <v>0.47169387300198595</v>
      </c>
      <c r="H146">
        <f t="shared" ca="1" si="42"/>
        <v>0.93272085364906698</v>
      </c>
      <c r="I146">
        <f t="shared" ca="1" si="43"/>
        <v>1.0721321348050898</v>
      </c>
      <c r="J146">
        <f t="shared" ca="1" si="44"/>
        <v>0.48004419876038412</v>
      </c>
      <c r="K146">
        <f t="shared" ca="1" si="45"/>
        <v>0.88697451184577492</v>
      </c>
      <c r="L146" s="7">
        <f t="shared" si="46"/>
        <v>0.53283302033339752</v>
      </c>
      <c r="M146">
        <f t="shared" ca="1" si="47"/>
        <v>0.77506833670123709</v>
      </c>
      <c r="N146">
        <f t="shared" ca="1" si="48"/>
        <v>11.910789772356768</v>
      </c>
      <c r="O146">
        <v>0.56060825603801168</v>
      </c>
      <c r="P146">
        <f t="shared" si="49"/>
        <v>15.792884172792171</v>
      </c>
    </row>
    <row r="147" spans="1:16" x14ac:dyDescent="0.25">
      <c r="A147" s="4">
        <f t="shared" si="38"/>
        <v>13800</v>
      </c>
      <c r="B147">
        <v>-28.201996993772813</v>
      </c>
      <c r="C147">
        <f t="shared" ca="1" si="36"/>
        <v>-345.71755201933831</v>
      </c>
      <c r="D147">
        <f t="shared" ca="1" si="37"/>
        <v>345.71755201933831</v>
      </c>
      <c r="E147">
        <f t="shared" ca="1" si="39"/>
        <v>345.71755201933831</v>
      </c>
      <c r="F147">
        <f t="shared" ca="1" si="40"/>
        <v>0.92209201342055169</v>
      </c>
      <c r="G147">
        <f t="shared" ca="1" si="41"/>
        <v>0.47193154564984752</v>
      </c>
      <c r="H147">
        <f t="shared" ca="1" si="42"/>
        <v>0.93291404654977828</v>
      </c>
      <c r="I147">
        <f t="shared" ca="1" si="43"/>
        <v>1.0719101118675698</v>
      </c>
      <c r="J147">
        <f t="shared" ca="1" si="44"/>
        <v>0.48028607889141878</v>
      </c>
      <c r="K147">
        <f t="shared" ca="1" si="45"/>
        <v>0.88686278121013284</v>
      </c>
      <c r="L147" s="7">
        <f t="shared" si="46"/>
        <v>0.53283302033339752</v>
      </c>
      <c r="M147">
        <f t="shared" ca="1" si="47"/>
        <v>0.77511715831852179</v>
      </c>
      <c r="N147">
        <f t="shared" ca="1" si="48"/>
        <v>11.90907332765272</v>
      </c>
      <c r="O147">
        <v>0.56060825603801168</v>
      </c>
      <c r="P147">
        <f t="shared" si="49"/>
        <v>15.810272351468225</v>
      </c>
    </row>
    <row r="148" spans="1:16" x14ac:dyDescent="0.25">
      <c r="A148" s="4">
        <f t="shared" si="38"/>
        <v>13900</v>
      </c>
      <c r="B148">
        <v>-28.233013623458113</v>
      </c>
      <c r="C148">
        <f t="shared" ca="1" si="36"/>
        <v>345.89153892701756</v>
      </c>
      <c r="D148">
        <f t="shared" ca="1" si="37"/>
        <v>-345.89153892701734</v>
      </c>
      <c r="E148">
        <f t="shared" ca="1" si="39"/>
        <v>345.89153892701734</v>
      </c>
      <c r="F148">
        <f t="shared" ca="1" si="40"/>
        <v>0.92200946209504475</v>
      </c>
      <c r="G148">
        <f t="shared" ca="1" si="41"/>
        <v>0.47216905141079113</v>
      </c>
      <c r="H148">
        <f t="shared" ca="1" si="42"/>
        <v>0.93310699612551518</v>
      </c>
      <c r="I148">
        <f t="shared" ca="1" si="43"/>
        <v>1.0716884603290304</v>
      </c>
      <c r="J148">
        <f t="shared" ca="1" si="44"/>
        <v>0.48052778918116146</v>
      </c>
      <c r="K148">
        <f t="shared" ca="1" si="45"/>
        <v>0.88675107719638335</v>
      </c>
      <c r="L148" s="7">
        <f t="shared" si="46"/>
        <v>0.53283302033339752</v>
      </c>
      <c r="M148">
        <f t="shared" ca="1" si="47"/>
        <v>0.77516597752684968</v>
      </c>
      <c r="N148">
        <f t="shared" ca="1" si="48"/>
        <v>11.90736066176332</v>
      </c>
      <c r="O148">
        <v>0.56060825603801168</v>
      </c>
      <c r="P148">
        <f t="shared" si="49"/>
        <v>15.827660530144279</v>
      </c>
    </row>
    <row r="149" spans="1:16" x14ac:dyDescent="0.25">
      <c r="A149" s="4">
        <f t="shared" si="38"/>
        <v>14000</v>
      </c>
      <c r="B149">
        <v>-28.264030253143414</v>
      </c>
      <c r="C149">
        <f t="shared" ca="1" si="36"/>
        <v>-346.06540376706096</v>
      </c>
      <c r="D149">
        <f t="shared" ca="1" si="37"/>
        <v>346.0654037670617</v>
      </c>
      <c r="E149">
        <f t="shared" ca="1" si="39"/>
        <v>346.0654037670617</v>
      </c>
      <c r="F149">
        <f t="shared" ca="1" si="40"/>
        <v>0.92192691795089066</v>
      </c>
      <c r="G149">
        <f t="shared" ca="1" si="41"/>
        <v>0.47240639053984768</v>
      </c>
      <c r="H149">
        <f t="shared" ca="1" si="42"/>
        <v>0.93329970282938224</v>
      </c>
      <c r="I149">
        <f t="shared" ca="1" si="43"/>
        <v>1.0714671792655777</v>
      </c>
      <c r="J149">
        <f t="shared" ca="1" si="44"/>
        <v>0.48076932988915777</v>
      </c>
      <c r="K149">
        <f t="shared" ca="1" si="45"/>
        <v>0.88663939980023942</v>
      </c>
      <c r="L149" s="7">
        <f t="shared" si="46"/>
        <v>0.53283302033339752</v>
      </c>
      <c r="M149">
        <f t="shared" ca="1" si="47"/>
        <v>0.77521479432440488</v>
      </c>
      <c r="N149">
        <f t="shared" ca="1" si="48"/>
        <v>11.905651765197415</v>
      </c>
      <c r="O149">
        <v>0.56060825603801168</v>
      </c>
      <c r="P149">
        <f t="shared" si="49"/>
        <v>15.845048708820331</v>
      </c>
    </row>
    <row r="150" spans="1:16" x14ac:dyDescent="0.25">
      <c r="A150" s="4">
        <f t="shared" si="38"/>
        <v>14100</v>
      </c>
      <c r="B150">
        <v>-28.295046882828714</v>
      </c>
      <c r="C150">
        <f t="shared" ca="1" si="36"/>
        <v>-346.23914672579156</v>
      </c>
      <c r="D150">
        <f t="shared" ca="1" si="37"/>
        <v>346.2391467257923</v>
      </c>
      <c r="E150">
        <f t="shared" ca="1" si="39"/>
        <v>346.2391467257923</v>
      </c>
      <c r="F150">
        <f t="shared" ca="1" si="40"/>
        <v>0.92184438098907862</v>
      </c>
      <c r="G150">
        <f t="shared" ca="1" si="41"/>
        <v>0.47264356329136287</v>
      </c>
      <c r="H150">
        <f t="shared" ca="1" si="42"/>
        <v>0.93349216711314598</v>
      </c>
      <c r="I150">
        <f t="shared" ca="1" si="43"/>
        <v>1.0712462677566237</v>
      </c>
      <c r="J150">
        <f t="shared" ca="1" si="44"/>
        <v>0.48101070127425616</v>
      </c>
      <c r="K150">
        <f t="shared" ca="1" si="45"/>
        <v>0.88652774901741316</v>
      </c>
      <c r="L150" s="7">
        <f t="shared" si="46"/>
        <v>0.53283302033339752</v>
      </c>
      <c r="M150">
        <f t="shared" ca="1" si="47"/>
        <v>0.77526360870937161</v>
      </c>
      <c r="N150">
        <f t="shared" ca="1" si="48"/>
        <v>11.90394662849795</v>
      </c>
      <c r="O150">
        <v>0.56060825603801168</v>
      </c>
      <c r="P150">
        <f t="shared" si="49"/>
        <v>15.862436887496385</v>
      </c>
    </row>
    <row r="151" spans="1:16" x14ac:dyDescent="0.25">
      <c r="A151" s="4">
        <f t="shared" si="38"/>
        <v>14200</v>
      </c>
      <c r="B151">
        <v>-28.326063512514015</v>
      </c>
      <c r="C151">
        <f t="shared" ca="1" si="36"/>
        <v>-346.41276798902913</v>
      </c>
      <c r="D151">
        <f t="shared" ca="1" si="37"/>
        <v>346.41276798902913</v>
      </c>
      <c r="E151">
        <f t="shared" ca="1" si="39"/>
        <v>346.41276798902913</v>
      </c>
      <c r="F151">
        <f t="shared" ca="1" si="40"/>
        <v>0.92176185121059862</v>
      </c>
      <c r="G151">
        <f t="shared" ca="1" si="41"/>
        <v>0.47288056991899508</v>
      </c>
      <c r="H151">
        <f t="shared" ca="1" si="42"/>
        <v>0.93368438942723664</v>
      </c>
      <c r="I151">
        <f t="shared" ca="1" si="43"/>
        <v>1.0710257248848771</v>
      </c>
      <c r="J151">
        <f t="shared" ca="1" si="44"/>
        <v>0.4812519035946054</v>
      </c>
      <c r="K151">
        <f t="shared" ca="1" si="45"/>
        <v>0.8864161248436182</v>
      </c>
      <c r="L151" s="7">
        <f t="shared" si="46"/>
        <v>0.53283302033339752</v>
      </c>
      <c r="M151">
        <f t="shared" ca="1" si="47"/>
        <v>0.77531242067993367</v>
      </c>
      <c r="N151">
        <f t="shared" ca="1" si="48"/>
        <v>11.902245242241866</v>
      </c>
      <c r="O151">
        <v>0.56060825603801168</v>
      </c>
      <c r="P151">
        <f t="shared" si="49"/>
        <v>15.879825066172437</v>
      </c>
    </row>
    <row r="152" spans="1:16" x14ac:dyDescent="0.25">
      <c r="A152" s="4">
        <f t="shared" si="38"/>
        <v>14300</v>
      </c>
      <c r="B152">
        <v>-28.357080142199315</v>
      </c>
      <c r="C152">
        <f t="shared" ca="1" si="36"/>
        <v>346.58626774209307</v>
      </c>
      <c r="D152">
        <f t="shared" ca="1" si="37"/>
        <v>-346.58626774209256</v>
      </c>
      <c r="E152">
        <f t="shared" ca="1" si="39"/>
        <v>346.58626774209256</v>
      </c>
      <c r="F152">
        <f t="shared" ca="1" si="40"/>
        <v>0.92167932861644064</v>
      </c>
      <c r="G152">
        <f t="shared" ca="1" si="41"/>
        <v>0.47311741067572</v>
      </c>
      <c r="H152">
        <f t="shared" ca="1" si="42"/>
        <v>0.93387637022075509</v>
      </c>
      <c r="I152">
        <f t="shared" ca="1" si="43"/>
        <v>1.0708055497363256</v>
      </c>
      <c r="J152">
        <f t="shared" ca="1" si="44"/>
        <v>0.48149293710765961</v>
      </c>
      <c r="K152">
        <f t="shared" ca="1" si="45"/>
        <v>0.88630452727456899</v>
      </c>
      <c r="L152" s="7">
        <f t="shared" si="46"/>
        <v>0.53283302033339752</v>
      </c>
      <c r="M152">
        <f t="shared" ca="1" si="47"/>
        <v>0.77536123023427483</v>
      </c>
      <c r="N152">
        <f t="shared" ca="1" si="48"/>
        <v>11.90054759703993</v>
      </c>
      <c r="O152">
        <v>0.56060825603801168</v>
      </c>
      <c r="P152">
        <f t="shared" si="49"/>
        <v>15.897213244848491</v>
      </c>
    </row>
    <row r="153" spans="1:16" x14ac:dyDescent="0.25">
      <c r="A153" s="4">
        <f t="shared" si="38"/>
        <v>14400</v>
      </c>
      <c r="B153">
        <v>-28.388096771884616</v>
      </c>
      <c r="C153">
        <f ca="1">D153</f>
        <v>346.75964616980474</v>
      </c>
      <c r="D153">
        <f ca="1">(1.56*(21.67)^2)*TANH((2*PI()*B153)/C153)</f>
        <v>-346.75964616980445</v>
      </c>
      <c r="E153">
        <f t="shared" ca="1" si="39"/>
        <v>346.75964616980445</v>
      </c>
      <c r="F153">
        <f t="shared" ca="1" si="40"/>
        <v>0.92159681320759468</v>
      </c>
      <c r="G153">
        <f t="shared" ca="1" si="41"/>
        <v>0.47335408581383309</v>
      </c>
      <c r="H153">
        <f t="shared" ca="1" si="42"/>
        <v>0.93406810994147838</v>
      </c>
      <c r="I153">
        <f t="shared" ca="1" si="43"/>
        <v>1.0705857414002202</v>
      </c>
      <c r="J153">
        <f t="shared" ca="1" si="44"/>
        <v>0.48173380207018063</v>
      </c>
      <c r="K153">
        <f t="shared" ca="1" si="45"/>
        <v>0.88619295630598016</v>
      </c>
      <c r="L153" s="7">
        <f t="shared" si="46"/>
        <v>0.53283302033339752</v>
      </c>
      <c r="M153">
        <f t="shared" ca="1" si="47"/>
        <v>0.77541003737057834</v>
      </c>
      <c r="N153">
        <f t="shared" ca="1" si="48"/>
        <v>11.898853683536553</v>
      </c>
      <c r="O153">
        <v>0.56060825603801168</v>
      </c>
      <c r="P153">
        <f t="shared" si="49"/>
        <v>15.914601423524543</v>
      </c>
    </row>
    <row r="154" spans="1:16" x14ac:dyDescent="0.25">
      <c r="A154" s="4">
        <f t="shared" si="38"/>
        <v>14500</v>
      </c>
      <c r="B154">
        <v>-28.419113401569916</v>
      </c>
      <c r="C154">
        <f t="shared" ca="1" si="36"/>
        <v>346.93290345648995</v>
      </c>
      <c r="D154">
        <f t="shared" ref="D154:D172" ca="1" si="50">(1.56*(21.67)^2)*TANH((2*PI()*B154)/C154)</f>
        <v>-346.93290345648967</v>
      </c>
      <c r="E154">
        <f t="shared" ca="1" si="39"/>
        <v>346.93290345648967</v>
      </c>
      <c r="F154">
        <f t="shared" ca="1" si="40"/>
        <v>0.92151430498505027</v>
      </c>
      <c r="G154">
        <f t="shared" ca="1" si="41"/>
        <v>0.47359059558495364</v>
      </c>
      <c r="H154">
        <f t="shared" ca="1" si="42"/>
        <v>0.93425960903586602</v>
      </c>
      <c r="I154">
        <f t="shared" ca="1" si="43"/>
        <v>1.070366298969059</v>
      </c>
      <c r="J154">
        <f t="shared" ca="1" si="44"/>
        <v>0.48197449873824205</v>
      </c>
      <c r="K154">
        <f t="shared" ca="1" si="45"/>
        <v>0.88608141193356649</v>
      </c>
      <c r="L154" s="7">
        <f t="shared" si="46"/>
        <v>0.53283302033339752</v>
      </c>
      <c r="M154">
        <f t="shared" ca="1" si="47"/>
        <v>0.77545884208702809</v>
      </c>
      <c r="N154">
        <f t="shared" ca="1" si="48"/>
        <v>11.89716349240965</v>
      </c>
      <c r="O154">
        <v>0.56060825603801168</v>
      </c>
      <c r="P154">
        <f t="shared" si="49"/>
        <v>15.931989602200597</v>
      </c>
    </row>
    <row r="155" spans="1:16" x14ac:dyDescent="0.25">
      <c r="A155" s="4">
        <f t="shared" si="38"/>
        <v>14600</v>
      </c>
      <c r="B155">
        <v>-28.450130031255217</v>
      </c>
      <c r="C155">
        <f t="shared" ca="1" si="36"/>
        <v>347.10603978597953</v>
      </c>
      <c r="D155">
        <f t="shared" ca="1" si="50"/>
        <v>-347.10603978597925</v>
      </c>
      <c r="E155">
        <f t="shared" ca="1" si="39"/>
        <v>347.10603978597925</v>
      </c>
      <c r="F155">
        <f t="shared" ca="1" si="40"/>
        <v>0.92143180394979729</v>
      </c>
      <c r="G155">
        <f t="shared" ca="1" si="41"/>
        <v>0.47382694024002514</v>
      </c>
      <c r="H155">
        <f t="shared" ca="1" si="42"/>
        <v>0.93445086794906362</v>
      </c>
      <c r="I155">
        <f t="shared" ca="1" si="43"/>
        <v>1.0701472215385748</v>
      </c>
      <c r="J155">
        <f t="shared" ca="1" si="44"/>
        <v>0.48221502736722982</v>
      </c>
      <c r="K155">
        <f t="shared" ca="1" si="45"/>
        <v>0.88596989415304361</v>
      </c>
      <c r="L155" s="7">
        <f t="shared" si="46"/>
        <v>0.53283302033339752</v>
      </c>
      <c r="M155">
        <f t="shared" ca="1" si="47"/>
        <v>0.77550764438180753</v>
      </c>
      <c r="N155">
        <f t="shared" ca="1" si="48"/>
        <v>11.895477014370488</v>
      </c>
      <c r="O155">
        <v>0.56060825603801168</v>
      </c>
      <c r="P155">
        <f t="shared" si="49"/>
        <v>15.949377780876651</v>
      </c>
    </row>
    <row r="156" spans="1:16" x14ac:dyDescent="0.25">
      <c r="A156" s="4">
        <f t="shared" si="38"/>
        <v>14700</v>
      </c>
      <c r="B156">
        <v>-28.481146660940517</v>
      </c>
      <c r="C156">
        <f t="shared" ca="1" si="36"/>
        <v>347.27905534161192</v>
      </c>
      <c r="D156">
        <f t="shared" ca="1" si="50"/>
        <v>-347.27905534161164</v>
      </c>
      <c r="E156">
        <f t="shared" ca="1" si="39"/>
        <v>347.27905534161164</v>
      </c>
      <c r="F156">
        <f t="shared" ca="1" si="40"/>
        <v>0.92134931010282561</v>
      </c>
      <c r="G156">
        <f t="shared" ca="1" si="41"/>
        <v>0.47406312002931883</v>
      </c>
      <c r="H156">
        <f t="shared" ca="1" si="42"/>
        <v>0.93464188712490937</v>
      </c>
      <c r="I156">
        <f t="shared" ca="1" si="43"/>
        <v>1.0699285082077172</v>
      </c>
      <c r="J156">
        <f t="shared" ca="1" si="44"/>
        <v>0.48245538821184569</v>
      </c>
      <c r="K156">
        <f t="shared" ca="1" si="45"/>
        <v>0.88585840296012774</v>
      </c>
      <c r="L156" s="7">
        <f t="shared" si="46"/>
        <v>0.53283302033339752</v>
      </c>
      <c r="M156">
        <f t="shared" ca="1" si="47"/>
        <v>0.77555644425309977</v>
      </c>
      <c r="N156">
        <f t="shared" ca="1" si="48"/>
        <v>11.893794240163515</v>
      </c>
      <c r="O156">
        <v>0.56060825603801168</v>
      </c>
      <c r="P156">
        <f t="shared" si="49"/>
        <v>15.966765959552703</v>
      </c>
    </row>
    <row r="157" spans="1:16" x14ac:dyDescent="0.25">
      <c r="A157" s="4">
        <f t="shared" si="38"/>
        <v>14800</v>
      </c>
      <c r="B157">
        <v>-28.512163290625818</v>
      </c>
      <c r="C157">
        <f t="shared" ca="1" si="36"/>
        <v>-347.45195030623438</v>
      </c>
      <c r="D157">
        <f t="shared" ca="1" si="50"/>
        <v>347.45195030623489</v>
      </c>
      <c r="E157">
        <f t="shared" ca="1" si="39"/>
        <v>347.45195030623489</v>
      </c>
      <c r="F157">
        <f t="shared" ca="1" si="40"/>
        <v>0.92126682344512489</v>
      </c>
      <c r="G157">
        <f t="shared" ca="1" si="41"/>
        <v>0.47429913520243561</v>
      </c>
      <c r="H157">
        <f t="shared" ca="1" si="42"/>
        <v>0.93483266700593814</v>
      </c>
      <c r="I157">
        <f t="shared" ca="1" si="43"/>
        <v>1.0697101580786414</v>
      </c>
      <c r="J157">
        <f t="shared" ca="1" si="44"/>
        <v>0.4826955815261092</v>
      </c>
      <c r="K157">
        <f t="shared" ca="1" si="45"/>
        <v>0.88574693835053564</v>
      </c>
      <c r="L157" s="7">
        <f t="shared" si="46"/>
        <v>0.53283302033339752</v>
      </c>
      <c r="M157">
        <f t="shared" ca="1" si="47"/>
        <v>0.77560524169908795</v>
      </c>
      <c r="N157">
        <f t="shared" ca="1" si="48"/>
        <v>11.892115160566229</v>
      </c>
      <c r="O157">
        <v>0.56060825603801168</v>
      </c>
      <c r="P157">
        <f t="shared" si="49"/>
        <v>15.984154138228757</v>
      </c>
    </row>
    <row r="158" spans="1:16" x14ac:dyDescent="0.25">
      <c r="A158" s="4">
        <f t="shared" si="38"/>
        <v>14900</v>
      </c>
      <c r="B158">
        <v>-28.543179920311118</v>
      </c>
      <c r="C158">
        <f t="shared" ca="1" si="36"/>
        <v>-347.62472486220679</v>
      </c>
      <c r="D158">
        <f t="shared" ca="1" si="50"/>
        <v>347.62472486220696</v>
      </c>
      <c r="E158">
        <f t="shared" ca="1" si="39"/>
        <v>347.62472486220696</v>
      </c>
      <c r="F158">
        <f t="shared" ca="1" si="40"/>
        <v>0.92118434397768478</v>
      </c>
      <c r="G158">
        <f t="shared" ca="1" si="41"/>
        <v>0.47453498600831095</v>
      </c>
      <c r="H158">
        <f t="shared" ca="1" si="42"/>
        <v>0.93502320803338967</v>
      </c>
      <c r="I158">
        <f t="shared" ca="1" si="43"/>
        <v>1.0694921702566873</v>
      </c>
      <c r="J158">
        <f t="shared" ca="1" si="44"/>
        <v>0.48293560756336268</v>
      </c>
      <c r="K158">
        <f t="shared" ca="1" si="45"/>
        <v>0.88563550031998406</v>
      </c>
      <c r="L158" s="7">
        <f t="shared" si="46"/>
        <v>0.53283302033339752</v>
      </c>
      <c r="M158">
        <f t="shared" ca="1" si="47"/>
        <v>0.77565403671795541</v>
      </c>
      <c r="N158">
        <f t="shared" ca="1" si="48"/>
        <v>11.890439766388981</v>
      </c>
      <c r="O158">
        <v>0.56060825603801168</v>
      </c>
      <c r="P158">
        <f t="shared" si="49"/>
        <v>16.001542316904811</v>
      </c>
    </row>
    <row r="159" spans="1:16" x14ac:dyDescent="0.25">
      <c r="A159" s="4">
        <f t="shared" si="38"/>
        <v>15000</v>
      </c>
      <c r="B159">
        <v>-28.574196549996419</v>
      </c>
      <c r="C159">
        <f t="shared" ca="1" si="36"/>
        <v>-347.79737919140052</v>
      </c>
      <c r="D159">
        <f t="shared" ca="1" si="50"/>
        <v>347.79737919140035</v>
      </c>
      <c r="E159">
        <f t="shared" ca="1" si="39"/>
        <v>347.79737919140035</v>
      </c>
      <c r="F159">
        <f t="shared" ca="1" si="40"/>
        <v>0.92110187170149538</v>
      </c>
      <c r="G159">
        <f t="shared" ca="1" si="41"/>
        <v>0.47477067269521361</v>
      </c>
      <c r="H159">
        <f t="shared" ca="1" si="42"/>
        <v>0.9352135106472097</v>
      </c>
      <c r="I159">
        <f t="shared" ca="1" si="43"/>
        <v>1.0692745438503719</v>
      </c>
      <c r="J159">
        <f t="shared" ca="1" si="44"/>
        <v>0.48317546657626997</v>
      </c>
      <c r="K159">
        <f t="shared" ca="1" si="45"/>
        <v>0.88552408886419076</v>
      </c>
      <c r="L159" s="7">
        <f t="shared" si="46"/>
        <v>0.53283302033339752</v>
      </c>
      <c r="M159">
        <f t="shared" ca="1" si="47"/>
        <v>0.77570282930788492</v>
      </c>
      <c r="N159">
        <f t="shared" ca="1" si="48"/>
        <v>11.888768048474882</v>
      </c>
      <c r="O159">
        <v>0.56060825603801168</v>
      </c>
      <c r="P159">
        <f t="shared" si="49"/>
        <v>16.018930495580861</v>
      </c>
    </row>
    <row r="160" spans="1:16" x14ac:dyDescent="0.25">
      <c r="A160" s="4">
        <f t="shared" si="38"/>
        <v>15100</v>
      </c>
      <c r="B160">
        <v>-28.605213179681719</v>
      </c>
      <c r="C160">
        <f t="shared" ca="1" si="36"/>
        <v>-347.96991347520174</v>
      </c>
      <c r="D160">
        <f t="shared" ca="1" si="50"/>
        <v>347.96991347520236</v>
      </c>
      <c r="E160">
        <f t="shared" ca="1" si="39"/>
        <v>347.96991347520236</v>
      </c>
      <c r="F160">
        <f t="shared" ca="1" si="40"/>
        <v>0.92101940661754655</v>
      </c>
      <c r="G160">
        <f t="shared" ca="1" si="41"/>
        <v>0.47500619551074985</v>
      </c>
      <c r="H160">
        <f t="shared" ca="1" si="42"/>
        <v>0.93540357528605711</v>
      </c>
      <c r="I160">
        <f t="shared" ca="1" si="43"/>
        <v>1.0690572779713703</v>
      </c>
      <c r="J160">
        <f t="shared" ca="1" si="44"/>
        <v>0.48341515881682068</v>
      </c>
      <c r="K160">
        <f t="shared" ca="1" si="45"/>
        <v>0.88541270397887462</v>
      </c>
      <c r="L160" s="7">
        <f t="shared" si="46"/>
        <v>0.53283302033339752</v>
      </c>
      <c r="M160">
        <f t="shared" ca="1" si="47"/>
        <v>0.77575161946705928</v>
      </c>
      <c r="N160">
        <f t="shared" ca="1" si="48"/>
        <v>11.887099997699607</v>
      </c>
      <c r="O160">
        <v>0.56060825603801168</v>
      </c>
      <c r="P160">
        <f t="shared" si="49"/>
        <v>16.036318674256915</v>
      </c>
    </row>
    <row r="161" spans="1:16" x14ac:dyDescent="0.25">
      <c r="A161" s="4">
        <f t="shared" si="38"/>
        <v>15200</v>
      </c>
      <c r="B161">
        <v>-28.63622980936702</v>
      </c>
      <c r="C161">
        <f t="shared" ca="1" si="36"/>
        <v>-348.14232789451489</v>
      </c>
      <c r="D161">
        <f t="shared" ca="1" si="50"/>
        <v>348.14232789451552</v>
      </c>
      <c r="E161">
        <f t="shared" ca="1" si="39"/>
        <v>348.14232789451552</v>
      </c>
      <c r="F161">
        <f t="shared" ca="1" si="40"/>
        <v>0.92093694872682774</v>
      </c>
      <c r="G161">
        <f t="shared" ca="1" si="41"/>
        <v>0.47524155470186852</v>
      </c>
      <c r="H161">
        <f t="shared" ca="1" si="42"/>
        <v>0.93559340238731115</v>
      </c>
      <c r="I161">
        <f t="shared" ca="1" si="43"/>
        <v>1.0688403717345007</v>
      </c>
      <c r="J161">
        <f t="shared" ca="1" si="44"/>
        <v>0.48365468453633531</v>
      </c>
      <c r="K161">
        <f t="shared" ca="1" si="45"/>
        <v>0.88530134565975349</v>
      </c>
      <c r="L161" s="7">
        <f t="shared" si="46"/>
        <v>0.53283302033339752</v>
      </c>
      <c r="M161">
        <f t="shared" ca="1" si="47"/>
        <v>0.77580040719366139</v>
      </c>
      <c r="N161">
        <f t="shared" ca="1" si="48"/>
        <v>11.885435604971255</v>
      </c>
      <c r="O161">
        <v>0.56060825603801168</v>
      </c>
      <c r="P161">
        <f t="shared" si="49"/>
        <v>16.053706852932969</v>
      </c>
    </row>
    <row r="162" spans="1:16" x14ac:dyDescent="0.25">
      <c r="A162" s="4">
        <f t="shared" si="38"/>
        <v>15300</v>
      </c>
      <c r="B162">
        <v>-28.66724643905232</v>
      </c>
      <c r="C162">
        <f t="shared" ca="1" si="36"/>
        <v>348.31462262976214</v>
      </c>
      <c r="D162">
        <f t="shared" ca="1" si="50"/>
        <v>-348.31462262976174</v>
      </c>
      <c r="E162">
        <f t="shared" ca="1" si="39"/>
        <v>348.31462262976174</v>
      </c>
      <c r="F162">
        <f t="shared" ca="1" si="40"/>
        <v>0.92085449803032859</v>
      </c>
      <c r="G162">
        <f t="shared" ca="1" si="41"/>
        <v>0.47547675051485983</v>
      </c>
      <c r="H162">
        <f t="shared" ca="1" si="42"/>
        <v>0.93578299238707374</v>
      </c>
      <c r="I162">
        <f t="shared" ca="1" si="43"/>
        <v>1.068623824257712</v>
      </c>
      <c r="J162">
        <f t="shared" ca="1" si="44"/>
        <v>0.48389404398546415</v>
      </c>
      <c r="K162">
        <f t="shared" ca="1" si="45"/>
        <v>0.8851900139025467</v>
      </c>
      <c r="L162" s="7">
        <f t="shared" si="46"/>
        <v>0.53283302033339752</v>
      </c>
      <c r="M162">
        <f t="shared" ca="1" si="47"/>
        <v>0.77584919248587403</v>
      </c>
      <c r="N162">
        <f t="shared" ca="1" si="48"/>
        <v>11.883774861230199</v>
      </c>
      <c r="O162">
        <v>0.56060825603801168</v>
      </c>
      <c r="P162">
        <f t="shared" si="49"/>
        <v>16.071095031609023</v>
      </c>
    </row>
    <row r="163" spans="1:16" x14ac:dyDescent="0.25">
      <c r="A163" s="4">
        <f t="shared" si="38"/>
        <v>15400</v>
      </c>
      <c r="B163">
        <v>-28.698263068737621</v>
      </c>
      <c r="C163">
        <f t="shared" ca="1" si="36"/>
        <v>-348.48679786088428</v>
      </c>
      <c r="D163">
        <f t="shared" ca="1" si="50"/>
        <v>348.48679786088485</v>
      </c>
      <c r="E163">
        <f t="shared" ca="1" si="39"/>
        <v>348.48679786088485</v>
      </c>
      <c r="F163">
        <f t="shared" ca="1" si="40"/>
        <v>0.92077205452903987</v>
      </c>
      <c r="G163">
        <f t="shared" ca="1" si="41"/>
        <v>0.47571178319535717</v>
      </c>
      <c r="H163">
        <f t="shared" ca="1" si="42"/>
        <v>0.93597234572017374</v>
      </c>
      <c r="I163">
        <f t="shared" ca="1" si="43"/>
        <v>1.0684076346620699</v>
      </c>
      <c r="J163">
        <f t="shared" ca="1" si="44"/>
        <v>0.48413323741418901</v>
      </c>
      <c r="K163">
        <f t="shared" ca="1" si="45"/>
        <v>0.885078708702975</v>
      </c>
      <c r="L163" s="7">
        <f t="shared" si="46"/>
        <v>0.53283302033339752</v>
      </c>
      <c r="M163">
        <f t="shared" ca="1" si="47"/>
        <v>0.77589797534187921</v>
      </c>
      <c r="N163">
        <f t="shared" ca="1" si="48"/>
        <v>11.882117757448951</v>
      </c>
      <c r="O163">
        <v>0.56060825603801168</v>
      </c>
      <c r="P163">
        <f t="shared" si="49"/>
        <v>16.088483210285077</v>
      </c>
    </row>
    <row r="164" spans="1:16" x14ac:dyDescent="0.25">
      <c r="A164" s="5">
        <v>15405.6</v>
      </c>
      <c r="B164" s="6">
        <v>-28.7</v>
      </c>
      <c r="C164">
        <f t="shared" ca="1" si="36"/>
        <v>348.49643614396859</v>
      </c>
      <c r="D164">
        <f t="shared" ca="1" si="50"/>
        <v>-348.4964361439682</v>
      </c>
      <c r="E164">
        <f t="shared" ca="1" si="39"/>
        <v>348.4964361439682</v>
      </c>
      <c r="F164">
        <f t="shared" ca="1" si="40"/>
        <v>0.92076743790573545</v>
      </c>
      <c r="G164">
        <f t="shared" ca="1" si="41"/>
        <v>0.47572494020693157</v>
      </c>
      <c r="H164">
        <f t="shared" ca="1" si="42"/>
        <v>0.93598294251785974</v>
      </c>
      <c r="I164">
        <f t="shared" ca="1" si="43"/>
        <v>1.0683955386087804</v>
      </c>
      <c r="J164">
        <f t="shared" ca="1" si="44"/>
        <v>0.48414662734236241</v>
      </c>
      <c r="K164">
        <f t="shared" ca="1" si="45"/>
        <v>0.88507247639696807</v>
      </c>
      <c r="L164" s="7">
        <f t="shared" si="46"/>
        <v>0.53283302033339752</v>
      </c>
      <c r="M164">
        <f t="shared" ca="1" si="47"/>
        <v>0.77590070710974501</v>
      </c>
      <c r="N164">
        <f t="shared" ca="1" si="48"/>
        <v>11.882025067081091</v>
      </c>
      <c r="O164">
        <v>0.56060825603801168</v>
      </c>
      <c r="P164">
        <f t="shared" si="49"/>
        <v>16.089456948290934</v>
      </c>
    </row>
    <row r="165" spans="1:16" x14ac:dyDescent="0.25">
      <c r="A165" s="4">
        <f>15500</f>
        <v>15500</v>
      </c>
      <c r="B165">
        <v>-28.850268964760126</v>
      </c>
      <c r="C165">
        <f t="shared" ca="1" si="36"/>
        <v>349.32887001150175</v>
      </c>
      <c r="D165">
        <f t="shared" ca="1" si="50"/>
        <v>-349.32887001150164</v>
      </c>
      <c r="E165">
        <f t="shared" ca="1" si="39"/>
        <v>349.32887001150164</v>
      </c>
      <c r="F165">
        <f t="shared" ca="1" si="40"/>
        <v>0.92036812055867867</v>
      </c>
      <c r="G165">
        <f t="shared" ca="1" si="41"/>
        <v>0.47686127765772501</v>
      </c>
      <c r="H165">
        <f t="shared" ca="1" si="42"/>
        <v>0.93689691843345346</v>
      </c>
      <c r="I165">
        <f t="shared" ca="1" si="43"/>
        <v>1.0673532811614521</v>
      </c>
      <c r="J165">
        <f t="shared" ca="1" si="44"/>
        <v>0.48530308120430449</v>
      </c>
      <c r="K165">
        <f t="shared" ca="1" si="45"/>
        <v>0.88453360948732185</v>
      </c>
      <c r="L165" s="7">
        <f t="shared" si="46"/>
        <v>0.53283302033339752</v>
      </c>
      <c r="M165">
        <f t="shared" ca="1" si="47"/>
        <v>0.77613701444297778</v>
      </c>
      <c r="N165">
        <f t="shared" ca="1" si="48"/>
        <v>11.874048977682275</v>
      </c>
      <c r="O165">
        <v>0.56312869876071292</v>
      </c>
      <c r="P165">
        <f t="shared" si="49"/>
        <v>16.246414421021949</v>
      </c>
    </row>
    <row r="166" spans="1:16" x14ac:dyDescent="0.25">
      <c r="A166" s="4">
        <f t="shared" ref="A166:A182" si="51">A165+100</f>
        <v>15600</v>
      </c>
      <c r="B166">
        <v>-29.009452190141616</v>
      </c>
      <c r="C166">
        <f t="shared" ca="1" si="36"/>
        <v>350.20765336689016</v>
      </c>
      <c r="D166">
        <f t="shared" ca="1" si="50"/>
        <v>-350.20765336688947</v>
      </c>
      <c r="E166">
        <f t="shared" ca="1" si="39"/>
        <v>350.20765336688947</v>
      </c>
      <c r="F166">
        <f t="shared" ca="1" si="40"/>
        <v>0.9199452992571896</v>
      </c>
      <c r="G166">
        <f t="shared" ca="1" si="41"/>
        <v>0.47806088579094652</v>
      </c>
      <c r="H166">
        <f t="shared" ca="1" si="42"/>
        <v>0.93785912016902562</v>
      </c>
      <c r="I166">
        <f t="shared" ca="1" si="43"/>
        <v>1.0662582241773957</v>
      </c>
      <c r="J166">
        <f t="shared" ca="1" si="44"/>
        <v>0.48652392582005877</v>
      </c>
      <c r="K166">
        <f t="shared" ca="1" si="45"/>
        <v>0.8839634551648361</v>
      </c>
      <c r="L166" s="7">
        <f t="shared" si="46"/>
        <v>0.53283302033339752</v>
      </c>
      <c r="M166">
        <f t="shared" ca="1" si="47"/>
        <v>0.77638727735729851</v>
      </c>
      <c r="N166">
        <f t="shared" ca="1" si="48"/>
        <v>11.865691552901072</v>
      </c>
      <c r="O166">
        <v>0.56312869876071292</v>
      </c>
      <c r="P166">
        <f t="shared" si="49"/>
        <v>16.336055063595563</v>
      </c>
    </row>
    <row r="167" spans="1:16" x14ac:dyDescent="0.25">
      <c r="A167" s="4">
        <f t="shared" si="51"/>
        <v>15700</v>
      </c>
      <c r="B167">
        <v>-29.168635415523109</v>
      </c>
      <c r="C167">
        <f t="shared" ca="1" si="36"/>
        <v>351.0833404997764</v>
      </c>
      <c r="D167">
        <f t="shared" ca="1" si="50"/>
        <v>-351.08334049977611</v>
      </c>
      <c r="E167">
        <f t="shared" ca="1" si="39"/>
        <v>351.08334049977611</v>
      </c>
      <c r="F167">
        <f t="shared" ca="1" si="40"/>
        <v>0.9195226677606263</v>
      </c>
      <c r="G167">
        <f t="shared" ca="1" si="41"/>
        <v>0.47925626733786192</v>
      </c>
      <c r="H167">
        <f t="shared" ca="1" si="42"/>
        <v>0.93881521236451071</v>
      </c>
      <c r="I167">
        <f t="shared" ca="1" si="43"/>
        <v>1.0651723436408627</v>
      </c>
      <c r="J167">
        <f t="shared" ca="1" si="44"/>
        <v>0.48774046902688462</v>
      </c>
      <c r="K167">
        <f t="shared" ca="1" si="45"/>
        <v>0.88339399911081884</v>
      </c>
      <c r="L167" s="7">
        <f t="shared" si="46"/>
        <v>0.53283302033339752</v>
      </c>
      <c r="M167">
        <f t="shared" ca="1" si="47"/>
        <v>0.77663747557509821</v>
      </c>
      <c r="N167">
        <f t="shared" ca="1" si="48"/>
        <v>11.857427435712996</v>
      </c>
      <c r="O167">
        <v>0.56312869876071292</v>
      </c>
      <c r="P167">
        <f t="shared" si="49"/>
        <v>16.425695706169176</v>
      </c>
    </row>
    <row r="168" spans="1:16" x14ac:dyDescent="0.25">
      <c r="A168" s="4">
        <f t="shared" si="51"/>
        <v>15800</v>
      </c>
      <c r="B168">
        <v>-29.327818640904599</v>
      </c>
      <c r="C168">
        <f t="shared" ca="1" si="36"/>
        <v>351.9559548464286</v>
      </c>
      <c r="D168">
        <f t="shared" ca="1" si="50"/>
        <v>-351.95595484642837</v>
      </c>
      <c r="E168">
        <f t="shared" ca="1" si="39"/>
        <v>351.95595484642837</v>
      </c>
      <c r="F168">
        <f t="shared" ca="1" si="40"/>
        <v>0.9191002262027812</v>
      </c>
      <c r="G168">
        <f t="shared" ca="1" si="41"/>
        <v>0.48044745429081348</v>
      </c>
      <c r="H168">
        <f t="shared" ca="1" si="42"/>
        <v>0.93976525145084722</v>
      </c>
      <c r="I168">
        <f t="shared" ca="1" si="43"/>
        <v>1.0640955264691474</v>
      </c>
      <c r="J168">
        <f t="shared" ca="1" si="44"/>
        <v>0.48895274338347999</v>
      </c>
      <c r="K168">
        <f t="shared" ca="1" si="45"/>
        <v>0.88282524074766466</v>
      </c>
      <c r="L168" s="7">
        <f t="shared" si="46"/>
        <v>0.53283302033339752</v>
      </c>
      <c r="M168">
        <f t="shared" ca="1" si="47"/>
        <v>0.77688760885048758</v>
      </c>
      <c r="N168">
        <f t="shared" ca="1" si="48"/>
        <v>11.849255464880198</v>
      </c>
      <c r="O168">
        <v>0.56312869876071292</v>
      </c>
      <c r="P168">
        <f t="shared" si="49"/>
        <v>16.515336348742789</v>
      </c>
    </row>
    <row r="169" spans="1:16" x14ac:dyDescent="0.25">
      <c r="A169" s="4">
        <f t="shared" si="51"/>
        <v>15900</v>
      </c>
      <c r="B169">
        <v>-29.487001866286089</v>
      </c>
      <c r="C169">
        <f t="shared" ca="1" si="36"/>
        <v>352.82551953096021</v>
      </c>
      <c r="D169">
        <f t="shared" ca="1" si="50"/>
        <v>-352.82551953096021</v>
      </c>
      <c r="E169">
        <f t="shared" ca="1" si="39"/>
        <v>352.82551953096021</v>
      </c>
      <c r="F169">
        <f t="shared" ca="1" si="40"/>
        <v>0.91867797471744472</v>
      </c>
      <c r="G169">
        <f t="shared" ca="1" si="41"/>
        <v>0.48163447821602795</v>
      </c>
      <c r="H169">
        <f t="shared" ca="1" si="42"/>
        <v>0.94070929303541362</v>
      </c>
      <c r="I169">
        <f t="shared" ca="1" si="43"/>
        <v>1.0630276615778627</v>
      </c>
      <c r="J169">
        <f t="shared" ca="1" si="44"/>
        <v>0.49016078101488375</v>
      </c>
      <c r="K169">
        <f t="shared" ca="1" si="45"/>
        <v>0.88225717949812865</v>
      </c>
      <c r="L169" s="7">
        <f t="shared" si="46"/>
        <v>0.53283302033339752</v>
      </c>
      <c r="M169">
        <f t="shared" ca="1" si="47"/>
        <v>0.77713767693750391</v>
      </c>
      <c r="N169">
        <f t="shared" ca="1" si="48"/>
        <v>11.841174499765865</v>
      </c>
      <c r="O169">
        <v>0.56312869876071292</v>
      </c>
      <c r="P169">
        <f t="shared" si="49"/>
        <v>16.604976991316398</v>
      </c>
    </row>
    <row r="170" spans="1:16" x14ac:dyDescent="0.25">
      <c r="A170" s="4">
        <f t="shared" si="51"/>
        <v>16000</v>
      </c>
      <c r="B170">
        <v>-29.646185091667579</v>
      </c>
      <c r="C170">
        <f t="shared" ca="1" si="36"/>
        <v>353.69205737118426</v>
      </c>
      <c r="D170">
        <f t="shared" ca="1" si="50"/>
        <v>-353.69205737118375</v>
      </c>
      <c r="E170">
        <f t="shared" ca="1" si="39"/>
        <v>353.69205737118375</v>
      </c>
      <c r="F170">
        <f t="shared" ca="1" si="40"/>
        <v>0.91825591343840385</v>
      </c>
      <c r="G170">
        <f t="shared" ca="1" si="41"/>
        <v>0.48281737026160781</v>
      </c>
      <c r="H170">
        <f t="shared" ca="1" si="42"/>
        <v>0.94164739191854685</v>
      </c>
      <c r="I170">
        <f t="shared" ca="1" si="43"/>
        <v>1.0619686398350909</v>
      </c>
      <c r="J170">
        <f t="shared" ca="1" si="44"/>
        <v>0.49136461362060857</v>
      </c>
      <c r="K170">
        <f t="shared" ca="1" si="45"/>
        <v>0.88168981478532404</v>
      </c>
      <c r="L170" s="7">
        <f t="shared" si="46"/>
        <v>0.53283302033339752</v>
      </c>
      <c r="M170">
        <f t="shared" ca="1" si="47"/>
        <v>0.77738767959011301</v>
      </c>
      <c r="N170">
        <f t="shared" ca="1" si="48"/>
        <v>11.833183419859921</v>
      </c>
      <c r="O170">
        <v>0.56312869876071292</v>
      </c>
      <c r="P170">
        <f t="shared" si="49"/>
        <v>16.694617633890012</v>
      </c>
    </row>
    <row r="171" spans="1:16" x14ac:dyDescent="0.25">
      <c r="A171" s="4">
        <f t="shared" si="51"/>
        <v>16100</v>
      </c>
      <c r="B171">
        <v>-29.805368317049073</v>
      </c>
      <c r="C171">
        <f t="shared" ca="1" si="36"/>
        <v>354.55559088432324</v>
      </c>
      <c r="D171">
        <f t="shared" ca="1" si="50"/>
        <v>-354.55559088432307</v>
      </c>
      <c r="E171">
        <f t="shared" ca="1" si="39"/>
        <v>354.55559088432307</v>
      </c>
      <c r="F171">
        <f t="shared" ca="1" si="40"/>
        <v>0.917834042499443</v>
      </c>
      <c r="G171">
        <f t="shared" ca="1" si="41"/>
        <v>0.48399616116532601</v>
      </c>
      <c r="H171">
        <f t="shared" ca="1" si="42"/>
        <v>0.94257960210963943</v>
      </c>
      <c r="I171">
        <f t="shared" ca="1" si="43"/>
        <v>1.060918354016833</v>
      </c>
      <c r="J171">
        <f t="shared" ca="1" si="44"/>
        <v>0.49256427248257356</v>
      </c>
      <c r="K171">
        <f t="shared" ca="1" si="45"/>
        <v>0.88112314603272301</v>
      </c>
      <c r="L171" s="7">
        <f t="shared" si="46"/>
        <v>0.53283302033339752</v>
      </c>
      <c r="M171">
        <f t="shared" ca="1" si="47"/>
        <v>0.77763761656220931</v>
      </c>
      <c r="N171">
        <f t="shared" ca="1" si="48"/>
        <v>11.825281124318147</v>
      </c>
      <c r="O171">
        <v>0.56312869876071292</v>
      </c>
      <c r="P171">
        <f t="shared" si="49"/>
        <v>16.784258276463625</v>
      </c>
    </row>
    <row r="172" spans="1:16" x14ac:dyDescent="0.25">
      <c r="A172" s="4">
        <f t="shared" si="51"/>
        <v>16200</v>
      </c>
      <c r="B172">
        <v>-29.964551542430563</v>
      </c>
      <c r="C172">
        <f t="shared" ca="1" si="36"/>
        <v>355.41614229258658</v>
      </c>
      <c r="D172">
        <f t="shared" ca="1" si="50"/>
        <v>-355.41614229258624</v>
      </c>
      <c r="E172">
        <f t="shared" ca="1" si="39"/>
        <v>355.41614229258624</v>
      </c>
      <c r="F172">
        <f t="shared" ca="1" si="40"/>
        <v>0.91741236203434195</v>
      </c>
      <c r="G172">
        <f t="shared" ca="1" si="41"/>
        <v>0.48517088126223956</v>
      </c>
      <c r="H172">
        <f t="shared" ca="1" si="42"/>
        <v>0.94350597684283322</v>
      </c>
      <c r="I172">
        <f t="shared" ca="1" si="43"/>
        <v>1.0598766987636978</v>
      </c>
      <c r="J172">
        <f t="shared" ca="1" si="44"/>
        <v>0.49375978847285273</v>
      </c>
      <c r="K172">
        <f t="shared" ca="1" si="45"/>
        <v>0.88055717266415456</v>
      </c>
      <c r="L172" s="7">
        <f t="shared" si="46"/>
        <v>0.53283302033339752</v>
      </c>
      <c r="M172">
        <f t="shared" ca="1" si="47"/>
        <v>0.77788748760761772</v>
      </c>
      <c r="N172">
        <f t="shared" ca="1" si="48"/>
        <v>11.817466531514196</v>
      </c>
      <c r="O172">
        <v>0.56312869876071292</v>
      </c>
      <c r="P172">
        <f t="shared" si="49"/>
        <v>16.873898919037234</v>
      </c>
    </row>
    <row r="173" spans="1:16" x14ac:dyDescent="0.25">
      <c r="A173" s="4">
        <f t="shared" si="51"/>
        <v>16300</v>
      </c>
      <c r="B173">
        <v>-30.123734767812053</v>
      </c>
      <c r="C173">
        <f ca="1">D173</f>
        <v>-356.27373352861116</v>
      </c>
      <c r="D173">
        <f ca="1">(1.56*(21.67)^2)*TANH((2*PI()*B173)/C173)</f>
        <v>356.2737335286111</v>
      </c>
      <c r="E173">
        <f t="shared" ca="1" si="39"/>
        <v>356.2737335286111</v>
      </c>
      <c r="F173">
        <f t="shared" ca="1" si="40"/>
        <v>0.91699087217687725</v>
      </c>
      <c r="G173">
        <f t="shared" ca="1" si="41"/>
        <v>0.48634156049211624</v>
      </c>
      <c r="H173">
        <f t="shared" ca="1" si="42"/>
        <v>0.94442656859231688</v>
      </c>
      <c r="I173">
        <f t="shared" ca="1" si="43"/>
        <v>1.0588435705388046</v>
      </c>
      <c r="J173">
        <f t="shared" ca="1" si="44"/>
        <v>0.49495119206123306</v>
      </c>
      <c r="K173">
        <f t="shared" ca="1" si="45"/>
        <v>0.87999189410380529</v>
      </c>
      <c r="L173" s="7">
        <f t="shared" si="46"/>
        <v>0.53283302033339752</v>
      </c>
      <c r="M173">
        <f t="shared" ca="1" si="47"/>
        <v>0.77813729248009433</v>
      </c>
      <c r="N173">
        <f t="shared" ca="1" si="48"/>
        <v>11.809738578604161</v>
      </c>
      <c r="O173">
        <v>0.56312869876071292</v>
      </c>
      <c r="P173">
        <f t="shared" si="49"/>
        <v>16.963539561610848</v>
      </c>
    </row>
    <row r="174" spans="1:16" x14ac:dyDescent="0.25">
      <c r="A174" s="4">
        <f t="shared" si="51"/>
        <v>16400</v>
      </c>
      <c r="B174">
        <v>-30.282917993193543</v>
      </c>
      <c r="C174">
        <f t="shared" ref="C174:C183" ca="1" si="52">D174</f>
        <v>357.12838624077676</v>
      </c>
      <c r="D174">
        <f t="shared" ref="D174:D183" ca="1" si="53">(1.56*(21.67)^2)*TANH((2*PI()*B174)/C174)</f>
        <v>-357.12838624077676</v>
      </c>
      <c r="E174">
        <f t="shared" ca="1" si="39"/>
        <v>357.12838624077676</v>
      </c>
      <c r="F174">
        <f t="shared" ca="1" si="40"/>
        <v>0.91656957306082032</v>
      </c>
      <c r="G174">
        <f t="shared" ca="1" si="41"/>
        <v>0.48750822840669056</v>
      </c>
      <c r="H174">
        <f t="shared" ca="1" si="42"/>
        <v>0.94534142908724494</v>
      </c>
      <c r="I174">
        <f t="shared" ca="1" si="43"/>
        <v>1.0578188675868458</v>
      </c>
      <c r="J174">
        <f t="shared" ca="1" si="44"/>
        <v>0.49613851332259895</v>
      </c>
      <c r="K174">
        <f t="shared" ca="1" si="45"/>
        <v>0.87942730977621775</v>
      </c>
      <c r="L174" s="7">
        <f t="shared" si="46"/>
        <v>0.53283302033339752</v>
      </c>
      <c r="M174">
        <f t="shared" ca="1" si="47"/>
        <v>0.7783870309333274</v>
      </c>
      <c r="N174">
        <f t="shared" ca="1" si="48"/>
        <v>11.802096221103175</v>
      </c>
      <c r="O174">
        <v>0.56312869876071292</v>
      </c>
      <c r="P174">
        <f t="shared" si="49"/>
        <v>17.053180204184461</v>
      </c>
    </row>
    <row r="175" spans="1:16" x14ac:dyDescent="0.25">
      <c r="A175" s="4">
        <f t="shared" si="51"/>
        <v>16500</v>
      </c>
      <c r="B175">
        <v>-30.442101218575033</v>
      </c>
      <c r="C175">
        <f t="shared" ca="1" si="52"/>
        <v>357.98012179839327</v>
      </c>
      <c r="D175">
        <f t="shared" ca="1" si="53"/>
        <v>-357.98012179839384</v>
      </c>
      <c r="E175">
        <f t="shared" ca="1" si="39"/>
        <v>357.98012179839384</v>
      </c>
      <c r="F175">
        <f t="shared" ca="1" si="40"/>
        <v>0.91614846481993817</v>
      </c>
      <c r="G175">
        <f t="shared" ca="1" si="41"/>
        <v>0.48867091417674485</v>
      </c>
      <c r="H175">
        <f t="shared" ca="1" si="42"/>
        <v>0.94625060932628258</v>
      </c>
      <c r="I175">
        <f t="shared" ca="1" si="43"/>
        <v>1.0568024898942852</v>
      </c>
      <c r="J175">
        <f t="shared" ca="1" si="44"/>
        <v>0.49732178194413873</v>
      </c>
      <c r="K175">
        <f t="shared" ca="1" si="45"/>
        <v>0.87886341910629051</v>
      </c>
      <c r="L175" s="7">
        <f t="shared" si="46"/>
        <v>0.53283302033339752</v>
      </c>
      <c r="M175">
        <f t="shared" ca="1" si="47"/>
        <v>0.77863670272093799</v>
      </c>
      <c r="N175">
        <f t="shared" ca="1" si="48"/>
        <v>11.794538432473772</v>
      </c>
      <c r="O175">
        <v>0.56312869876071292</v>
      </c>
      <c r="P175">
        <f t="shared" si="49"/>
        <v>17.14282084675807</v>
      </c>
    </row>
    <row r="176" spans="1:16" x14ac:dyDescent="0.25">
      <c r="A176" s="4">
        <f t="shared" si="51"/>
        <v>16600</v>
      </c>
      <c r="B176">
        <v>-30.601284443956526</v>
      </c>
      <c r="C176">
        <f t="shared" ca="1" si="52"/>
        <v>-358.82896129677067</v>
      </c>
      <c r="D176">
        <f t="shared" ca="1" si="53"/>
        <v>358.82896129677033</v>
      </c>
      <c r="E176">
        <f t="shared" ca="1" si="39"/>
        <v>358.82896129677033</v>
      </c>
      <c r="F176">
        <f t="shared" ca="1" si="40"/>
        <v>0.91572754758799235</v>
      </c>
      <c r="G176">
        <f t="shared" ca="1" si="41"/>
        <v>0.48982964659903011</v>
      </c>
      <c r="H176">
        <f t="shared" ca="1" si="42"/>
        <v>0.94715415959179827</v>
      </c>
      <c r="I176">
        <f t="shared" ca="1" si="43"/>
        <v>1.0557943391506375</v>
      </c>
      <c r="J176">
        <f t="shared" ca="1" si="44"/>
        <v>0.49850102723238793</v>
      </c>
      <c r="K176">
        <f t="shared" ca="1" si="45"/>
        <v>0.87830022151927634</v>
      </c>
      <c r="L176" s="7">
        <f t="shared" si="46"/>
        <v>0.53283302033339752</v>
      </c>
      <c r="M176">
        <f t="shared" ca="1" si="47"/>
        <v>0.77888630759648214</v>
      </c>
      <c r="N176">
        <f t="shared" ca="1" si="48"/>
        <v>11.787064203725482</v>
      </c>
      <c r="O176">
        <v>0.56312869876071292</v>
      </c>
      <c r="P176">
        <f t="shared" si="49"/>
        <v>17.232461489331683</v>
      </c>
    </row>
    <row r="177" spans="1:16" x14ac:dyDescent="0.25">
      <c r="A177" s="4">
        <f t="shared" si="51"/>
        <v>16700</v>
      </c>
      <c r="B177">
        <v>-30.760467669338016</v>
      </c>
      <c r="C177">
        <f t="shared" ca="1" si="52"/>
        <v>-359.67492556216405</v>
      </c>
      <c r="D177">
        <f t="shared" ca="1" si="53"/>
        <v>359.67492556216416</v>
      </c>
      <c r="E177">
        <f t="shared" ca="1" si="39"/>
        <v>359.67492556216416</v>
      </c>
      <c r="F177">
        <f t="shared" ca="1" si="40"/>
        <v>0.91530682149873976</v>
      </c>
      <c r="G177">
        <f t="shared" ca="1" si="41"/>
        <v>0.49098445410301617</v>
      </c>
      <c r="H177">
        <f t="shared" ca="1" si="42"/>
        <v>0.94805212946369743</v>
      </c>
      <c r="I177">
        <f t="shared" ca="1" si="43"/>
        <v>1.0547943187108171</v>
      </c>
      <c r="J177">
        <f t="shared" ca="1" si="44"/>
        <v>0.49967627812009902</v>
      </c>
      <c r="K177">
        <f t="shared" ca="1" si="45"/>
        <v>0.87773771644078424</v>
      </c>
      <c r="L177" s="7">
        <f t="shared" si="46"/>
        <v>0.53283302033339752</v>
      </c>
      <c r="M177">
        <f t="shared" ca="1" si="47"/>
        <v>0.77913584531345048</v>
      </c>
      <c r="N177">
        <f t="shared" ca="1" si="48"/>
        <v>11.77967254302547</v>
      </c>
      <c r="O177">
        <v>0.56312869876071292</v>
      </c>
      <c r="P177">
        <f t="shared" si="49"/>
        <v>17.322102131905297</v>
      </c>
    </row>
    <row r="178" spans="1:16" x14ac:dyDescent="0.25">
      <c r="A178" s="4">
        <f t="shared" si="51"/>
        <v>16800</v>
      </c>
      <c r="B178">
        <v>-30.919650894719506</v>
      </c>
      <c r="C178">
        <f t="shared" ca="1" si="52"/>
        <v>360.51803515661294</v>
      </c>
      <c r="D178">
        <f t="shared" ca="1" si="53"/>
        <v>-360.51803515661356</v>
      </c>
      <c r="E178">
        <f t="shared" ca="1" si="39"/>
        <v>360.51803515661356</v>
      </c>
      <c r="F178">
        <f t="shared" ca="1" si="40"/>
        <v>0.91488628668593053</v>
      </c>
      <c r="G178">
        <f t="shared" ca="1" si="41"/>
        <v>0.49213536475749814</v>
      </c>
      <c r="H178">
        <f t="shared" ca="1" si="42"/>
        <v>0.94894456783293035</v>
      </c>
      <c r="I178">
        <f t="shared" ca="1" si="43"/>
        <v>1.0538023335584954</v>
      </c>
      <c r="J178">
        <f t="shared" ca="1" si="44"/>
        <v>0.50084756317296475</v>
      </c>
      <c r="K178">
        <f t="shared" ca="1" si="45"/>
        <v>0.87717590329677553</v>
      </c>
      <c r="L178" s="7">
        <f t="shared" si="46"/>
        <v>0.53283302033339752</v>
      </c>
      <c r="M178">
        <f t="shared" ca="1" si="47"/>
        <v>0.77938531562527036</v>
      </c>
      <c r="N178">
        <f t="shared" ca="1" si="48"/>
        <v>11.772362475319651</v>
      </c>
      <c r="O178">
        <v>0.56312869876071292</v>
      </c>
      <c r="P178">
        <f t="shared" si="49"/>
        <v>17.41174277447891</v>
      </c>
    </row>
    <row r="179" spans="1:16" x14ac:dyDescent="0.25">
      <c r="A179" s="4">
        <f t="shared" si="51"/>
        <v>16900</v>
      </c>
      <c r="B179">
        <v>-31.078834120100996</v>
      </c>
      <c r="C179">
        <f t="shared" ca="1" si="52"/>
        <v>361.3583103826623</v>
      </c>
      <c r="D179">
        <f t="shared" ca="1" si="53"/>
        <v>-361.35831038266275</v>
      </c>
      <c r="E179">
        <f t="shared" ca="1" si="39"/>
        <v>361.35831038266275</v>
      </c>
      <c r="F179">
        <f t="shared" ca="1" si="40"/>
        <v>0.91446594328330866</v>
      </c>
      <c r="G179">
        <f t="shared" ca="1" si="41"/>
        <v>0.49328240627704062</v>
      </c>
      <c r="H179">
        <f t="shared" ca="1" si="42"/>
        <v>0.94983152291466322</v>
      </c>
      <c r="I179">
        <f t="shared" ca="1" si="43"/>
        <v>1.0528182902704568</v>
      </c>
      <c r="J179">
        <f t="shared" ca="1" si="44"/>
        <v>0.50201491059617653</v>
      </c>
      <c r="K179">
        <f t="shared" ca="1" si="45"/>
        <v>0.8766147815135652</v>
      </c>
      <c r="L179" s="7">
        <f t="shared" si="46"/>
        <v>0.53283302033339752</v>
      </c>
      <c r="M179">
        <f t="shared" ca="1" si="47"/>
        <v>0.77963471828530628</v>
      </c>
      <c r="N179">
        <f t="shared" ca="1" si="48"/>
        <v>11.765133041964155</v>
      </c>
      <c r="O179">
        <v>0.56312869876071292</v>
      </c>
      <c r="P179">
        <f t="shared" si="49"/>
        <v>17.501383417052519</v>
      </c>
    </row>
    <row r="180" spans="1:16" x14ac:dyDescent="0.25">
      <c r="A180" s="4">
        <f t="shared" si="51"/>
        <v>17000</v>
      </c>
      <c r="B180">
        <v>-31.23801734548249</v>
      </c>
      <c r="C180">
        <f t="shared" ca="1" si="52"/>
        <v>-362.19577128797766</v>
      </c>
      <c r="D180">
        <f t="shared" ca="1" si="53"/>
        <v>362.19577128797721</v>
      </c>
      <c r="E180">
        <f t="shared" ca="1" si="39"/>
        <v>362.19577128797721</v>
      </c>
      <c r="F180">
        <f t="shared" ca="1" si="40"/>
        <v>0.91404579142461184</v>
      </c>
      <c r="G180">
        <f t="shared" ca="1" si="41"/>
        <v>0.49442560602827768</v>
      </c>
      <c r="H180">
        <f t="shared" ca="1" si="42"/>
        <v>0.95071304226113396</v>
      </c>
      <c r="I180">
        <f t="shared" ca="1" si="43"/>
        <v>1.0518420969819076</v>
      </c>
      <c r="J180">
        <f t="shared" ca="1" si="44"/>
        <v>0.50317834824083585</v>
      </c>
      <c r="K180">
        <f t="shared" ca="1" si="45"/>
        <v>0.87605435051782066</v>
      </c>
      <c r="L180" s="7">
        <f t="shared" si="46"/>
        <v>0.53283302033339752</v>
      </c>
      <c r="M180">
        <f t="shared" ca="1" si="47"/>
        <v>0.77988405304686159</v>
      </c>
      <c r="N180">
        <f t="shared" ca="1" si="48"/>
        <v>11.757983300366655</v>
      </c>
      <c r="O180">
        <v>0.56312869876071292</v>
      </c>
      <c r="P180">
        <f t="shared" si="49"/>
        <v>17.591024059626132</v>
      </c>
    </row>
    <row r="181" spans="1:16" x14ac:dyDescent="0.25">
      <c r="A181" s="4">
        <f t="shared" si="51"/>
        <v>17100</v>
      </c>
      <c r="B181">
        <v>-31.39720057086398</v>
      </c>
      <c r="C181">
        <f t="shared" ca="1" si="52"/>
        <v>-363.030437669854</v>
      </c>
      <c r="D181">
        <f t="shared" ca="1" si="53"/>
        <v>363.03043766985343</v>
      </c>
      <c r="E181">
        <f t="shared" ca="1" si="39"/>
        <v>363.03043766985343</v>
      </c>
      <c r="F181">
        <f t="shared" ca="1" si="40"/>
        <v>0.91362583124357111</v>
      </c>
      <c r="G181">
        <f t="shared" ca="1" si="41"/>
        <v>0.49556499103606816</v>
      </c>
      <c r="H181">
        <f t="shared" ca="1" si="42"/>
        <v>0.95158917277419741</v>
      </c>
      <c r="I181">
        <f t="shared" ca="1" si="43"/>
        <v>1.0508736633527145</v>
      </c>
      <c r="J181">
        <f t="shared" ca="1" si="44"/>
        <v>0.50433790361021857</v>
      </c>
      <c r="K181">
        <f t="shared" ca="1" si="45"/>
        <v>0.87549460973656235</v>
      </c>
      <c r="L181" s="7">
        <f t="shared" si="46"/>
        <v>0.53283302033339752</v>
      </c>
      <c r="M181">
        <f t="shared" ca="1" si="47"/>
        <v>0.78013331966317823</v>
      </c>
      <c r="N181">
        <f t="shared" ca="1" si="48"/>
        <v>11.750912323637326</v>
      </c>
      <c r="O181">
        <v>0.56312869876071292</v>
      </c>
      <c r="P181">
        <f t="shared" si="49"/>
        <v>17.680664702199746</v>
      </c>
    </row>
    <row r="182" spans="1:16" x14ac:dyDescent="0.25">
      <c r="A182" s="4">
        <f t="shared" si="51"/>
        <v>17200</v>
      </c>
      <c r="B182">
        <v>-31.55638379624547</v>
      </c>
      <c r="C182">
        <f t="shared" ca="1" si="52"/>
        <v>363.86232907962494</v>
      </c>
      <c r="D182">
        <f t="shared" ca="1" si="53"/>
        <v>-363.86232907962523</v>
      </c>
      <c r="E182">
        <f t="shared" ca="1" si="39"/>
        <v>363.86232907962523</v>
      </c>
      <c r="F182">
        <f t="shared" ca="1" si="40"/>
        <v>0.91320606287390982</v>
      </c>
      <c r="G182">
        <f t="shared" ca="1" si="41"/>
        <v>0.49670058798951433</v>
      </c>
      <c r="H182">
        <f t="shared" ca="1" si="42"/>
        <v>0.95245996071757311</v>
      </c>
      <c r="I182">
        <f t="shared" ca="1" si="43"/>
        <v>1.0499129005345387</v>
      </c>
      <c r="J182">
        <f t="shared" ca="1" si="44"/>
        <v>0.50549360386590014</v>
      </c>
      <c r="K182">
        <f t="shared" ca="1" si="45"/>
        <v>0.87493555859716121</v>
      </c>
      <c r="L182" s="7">
        <f t="shared" si="46"/>
        <v>0.53283302033339752</v>
      </c>
      <c r="M182">
        <f t="shared" ca="1" si="47"/>
        <v>0.78038251788743918</v>
      </c>
      <c r="N182">
        <f t="shared" ca="1" si="48"/>
        <v>11.743919200249099</v>
      </c>
      <c r="O182">
        <v>0.56312869876071292</v>
      </c>
      <c r="P182">
        <f t="shared" si="49"/>
        <v>17.770305344773359</v>
      </c>
    </row>
    <row r="183" spans="1:16" x14ac:dyDescent="0.25">
      <c r="A183" s="5">
        <f>17227.4</f>
        <v>17227.400000000001</v>
      </c>
      <c r="B183" s="6">
        <v>-31.6</v>
      </c>
      <c r="C183">
        <f t="shared" ca="1" si="52"/>
        <v>364.08978554822374</v>
      </c>
      <c r="D183">
        <f t="shared" ca="1" si="53"/>
        <v>-364.08978554822431</v>
      </c>
      <c r="E183">
        <f t="shared" ca="1" si="39"/>
        <v>364.08978554822431</v>
      </c>
      <c r="F183">
        <f t="shared" ca="1" si="40"/>
        <v>0.9130910798366878</v>
      </c>
      <c r="G183">
        <f t="shared" ca="1" si="41"/>
        <v>0.49701108389047999</v>
      </c>
      <c r="H183">
        <f t="shared" ca="1" si="42"/>
        <v>0.95269763018531861</v>
      </c>
      <c r="I183">
        <f t="shared" ca="1" si="43"/>
        <v>1.0496509787743253</v>
      </c>
      <c r="J183">
        <f t="shared" ca="1" si="44"/>
        <v>0.50580959642914636</v>
      </c>
      <c r="K183">
        <f t="shared" ca="1" si="45"/>
        <v>0.87478249887795501</v>
      </c>
      <c r="L183" s="7">
        <f t="shared" si="46"/>
        <v>0.53283302033339752</v>
      </c>
      <c r="M183">
        <f t="shared" ca="1" si="47"/>
        <v>0.780450786231214</v>
      </c>
      <c r="N183">
        <f t="shared" ca="1" si="48"/>
        <v>11.742016553845202</v>
      </c>
      <c r="O183">
        <v>0.56312869876071292</v>
      </c>
      <c r="P183">
        <f t="shared" si="49"/>
        <v>17.79486688083853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C2CA-F29D-438E-867F-AD17480231F2}">
  <sheetPr codeName="Sheet4"/>
  <dimension ref="A1:S183"/>
  <sheetViews>
    <sheetView topLeftCell="I1" workbookViewId="0">
      <selection activeCell="Q5" sqref="Q5"/>
    </sheetView>
  </sheetViews>
  <sheetFormatPr defaultRowHeight="15" x14ac:dyDescent="0.25"/>
  <sheetData>
    <row r="1" spans="1:19" x14ac:dyDescent="0.25">
      <c r="A1" t="s">
        <v>45</v>
      </c>
      <c r="B1" s="4"/>
    </row>
    <row r="2" spans="1:19" x14ac:dyDescent="0.25">
      <c r="A2" t="s">
        <v>5</v>
      </c>
      <c r="B2" t="s">
        <v>6</v>
      </c>
      <c r="C2" t="s">
        <v>23</v>
      </c>
      <c r="D2" t="s">
        <v>24</v>
      </c>
      <c r="E2" t="s">
        <v>41</v>
      </c>
      <c r="F2" t="s">
        <v>27</v>
      </c>
      <c r="G2" t="s">
        <v>29</v>
      </c>
      <c r="H2" t="s">
        <v>30</v>
      </c>
      <c r="I2" t="s">
        <v>28</v>
      </c>
      <c r="J2" t="s">
        <v>32</v>
      </c>
      <c r="K2" t="s">
        <v>42</v>
      </c>
      <c r="L2" t="s">
        <v>43</v>
      </c>
      <c r="M2" t="s">
        <v>34</v>
      </c>
      <c r="N2" t="s">
        <v>36</v>
      </c>
      <c r="O2" t="s">
        <v>38</v>
      </c>
      <c r="P2" t="s">
        <v>37</v>
      </c>
    </row>
    <row r="3" spans="1:19" x14ac:dyDescent="0.25">
      <c r="A3" s="5">
        <v>0</v>
      </c>
      <c r="B3" s="6">
        <v>-4.2</v>
      </c>
      <c r="C3">
        <f ca="1">D3</f>
        <v>138.20346387570555</v>
      </c>
      <c r="D3">
        <f ca="1">(1.56*(21.67)^2)*TANH((2*PI()*B3)/C3)</f>
        <v>-138.203463875707</v>
      </c>
      <c r="E3">
        <f ca="1">ABS(D3)</f>
        <v>138.203463875707</v>
      </c>
      <c r="F3">
        <f ca="1">0.5*((1)+((4*PI()*B3/E3)/SINH(4*PI()*B3/E3)))</f>
        <v>0.98805021579342411</v>
      </c>
      <c r="G3">
        <f ca="1">TANH(2*PI()*-B3/E3)</f>
        <v>0.18865855650099086</v>
      </c>
      <c r="H3">
        <f ca="1">SQRT(2*F3*G3)</f>
        <v>0.61058026083731187</v>
      </c>
      <c r="I3">
        <f ca="1">1/H3</f>
        <v>1.6377863225199289</v>
      </c>
      <c r="J3">
        <f ca="1">ASIN(SIN(45))*G3</f>
        <v>0.19199835057943929</v>
      </c>
      <c r="K3">
        <f ca="1">COS(J3)</f>
        <v>0.98162486831657347</v>
      </c>
      <c r="L3" s="7">
        <f>-COS(23)</f>
        <v>0.53283302033339752</v>
      </c>
      <c r="M3">
        <f ca="1">SQRT(L3/K3)</f>
        <v>0.7367544866694139</v>
      </c>
      <c r="N3">
        <f ca="1">M3*I3*14.3335</f>
        <v>17.295466480024011</v>
      </c>
      <c r="O3">
        <v>0.56864098873099989</v>
      </c>
      <c r="P3">
        <f>-B3*O3</f>
        <v>2.3882921526701995</v>
      </c>
      <c r="Q3">
        <f ca="1">ACOS(J3)</f>
        <v>1.3775983500674427</v>
      </c>
    </row>
    <row r="4" spans="1:19" x14ac:dyDescent="0.25">
      <c r="A4" s="4">
        <v>100</v>
      </c>
      <c r="B4">
        <v>-4.550218204488778</v>
      </c>
      <c r="C4">
        <f t="shared" ref="C4:C67" ca="1" si="0">D4</f>
        <v>-143.77763622244592</v>
      </c>
      <c r="D4">
        <f t="shared" ref="D4:D34" ca="1" si="1">(1.56*(21.67)^2)*TANH((2*PI()*B4)/C4)</f>
        <v>143.77763622244422</v>
      </c>
      <c r="E4">
        <f t="shared" ref="E4:E67" ca="1" si="2">ABS(D4)</f>
        <v>143.77763622244422</v>
      </c>
      <c r="F4">
        <f t="shared" ref="F4:F67" ca="1" si="3">0.5*((1)+((4*PI()*B4/E4)/SINH(4*PI()*B4/E4)))</f>
        <v>0.98705906467192883</v>
      </c>
      <c r="G4">
        <f t="shared" ref="G4:G67" ca="1" si="4">TANH(2*PI()*-B4/E4)</f>
        <v>0.19626773849348822</v>
      </c>
      <c r="H4">
        <f t="shared" ref="H4:H67" ca="1" si="5">SQRT(2*F4*G4)</f>
        <v>0.62245939688088436</v>
      </c>
      <c r="I4">
        <f t="shared" ref="I4:I67" ca="1" si="6">1/H4</f>
        <v>1.6065304901989661</v>
      </c>
      <c r="J4">
        <f t="shared" ref="J4:J67" ca="1" si="7">ASIN(SIN(45))*G4</f>
        <v>0.19974223677741618</v>
      </c>
      <c r="K4">
        <f t="shared" ref="K4:K67" ca="1" si="8">COS(J4)</f>
        <v>0.98011775492887654</v>
      </c>
      <c r="L4" s="7">
        <f t="shared" ref="L4:L67" si="9">-COS(23)</f>
        <v>0.53283302033339752</v>
      </c>
      <c r="M4">
        <f t="shared" ref="M4:M67" ca="1" si="10">SQRT(L4/K4)</f>
        <v>0.73732071762559137</v>
      </c>
      <c r="N4">
        <f t="shared" ref="N4:N67" ca="1" si="11">M4*I4*14.3335</f>
        <v>16.978435154235147</v>
      </c>
      <c r="O4">
        <v>0.56864098873099989</v>
      </c>
      <c r="P4">
        <f t="shared" ref="P4:P67" si="12">-B4*O4</f>
        <v>2.5874405787422936</v>
      </c>
    </row>
    <row r="5" spans="1:19" x14ac:dyDescent="0.25">
      <c r="A5" s="4">
        <f>A4+100</f>
        <v>200</v>
      </c>
      <c r="B5">
        <v>-4.9004364089775567</v>
      </c>
      <c r="C5">
        <f t="shared" ca="1" si="0"/>
        <v>-149.13288539463269</v>
      </c>
      <c r="D5">
        <f t="shared" ca="1" si="1"/>
        <v>149.13288539462994</v>
      </c>
      <c r="E5">
        <f t="shared" ca="1" si="2"/>
        <v>149.13288539462994</v>
      </c>
      <c r="F5">
        <f t="shared" ca="1" si="3"/>
        <v>0.98606873357354519</v>
      </c>
      <c r="G5">
        <f t="shared" ca="1" si="4"/>
        <v>0.2035780731999795</v>
      </c>
      <c r="H5">
        <f t="shared" ca="1" si="5"/>
        <v>0.63362760802169327</v>
      </c>
      <c r="I5">
        <f t="shared" ca="1" si="6"/>
        <v>1.5782140603408863</v>
      </c>
      <c r="J5">
        <f t="shared" ca="1" si="7"/>
        <v>0.20718198524078674</v>
      </c>
      <c r="K5">
        <f t="shared" ca="1" si="8"/>
        <v>0.97861447365062504</v>
      </c>
      <c r="L5" s="7">
        <f t="shared" si="9"/>
        <v>0.53283302033339752</v>
      </c>
      <c r="M5">
        <f t="shared" ca="1" si="10"/>
        <v>0.73788681138616319</v>
      </c>
      <c r="N5">
        <f t="shared" ca="1" si="11"/>
        <v>16.69198197348981</v>
      </c>
      <c r="O5">
        <v>0.56864098873099989</v>
      </c>
      <c r="P5">
        <f t="shared" si="12"/>
        <v>2.7865890048143882</v>
      </c>
    </row>
    <row r="6" spans="1:19" x14ac:dyDescent="0.25">
      <c r="A6" s="4">
        <f>A5+100</f>
        <v>300</v>
      </c>
      <c r="B6">
        <v>-5.2506546134663346</v>
      </c>
      <c r="C6">
        <f t="shared" ca="1" si="0"/>
        <v>-154.29201511349825</v>
      </c>
      <c r="D6">
        <f t="shared" ca="1" si="1"/>
        <v>154.29201511349697</v>
      </c>
      <c r="E6">
        <f t="shared" ca="1" si="2"/>
        <v>154.29201511349697</v>
      </c>
      <c r="F6">
        <f t="shared" ca="1" si="3"/>
        <v>0.98507922388889768</v>
      </c>
      <c r="G6">
        <f t="shared" ca="1" si="4"/>
        <v>0.21062068948662985</v>
      </c>
      <c r="H6">
        <f t="shared" ca="1" si="5"/>
        <v>0.64417088623195917</v>
      </c>
      <c r="I6">
        <f t="shared" ca="1" si="6"/>
        <v>1.5523831041937379</v>
      </c>
      <c r="J6">
        <f t="shared" ca="1" si="7"/>
        <v>0.21434927590535652</v>
      </c>
      <c r="K6">
        <f t="shared" ca="1" si="8"/>
        <v>0.97711501766285291</v>
      </c>
      <c r="L6" s="7">
        <f t="shared" si="9"/>
        <v>0.53283302033339752</v>
      </c>
      <c r="M6">
        <f t="shared" ca="1" si="10"/>
        <v>0.73845276556177675</v>
      </c>
      <c r="N6">
        <f t="shared" ca="1" si="11"/>
        <v>16.431373943479215</v>
      </c>
      <c r="O6">
        <v>0.56864098873099989</v>
      </c>
      <c r="P6">
        <f t="shared" si="12"/>
        <v>2.9857374308864824</v>
      </c>
    </row>
    <row r="7" spans="1:19" x14ac:dyDescent="0.25">
      <c r="A7" s="4">
        <f>A6+100</f>
        <v>400</v>
      </c>
      <c r="B7">
        <v>-5.6008728179551124</v>
      </c>
      <c r="C7">
        <f t="shared" ca="1" si="0"/>
        <v>159.27409068550449</v>
      </c>
      <c r="D7">
        <f t="shared" ca="1" si="1"/>
        <v>-159.27409068550625</v>
      </c>
      <c r="E7">
        <f t="shared" ca="1" si="2"/>
        <v>159.27409068550625</v>
      </c>
      <c r="F7">
        <f t="shared" ca="1" si="3"/>
        <v>0.98409053700956317</v>
      </c>
      <c r="G7">
        <f t="shared" ca="1" si="4"/>
        <v>0.21742161299053614</v>
      </c>
      <c r="H7">
        <f t="shared" ca="1" si="5"/>
        <v>0.65415984573396457</v>
      </c>
      <c r="I7">
        <f t="shared" ca="1" si="6"/>
        <v>1.5286783597638958</v>
      </c>
      <c r="J7">
        <f t="shared" ca="1" si="7"/>
        <v>0.22127059513616537</v>
      </c>
      <c r="K7">
        <f t="shared" ca="1" si="8"/>
        <v>0.97561938015738892</v>
      </c>
      <c r="L7" s="7">
        <f t="shared" si="9"/>
        <v>0.53283302033339752</v>
      </c>
      <c r="M7">
        <f t="shared" ca="1" si="10"/>
        <v>0.73901857775847501</v>
      </c>
      <c r="N7">
        <f t="shared" ca="1" si="11"/>
        <v>16.192866091339056</v>
      </c>
      <c r="O7">
        <v>0.56864098873099989</v>
      </c>
      <c r="P7">
        <f t="shared" si="12"/>
        <v>3.1848858569585765</v>
      </c>
    </row>
    <row r="8" spans="1:19" x14ac:dyDescent="0.25">
      <c r="A8" s="5">
        <v>480</v>
      </c>
      <c r="B8">
        <v>-5.8810473815461348</v>
      </c>
      <c r="C8">
        <f t="shared" ca="1" si="0"/>
        <v>-163.14319635359101</v>
      </c>
      <c r="D8">
        <f t="shared" ca="1" si="1"/>
        <v>163.14319635358936</v>
      </c>
      <c r="E8">
        <f t="shared" ca="1" si="2"/>
        <v>163.14319635358936</v>
      </c>
      <c r="F8">
        <f t="shared" ca="1" si="3"/>
        <v>0.98330018086166271</v>
      </c>
      <c r="G8">
        <f t="shared" ca="1" si="4"/>
        <v>0.22270324537384223</v>
      </c>
      <c r="H8">
        <f t="shared" ca="1" si="5"/>
        <v>0.66179172169887157</v>
      </c>
      <c r="I8">
        <f t="shared" ca="1" si="6"/>
        <v>1.5110494241797421</v>
      </c>
      <c r="J8">
        <f t="shared" ca="1" si="7"/>
        <v>0.22664572746395034</v>
      </c>
      <c r="K8">
        <f t="shared" ca="1" si="8"/>
        <v>0.97442561489205703</v>
      </c>
      <c r="L8" s="7">
        <f t="shared" si="9"/>
        <v>0.53283302033339752</v>
      </c>
      <c r="M8">
        <f t="shared" ca="1" si="10"/>
        <v>0.73947112367935541</v>
      </c>
      <c r="N8">
        <f t="shared" ca="1" si="11"/>
        <v>16.015929186979001</v>
      </c>
      <c r="O8">
        <v>0.56864098873099989</v>
      </c>
      <c r="P8">
        <f t="shared" si="12"/>
        <v>3.344204597816252</v>
      </c>
    </row>
    <row r="9" spans="1:19" x14ac:dyDescent="0.25">
      <c r="A9" s="4">
        <v>500</v>
      </c>
      <c r="B9">
        <v>-5.8767449835799148</v>
      </c>
      <c r="C9">
        <f t="shared" ca="1" si="0"/>
        <v>163.08452322062064</v>
      </c>
      <c r="D9">
        <f t="shared" ca="1" si="1"/>
        <v>-163.08452322062189</v>
      </c>
      <c r="E9">
        <f t="shared" ca="1" si="2"/>
        <v>163.08452322062189</v>
      </c>
      <c r="F9">
        <f t="shared" ca="1" si="3"/>
        <v>0.9833123136846309</v>
      </c>
      <c r="G9">
        <f t="shared" ca="1" si="4"/>
        <v>0.22262315195026833</v>
      </c>
      <c r="H9">
        <f t="shared" ca="1" si="5"/>
        <v>0.66167678911079164</v>
      </c>
      <c r="I9">
        <f t="shared" ca="1" si="6"/>
        <v>1.5113118919342345</v>
      </c>
      <c r="J9">
        <f t="shared" ca="1" si="7"/>
        <v>0.22656421615853353</v>
      </c>
      <c r="K9">
        <f t="shared" ca="1" si="8"/>
        <v>0.97444392808522706</v>
      </c>
      <c r="L9" s="7">
        <f t="shared" si="9"/>
        <v>0.53283302033339752</v>
      </c>
      <c r="M9">
        <f t="shared" ca="1" si="10"/>
        <v>0.73946417502855699</v>
      </c>
      <c r="N9">
        <f t="shared" ca="1" si="11"/>
        <v>16.018560613280179</v>
      </c>
      <c r="O9">
        <v>0.56129057303435059</v>
      </c>
      <c r="P9">
        <f t="shared" si="12"/>
        <v>3.2985615594103157</v>
      </c>
    </row>
    <row r="10" spans="1:19" x14ac:dyDescent="0.25">
      <c r="A10" s="4">
        <f t="shared" ref="A10:A25" si="13">A9+100</f>
        <v>600</v>
      </c>
      <c r="B10">
        <v>-5.8552329937488121</v>
      </c>
      <c r="C10">
        <f t="shared" ca="1" si="0"/>
        <v>-162.79081813767735</v>
      </c>
      <c r="D10">
        <f t="shared" ca="1" si="1"/>
        <v>162.79081813767613</v>
      </c>
      <c r="E10">
        <f t="shared" ca="1" si="2"/>
        <v>162.79081813767613</v>
      </c>
      <c r="F10">
        <f t="shared" ca="1" si="3"/>
        <v>0.98337297966770976</v>
      </c>
      <c r="G10">
        <f t="shared" ca="1" si="4"/>
        <v>0.22222222150011031</v>
      </c>
      <c r="H10">
        <f t="shared" ca="1" si="5"/>
        <v>0.66110109378965831</v>
      </c>
      <c r="I10">
        <f t="shared" ca="1" si="6"/>
        <v>1.5126279617352574</v>
      </c>
      <c r="J10">
        <f t="shared" ca="1" si="7"/>
        <v>0.226156188096859</v>
      </c>
      <c r="K10">
        <f t="shared" ca="1" si="8"/>
        <v>0.97453550266805089</v>
      </c>
      <c r="L10" s="7">
        <f t="shared" si="9"/>
        <v>0.53283302033339752</v>
      </c>
      <c r="M10">
        <f t="shared" ca="1" si="10"/>
        <v>0.73942943144353201</v>
      </c>
      <c r="N10">
        <f t="shared" ca="1" si="11"/>
        <v>16.031756497090313</v>
      </c>
      <c r="O10">
        <v>0.56129057303435059</v>
      </c>
      <c r="P10">
        <f t="shared" si="12"/>
        <v>3.2864870823109067</v>
      </c>
    </row>
    <row r="11" spans="1:19" x14ac:dyDescent="0.25">
      <c r="A11" s="4">
        <f t="shared" si="13"/>
        <v>700</v>
      </c>
      <c r="B11">
        <v>-5.8337210039177094</v>
      </c>
      <c r="C11">
        <f t="shared" ca="1" si="0"/>
        <v>-162.49654510653295</v>
      </c>
      <c r="D11">
        <f t="shared" ca="1" si="1"/>
        <v>162.4965451065319</v>
      </c>
      <c r="E11">
        <f t="shared" ca="1" si="2"/>
        <v>162.4965451065319</v>
      </c>
      <c r="F11">
        <f t="shared" ca="1" si="3"/>
        <v>0.98343364876428296</v>
      </c>
      <c r="G11">
        <f t="shared" ca="1" si="4"/>
        <v>0.22182051575615871</v>
      </c>
      <c r="H11">
        <f t="shared" ca="1" si="5"/>
        <v>0.66052366979670651</v>
      </c>
      <c r="I11">
        <f t="shared" ca="1" si="6"/>
        <v>1.5139502878190212</v>
      </c>
      <c r="J11">
        <f t="shared" ca="1" si="7"/>
        <v>0.22574737101648137</v>
      </c>
      <c r="K11">
        <f t="shared" ca="1" si="8"/>
        <v>0.97462709161365579</v>
      </c>
      <c r="L11" s="7">
        <f t="shared" si="9"/>
        <v>0.53283302033339752</v>
      </c>
      <c r="M11">
        <f t="shared" ca="1" si="10"/>
        <v>0.73939468730719282</v>
      </c>
      <c r="N11">
        <f t="shared" ca="1" si="11"/>
        <v>16.045017362934921</v>
      </c>
      <c r="O11">
        <v>0.56129057303435059</v>
      </c>
      <c r="P11">
        <f t="shared" si="12"/>
        <v>3.2744126052114981</v>
      </c>
      <c r="R11" s="1" t="s">
        <v>1</v>
      </c>
    </row>
    <row r="12" spans="1:19" x14ac:dyDescent="0.25">
      <c r="A12" s="4">
        <f t="shared" si="13"/>
        <v>800</v>
      </c>
      <c r="B12">
        <v>-5.8122090140866067</v>
      </c>
      <c r="C12">
        <f t="shared" ca="1" si="0"/>
        <v>-162.20170103455121</v>
      </c>
      <c r="D12">
        <f t="shared" ca="1" si="1"/>
        <v>162.20170103454922</v>
      </c>
      <c r="E12">
        <f t="shared" ca="1" si="2"/>
        <v>162.20170103454922</v>
      </c>
      <c r="F12">
        <f t="shared" ca="1" si="3"/>
        <v>0.98349432097402723</v>
      </c>
      <c r="G12">
        <f t="shared" ca="1" si="4"/>
        <v>0.22141803049672285</v>
      </c>
      <c r="H12">
        <f t="shared" ca="1" si="5"/>
        <v>0.65994450608332345</v>
      </c>
      <c r="I12">
        <f t="shared" ca="1" si="6"/>
        <v>1.51527892236706</v>
      </c>
      <c r="J12">
        <f t="shared" ca="1" si="7"/>
        <v>0.22533776062097399</v>
      </c>
      <c r="K12">
        <f t="shared" ca="1" si="8"/>
        <v>0.97471869492361352</v>
      </c>
      <c r="L12" s="7">
        <f t="shared" si="9"/>
        <v>0.53283302033339752</v>
      </c>
      <c r="M12">
        <f t="shared" ca="1" si="10"/>
        <v>0.73935994262009641</v>
      </c>
      <c r="N12">
        <f t="shared" ca="1" si="11"/>
        <v>16.058343754447613</v>
      </c>
      <c r="O12">
        <v>0.56129057303435059</v>
      </c>
      <c r="P12">
        <f t="shared" si="12"/>
        <v>3.2623381281120896</v>
      </c>
      <c r="R12" s="2">
        <v>0</v>
      </c>
      <c r="S12">
        <v>2.3882919999999999</v>
      </c>
    </row>
    <row r="13" spans="1:19" x14ac:dyDescent="0.25">
      <c r="A13" s="4">
        <f t="shared" si="13"/>
        <v>900</v>
      </c>
      <c r="B13">
        <v>-5.7906970242555049</v>
      </c>
      <c r="C13">
        <f t="shared" ca="1" si="0"/>
        <v>-161.90628280054483</v>
      </c>
      <c r="D13">
        <f t="shared" ca="1" si="1"/>
        <v>161.90628280054355</v>
      </c>
      <c r="E13">
        <f t="shared" ca="1" si="2"/>
        <v>161.90628280054355</v>
      </c>
      <c r="F13">
        <f t="shared" ca="1" si="3"/>
        <v>0.98355499629662013</v>
      </c>
      <c r="G13">
        <f t="shared" ca="1" si="4"/>
        <v>0.22101476146113747</v>
      </c>
      <c r="H13">
        <f t="shared" ca="1" si="5"/>
        <v>0.65936359148865276</v>
      </c>
      <c r="I13">
        <f t="shared" ca="1" si="6"/>
        <v>1.5166139181908551</v>
      </c>
      <c r="J13">
        <f t="shared" ca="1" si="7"/>
        <v>0.22492735257424568</v>
      </c>
      <c r="K13">
        <f t="shared" ca="1" si="8"/>
        <v>0.97481031259949702</v>
      </c>
      <c r="L13" s="7">
        <f t="shared" si="9"/>
        <v>0.53283302033339752</v>
      </c>
      <c r="M13">
        <f t="shared" ca="1" si="10"/>
        <v>0.7393251973828</v>
      </c>
      <c r="N13">
        <f t="shared" ca="1" si="11"/>
        <v>16.071736221833437</v>
      </c>
      <c r="O13">
        <v>0.56129057303435059</v>
      </c>
      <c r="P13">
        <f t="shared" si="12"/>
        <v>3.250263651012681</v>
      </c>
      <c r="R13" s="2">
        <v>480</v>
      </c>
      <c r="S13">
        <v>3.3442050000000001</v>
      </c>
    </row>
    <row r="14" spans="1:19" x14ac:dyDescent="0.25">
      <c r="A14" s="4">
        <f t="shared" si="13"/>
        <v>1000</v>
      </c>
      <c r="B14">
        <v>-5.7691850344244031</v>
      </c>
      <c r="C14">
        <f t="shared" ca="1" si="0"/>
        <v>-161.61028725440877</v>
      </c>
      <c r="D14">
        <f t="shared" ca="1" si="1"/>
        <v>161.61028725441003</v>
      </c>
      <c r="E14">
        <f t="shared" ca="1" si="2"/>
        <v>161.61028725441003</v>
      </c>
      <c r="F14">
        <f t="shared" ca="1" si="3"/>
        <v>0.98361567473173839</v>
      </c>
      <c r="G14">
        <f t="shared" ca="1" si="4"/>
        <v>0.22061070434926239</v>
      </c>
      <c r="H14">
        <f t="shared" ca="1" si="5"/>
        <v>0.65878091473803913</v>
      </c>
      <c r="I14">
        <f t="shared" ca="1" si="6"/>
        <v>1.5179553287417942</v>
      </c>
      <c r="J14">
        <f t="shared" ca="1" si="7"/>
        <v>0.22451614250003152</v>
      </c>
      <c r="K14">
        <f t="shared" ca="1" si="8"/>
        <v>0.97490194464287894</v>
      </c>
      <c r="L14" s="7">
        <f t="shared" si="9"/>
        <v>0.53283302033339752</v>
      </c>
      <c r="M14">
        <f t="shared" ca="1" si="10"/>
        <v>0.73929045159586049</v>
      </c>
      <c r="N14">
        <f t="shared" ca="1" si="11"/>
        <v>16.085195321972797</v>
      </c>
      <c r="O14">
        <v>0.56129057303435059</v>
      </c>
      <c r="P14">
        <f t="shared" si="12"/>
        <v>3.2381891739132729</v>
      </c>
      <c r="R14" s="2">
        <v>2152.5</v>
      </c>
      <c r="S14">
        <v>3.0990310000000001</v>
      </c>
    </row>
    <row r="15" spans="1:19" x14ac:dyDescent="0.25">
      <c r="A15" s="4">
        <f t="shared" si="13"/>
        <v>1100</v>
      </c>
      <c r="B15">
        <v>-5.7476730445933004</v>
      </c>
      <c r="C15">
        <f t="shared" ca="1" si="0"/>
        <v>-161.31371121674457</v>
      </c>
      <c r="D15">
        <f t="shared" ca="1" si="1"/>
        <v>161.31371121674519</v>
      </c>
      <c r="E15">
        <f t="shared" ca="1" si="2"/>
        <v>161.31371121674519</v>
      </c>
      <c r="F15">
        <f t="shared" ca="1" si="3"/>
        <v>0.98367635627905881</v>
      </c>
      <c r="G15">
        <f t="shared" ca="1" si="4"/>
        <v>0.22020585482096958</v>
      </c>
      <c r="H15">
        <f t="shared" ca="1" si="5"/>
        <v>0.65819646444144131</v>
      </c>
      <c r="I15">
        <f t="shared" ca="1" si="6"/>
        <v>1.519303208121332</v>
      </c>
      <c r="J15">
        <f t="shared" ca="1" si="7"/>
        <v>0.22410412598137086</v>
      </c>
      <c r="K15">
        <f t="shared" ca="1" si="8"/>
        <v>0.97499359105533123</v>
      </c>
      <c r="L15" s="7">
        <f t="shared" si="9"/>
        <v>0.53283302033339752</v>
      </c>
      <c r="M15">
        <f t="shared" ca="1" si="10"/>
        <v>0.73925570525983497</v>
      </c>
      <c r="N15">
        <f t="shared" ca="1" si="11"/>
        <v>16.09872161852757</v>
      </c>
      <c r="O15">
        <v>0.56129057303435059</v>
      </c>
      <c r="P15">
        <f t="shared" si="12"/>
        <v>3.2261146968138643</v>
      </c>
      <c r="R15" s="2">
        <v>3506.2</v>
      </c>
      <c r="S15">
        <v>2.6952020000000001</v>
      </c>
    </row>
    <row r="16" spans="1:19" x14ac:dyDescent="0.25">
      <c r="A16" s="4">
        <f t="shared" si="13"/>
        <v>1200</v>
      </c>
      <c r="B16">
        <v>-5.7261610547621977</v>
      </c>
      <c r="C16">
        <f t="shared" ca="1" si="0"/>
        <v>-161.01655147846898</v>
      </c>
      <c r="D16">
        <f t="shared" ca="1" si="1"/>
        <v>161.01655147847077</v>
      </c>
      <c r="E16">
        <f t="shared" ca="1" si="2"/>
        <v>161.01655147847077</v>
      </c>
      <c r="F16">
        <f t="shared" ca="1" si="3"/>
        <v>0.98373704093825887</v>
      </c>
      <c r="G16">
        <f t="shared" ca="1" si="4"/>
        <v>0.219800208495609</v>
      </c>
      <c r="H16">
        <f t="shared" ca="1" si="5"/>
        <v>0.65761022909179678</v>
      </c>
      <c r="I16">
        <f t="shared" ca="1" si="6"/>
        <v>1.5206576110914001</v>
      </c>
      <c r="J16">
        <f t="shared" ca="1" si="7"/>
        <v>0.22369129856006367</v>
      </c>
      <c r="K16">
        <f t="shared" ca="1" si="8"/>
        <v>0.97508525183842776</v>
      </c>
      <c r="L16" s="7">
        <f t="shared" si="9"/>
        <v>0.53283302033339752</v>
      </c>
      <c r="M16">
        <f t="shared" ca="1" si="10"/>
        <v>0.73922095837528023</v>
      </c>
      <c r="N16">
        <f t="shared" ca="1" si="11"/>
        <v>16.11231568204974</v>
      </c>
      <c r="O16">
        <v>0.56129057303435059</v>
      </c>
      <c r="P16">
        <f t="shared" si="12"/>
        <v>3.2140402197144553</v>
      </c>
      <c r="R16" s="2">
        <v>4812</v>
      </c>
      <c r="S16">
        <v>3.8119399999999999</v>
      </c>
    </row>
    <row r="17" spans="1:19" x14ac:dyDescent="0.25">
      <c r="A17" s="4">
        <f t="shared" si="13"/>
        <v>1300</v>
      </c>
      <c r="B17">
        <v>-5.704649064931095</v>
      </c>
      <c r="C17">
        <f t="shared" ca="1" si="0"/>
        <v>160.71880480043467</v>
      </c>
      <c r="D17">
        <f t="shared" ca="1" si="1"/>
        <v>-160.71880480043313</v>
      </c>
      <c r="E17">
        <f t="shared" ca="1" si="2"/>
        <v>160.71880480043313</v>
      </c>
      <c r="F17">
        <f t="shared" ca="1" si="3"/>
        <v>0.98379772870901494</v>
      </c>
      <c r="G17">
        <f t="shared" ca="1" si="4"/>
        <v>0.21939376095149071</v>
      </c>
      <c r="H17">
        <f t="shared" ca="1" si="5"/>
        <v>0.65702219706339471</v>
      </c>
      <c r="I17">
        <f t="shared" ca="1" si="6"/>
        <v>1.5220185930849335</v>
      </c>
      <c r="J17">
        <f t="shared" ca="1" si="7"/>
        <v>0.2232776557361435</v>
      </c>
      <c r="K17">
        <f t="shared" ca="1" si="8"/>
        <v>0.9751769269937407</v>
      </c>
      <c r="L17" s="7">
        <f t="shared" si="9"/>
        <v>0.53283302033339752</v>
      </c>
      <c r="M17">
        <f t="shared" ca="1" si="10"/>
        <v>0.73918621094275327</v>
      </c>
      <c r="N17">
        <f t="shared" ca="1" si="11"/>
        <v>16.125978090091305</v>
      </c>
      <c r="O17">
        <v>0.56129057303435059</v>
      </c>
      <c r="P17">
        <f t="shared" si="12"/>
        <v>3.2019657426150467</v>
      </c>
      <c r="R17" s="2">
        <v>6540.9</v>
      </c>
      <c r="S17">
        <v>12.10852</v>
      </c>
    </row>
    <row r="18" spans="1:19" x14ac:dyDescent="0.25">
      <c r="A18" s="4">
        <f t="shared" si="13"/>
        <v>1400</v>
      </c>
      <c r="B18">
        <v>-5.6831370750999932</v>
      </c>
      <c r="C18">
        <f t="shared" ca="1" si="0"/>
        <v>160.4204679130209</v>
      </c>
      <c r="D18">
        <f t="shared" ca="1" si="1"/>
        <v>-160.420467913019</v>
      </c>
      <c r="E18">
        <f t="shared" ca="1" si="2"/>
        <v>160.420467913019</v>
      </c>
      <c r="F18">
        <f t="shared" ca="1" si="3"/>
        <v>0.98385841959100517</v>
      </c>
      <c r="G18">
        <f t="shared" ca="1" si="4"/>
        <v>0.21898650772532627</v>
      </c>
      <c r="H18">
        <f t="shared" ca="1" si="5"/>
        <v>0.65643235661017341</v>
      </c>
      <c r="I18">
        <f t="shared" ca="1" si="6"/>
        <v>1.5233862102167162</v>
      </c>
      <c r="J18">
        <f t="shared" ca="1" si="7"/>
        <v>0.22286319296730894</v>
      </c>
      <c r="K18">
        <f t="shared" ca="1" si="8"/>
        <v>0.97526861652284436</v>
      </c>
      <c r="L18" s="7">
        <f t="shared" si="9"/>
        <v>0.53283302033339752</v>
      </c>
      <c r="M18">
        <f t="shared" ca="1" si="10"/>
        <v>0.73915146296281042</v>
      </c>
      <c r="N18">
        <f t="shared" ca="1" si="11"/>
        <v>16.139709427317477</v>
      </c>
      <c r="O18">
        <v>0.56129057303435059</v>
      </c>
      <c r="P18">
        <f t="shared" si="12"/>
        <v>3.1898912655156382</v>
      </c>
      <c r="R18" s="2">
        <v>11214.3</v>
      </c>
      <c r="S18">
        <v>15.35988</v>
      </c>
    </row>
    <row r="19" spans="1:19" x14ac:dyDescent="0.25">
      <c r="A19" s="4">
        <f t="shared" si="13"/>
        <v>1500</v>
      </c>
      <c r="B19">
        <v>-5.6616250852688914</v>
      </c>
      <c r="C19">
        <f t="shared" ca="1" si="0"/>
        <v>160.12153751574044</v>
      </c>
      <c r="D19">
        <f t="shared" ca="1" si="1"/>
        <v>-160.12153751574172</v>
      </c>
      <c r="E19">
        <f t="shared" ca="1" si="2"/>
        <v>160.12153751574172</v>
      </c>
      <c r="F19">
        <f t="shared" ca="1" si="3"/>
        <v>0.98391911358390638</v>
      </c>
      <c r="G19">
        <f t="shared" ca="1" si="4"/>
        <v>0.21857844431169204</v>
      </c>
      <c r="H19">
        <f t="shared" ca="1" si="5"/>
        <v>0.6558406958640326</v>
      </c>
      <c r="I19">
        <f t="shared" ca="1" si="6"/>
        <v>1.5247605192943345</v>
      </c>
      <c r="J19">
        <f t="shared" ca="1" si="7"/>
        <v>0.22244790566837758</v>
      </c>
      <c r="K19">
        <f t="shared" ca="1" si="8"/>
        <v>0.97536032042731213</v>
      </c>
      <c r="L19" s="7">
        <f t="shared" si="9"/>
        <v>0.53283302033339752</v>
      </c>
      <c r="M19">
        <f t="shared" ca="1" si="10"/>
        <v>0.73911671443600835</v>
      </c>
      <c r="N19">
        <f t="shared" ca="1" si="11"/>
        <v>16.153510285621064</v>
      </c>
      <c r="O19">
        <v>0.56129057303435059</v>
      </c>
      <c r="P19">
        <f t="shared" si="12"/>
        <v>3.1778167884162301</v>
      </c>
      <c r="R19" s="2">
        <v>15405.6</v>
      </c>
      <c r="S19">
        <v>16.098946000000002</v>
      </c>
    </row>
    <row r="20" spans="1:19" x14ac:dyDescent="0.25">
      <c r="A20" s="4">
        <f t="shared" si="13"/>
        <v>1600</v>
      </c>
      <c r="B20">
        <v>-5.6401130954377887</v>
      </c>
      <c r="C20">
        <f t="shared" ca="1" si="0"/>
        <v>-159.82201027683098</v>
      </c>
      <c r="D20">
        <f t="shared" ca="1" si="1"/>
        <v>159.82201027682922</v>
      </c>
      <c r="E20">
        <f t="shared" ca="1" si="2"/>
        <v>159.82201027682922</v>
      </c>
      <c r="F20">
        <f t="shared" ca="1" si="3"/>
        <v>0.98397981068739493</v>
      </c>
      <c r="G20">
        <f t="shared" ca="1" si="4"/>
        <v>0.21816956616247132</v>
      </c>
      <c r="H20">
        <f t="shared" ca="1" si="5"/>
        <v>0.65524720283309812</v>
      </c>
      <c r="I20">
        <f t="shared" ca="1" si="6"/>
        <v>1.5261415778293919</v>
      </c>
      <c r="J20">
        <f t="shared" ca="1" si="7"/>
        <v>0.22203178921071806</v>
      </c>
      <c r="K20">
        <f t="shared" ca="1" si="8"/>
        <v>0.97545203870871633</v>
      </c>
      <c r="L20" s="7">
        <f t="shared" si="9"/>
        <v>0.53283302033339752</v>
      </c>
      <c r="M20">
        <f t="shared" ca="1" si="10"/>
        <v>0.73908196536290427</v>
      </c>
      <c r="N20">
        <f t="shared" ca="1" si="11"/>
        <v>16.167381264239527</v>
      </c>
      <c r="O20">
        <v>0.56129057303435059</v>
      </c>
      <c r="P20">
        <f t="shared" si="12"/>
        <v>3.1657423113168215</v>
      </c>
      <c r="R20" s="2">
        <v>17227.400000000001</v>
      </c>
      <c r="S20">
        <v>17.79487</v>
      </c>
    </row>
    <row r="21" spans="1:19" x14ac:dyDescent="0.25">
      <c r="A21" s="4">
        <f t="shared" si="13"/>
        <v>1700</v>
      </c>
      <c r="B21">
        <v>-5.618601105606686</v>
      </c>
      <c r="C21">
        <f t="shared" ca="1" si="0"/>
        <v>-159.52188283282271</v>
      </c>
      <c r="D21">
        <f t="shared" ca="1" si="1"/>
        <v>159.52188283282143</v>
      </c>
      <c r="E21">
        <f t="shared" ca="1" si="2"/>
        <v>159.52188283282143</v>
      </c>
      <c r="F21">
        <f t="shared" ca="1" si="3"/>
        <v>0.98404051090114875</v>
      </c>
      <c r="G21">
        <f t="shared" ca="1" si="4"/>
        <v>0.21775986868626443</v>
      </c>
      <c r="H21">
        <f t="shared" ca="1" si="5"/>
        <v>0.65465186539992182</v>
      </c>
      <c r="I21">
        <f t="shared" ca="1" si="6"/>
        <v>1.5275294440490255</v>
      </c>
      <c r="J21">
        <f t="shared" ca="1" si="7"/>
        <v>0.22161483892164982</v>
      </c>
      <c r="K21">
        <f t="shared" ca="1" si="8"/>
        <v>0.97554377136863213</v>
      </c>
      <c r="L21" s="7">
        <f t="shared" si="9"/>
        <v>0.53283302033339752</v>
      </c>
      <c r="M21">
        <f t="shared" ca="1" si="10"/>
        <v>0.73904721574405408</v>
      </c>
      <c r="N21">
        <f t="shared" ca="1" si="11"/>
        <v>16.181322969875197</v>
      </c>
      <c r="O21">
        <v>0.56129057303435059</v>
      </c>
      <c r="P21">
        <f t="shared" si="12"/>
        <v>3.1536678342174125</v>
      </c>
    </row>
    <row r="22" spans="1:19" x14ac:dyDescent="0.25">
      <c r="A22" s="4">
        <f t="shared" si="13"/>
        <v>1800</v>
      </c>
      <c r="B22">
        <v>-5.5970891157755833</v>
      </c>
      <c r="C22">
        <f t="shared" ca="1" si="0"/>
        <v>159.2211517881295</v>
      </c>
      <c r="D22">
        <f t="shared" ca="1" si="1"/>
        <v>-159.22115178813021</v>
      </c>
      <c r="E22">
        <f t="shared" ca="1" si="2"/>
        <v>159.22115178813021</v>
      </c>
      <c r="F22">
        <f t="shared" ca="1" si="3"/>
        <v>0.98410121422484498</v>
      </c>
      <c r="G22">
        <f t="shared" ca="1" si="4"/>
        <v>0.21734934724783012</v>
      </c>
      <c r="H22">
        <f t="shared" ca="1" si="5"/>
        <v>0.65405467131971018</v>
      </c>
      <c r="I22">
        <f t="shared" ca="1" si="6"/>
        <v>1.5289241769075101</v>
      </c>
      <c r="J22">
        <f t="shared" ca="1" si="7"/>
        <v>0.22119705008387466</v>
      </c>
      <c r="K22">
        <f t="shared" ca="1" si="8"/>
        <v>0.97563551840863294</v>
      </c>
      <c r="L22" s="7">
        <f t="shared" si="9"/>
        <v>0.53283302033339752</v>
      </c>
      <c r="M22">
        <f t="shared" ca="1" si="10"/>
        <v>0.73901246558001443</v>
      </c>
      <c r="N22">
        <f t="shared" ca="1" si="11"/>
        <v>16.195336016816434</v>
      </c>
      <c r="O22">
        <v>0.56129057303435059</v>
      </c>
      <c r="P22">
        <f t="shared" si="12"/>
        <v>3.1415933571180039</v>
      </c>
    </row>
    <row r="23" spans="1:19" x14ac:dyDescent="0.25">
      <c r="A23" s="4">
        <f t="shared" si="13"/>
        <v>1900</v>
      </c>
      <c r="B23">
        <v>-5.5755771259444815</v>
      </c>
      <c r="C23">
        <f t="shared" ca="1" si="0"/>
        <v>158.91981371461156</v>
      </c>
      <c r="D23">
        <f t="shared" ca="1" si="1"/>
        <v>-158.91981371461273</v>
      </c>
      <c r="E23">
        <f t="shared" ca="1" si="2"/>
        <v>158.91981371461273</v>
      </c>
      <c r="F23">
        <f t="shared" ca="1" si="3"/>
        <v>0.98416192065816055</v>
      </c>
      <c r="G23">
        <f t="shared" ca="1" si="4"/>
        <v>0.21693799716748907</v>
      </c>
      <c r="H23">
        <f t="shared" ca="1" si="5"/>
        <v>0.65345560821847826</v>
      </c>
      <c r="I23">
        <f t="shared" ca="1" si="6"/>
        <v>1.5303258360981991</v>
      </c>
      <c r="J23">
        <f t="shared" ca="1" si="7"/>
        <v>0.22077841793486963</v>
      </c>
      <c r="K23">
        <f t="shared" ca="1" si="8"/>
        <v>0.97572727983029239</v>
      </c>
      <c r="L23" s="7">
        <f t="shared" si="9"/>
        <v>0.53283302033339752</v>
      </c>
      <c r="M23">
        <f t="shared" ca="1" si="10"/>
        <v>0.7389777148713419</v>
      </c>
      <c r="N23">
        <f t="shared" ca="1" si="11"/>
        <v>16.209421027062287</v>
      </c>
      <c r="O23">
        <v>0.56129057303435059</v>
      </c>
      <c r="P23">
        <f t="shared" si="12"/>
        <v>3.1295188800185958</v>
      </c>
    </row>
    <row r="24" spans="1:19" x14ac:dyDescent="0.25">
      <c r="A24" s="4">
        <f t="shared" si="13"/>
        <v>2000</v>
      </c>
      <c r="B24">
        <v>-5.5540651361133788</v>
      </c>
      <c r="C24">
        <f t="shared" ca="1" si="0"/>
        <v>-158.61786515113448</v>
      </c>
      <c r="D24">
        <f t="shared" ca="1" si="1"/>
        <v>158.61786515113337</v>
      </c>
      <c r="E24">
        <f t="shared" ca="1" si="2"/>
        <v>158.61786515113337</v>
      </c>
      <c r="F24">
        <f t="shared" ca="1" si="3"/>
        <v>0.98422263020077227</v>
      </c>
      <c r="G24">
        <f t="shared" ca="1" si="4"/>
        <v>0.21652581372052157</v>
      </c>
      <c r="H24">
        <f t="shared" ca="1" si="5"/>
        <v>0.65285466359117661</v>
      </c>
      <c r="I24">
        <f t="shared" ca="1" si="6"/>
        <v>1.5317344820656882</v>
      </c>
      <c r="J24">
        <f t="shared" ca="1" si="7"/>
        <v>0.22035893766627396</v>
      </c>
      <c r="K24">
        <f t="shared" ca="1" si="8"/>
        <v>0.97581905563518456</v>
      </c>
      <c r="L24" s="7">
        <f t="shared" si="9"/>
        <v>0.53283302033339752</v>
      </c>
      <c r="M24">
        <f t="shared" ca="1" si="10"/>
        <v>0.73894296361859291</v>
      </c>
      <c r="N24">
        <f t="shared" ca="1" si="11"/>
        <v>16.223578630449488</v>
      </c>
      <c r="O24">
        <v>0.56129057303435059</v>
      </c>
      <c r="P24">
        <f t="shared" si="12"/>
        <v>3.1174444029191868</v>
      </c>
    </row>
    <row r="25" spans="1:19" x14ac:dyDescent="0.25">
      <c r="A25" s="4">
        <f t="shared" si="13"/>
        <v>2100</v>
      </c>
      <c r="B25">
        <v>-5.5325531462822761</v>
      </c>
      <c r="C25">
        <f t="shared" ca="1" si="0"/>
        <v>-158.31530260312013</v>
      </c>
      <c r="D25">
        <f t="shared" ca="1" si="1"/>
        <v>158.31530260311885</v>
      </c>
      <c r="E25">
        <f t="shared" ca="1" si="2"/>
        <v>158.31530260311885</v>
      </c>
      <c r="F25">
        <f t="shared" ca="1" si="3"/>
        <v>0.98428334285235786</v>
      </c>
      <c r="G25">
        <f t="shared" ca="1" si="4"/>
        <v>0.21611279213655474</v>
      </c>
      <c r="H25">
        <f t="shared" ca="1" si="5"/>
        <v>0.65225182479978527</v>
      </c>
      <c r="I25">
        <f t="shared" ca="1" si="6"/>
        <v>1.5331501760182262</v>
      </c>
      <c r="J25">
        <f t="shared" ca="1" si="7"/>
        <v>0.21993860442326557</v>
      </c>
      <c r="K25">
        <f t="shared" ca="1" si="8"/>
        <v>0.97591084582488452</v>
      </c>
      <c r="L25" s="7">
        <f t="shared" si="9"/>
        <v>0.53283302033339752</v>
      </c>
      <c r="M25">
        <f t="shared" ca="1" si="10"/>
        <v>0.73890821182232347</v>
      </c>
      <c r="N25">
        <f t="shared" ca="1" si="11"/>
        <v>16.237809464781986</v>
      </c>
      <c r="O25">
        <v>0.56129057303435059</v>
      </c>
      <c r="P25">
        <f t="shared" si="12"/>
        <v>3.1053699258197782</v>
      </c>
    </row>
    <row r="26" spans="1:19" x14ac:dyDescent="0.25">
      <c r="A26" s="5">
        <v>2152.5</v>
      </c>
      <c r="B26" s="6">
        <v>-5.5212593516209481</v>
      </c>
      <c r="C26">
        <f t="shared" ca="1" si="0"/>
        <v>-158.15621029225071</v>
      </c>
      <c r="D26">
        <f t="shared" ca="1" si="1"/>
        <v>158.15621029224872</v>
      </c>
      <c r="E26">
        <f t="shared" ca="1" si="2"/>
        <v>158.15621029224872</v>
      </c>
      <c r="F26">
        <f t="shared" ca="1" si="3"/>
        <v>0.98431521823889256</v>
      </c>
      <c r="G26">
        <f t="shared" ca="1" si="4"/>
        <v>0.21589561866725568</v>
      </c>
      <c r="H26">
        <f t="shared" ca="1" si="5"/>
        <v>0.65193457187862114</v>
      </c>
      <c r="I26">
        <f t="shared" ca="1" si="6"/>
        <v>1.5338962575928288</v>
      </c>
      <c r="J26">
        <f t="shared" ca="1" si="7"/>
        <v>0.21971758636467137</v>
      </c>
      <c r="K26">
        <f t="shared" ca="1" si="8"/>
        <v>0.9759590414334256</v>
      </c>
      <c r="L26" s="7">
        <f t="shared" si="9"/>
        <v>0.53283302033339752</v>
      </c>
      <c r="M26">
        <f t="shared" ca="1" si="10"/>
        <v>0.73888996691189146</v>
      </c>
      <c r="N26">
        <f t="shared" ca="1" si="11"/>
        <v>16.245310185365401</v>
      </c>
      <c r="O26">
        <v>0.56129057303435059</v>
      </c>
      <c r="P26">
        <f t="shared" si="12"/>
        <v>3.0990308253425889</v>
      </c>
    </row>
    <row r="27" spans="1:19" x14ac:dyDescent="0.25">
      <c r="A27" s="4">
        <v>2200</v>
      </c>
      <c r="B27">
        <v>-5.4938361048696871</v>
      </c>
      <c r="C27">
        <f t="shared" ca="1" si="0"/>
        <v>157.76919565002868</v>
      </c>
      <c r="D27">
        <f t="shared" ca="1" si="1"/>
        <v>-157.76919565002976</v>
      </c>
      <c r="E27">
        <f t="shared" ca="1" si="2"/>
        <v>157.76919565002976</v>
      </c>
      <c r="F27">
        <f t="shared" ca="1" si="3"/>
        <v>0.98439262064337951</v>
      </c>
      <c r="G27">
        <f t="shared" ca="1" si="4"/>
        <v>0.21536731335783146</v>
      </c>
      <c r="H27">
        <f t="shared" ca="1" si="5"/>
        <v>0.6511620289870097</v>
      </c>
      <c r="I27">
        <f t="shared" ca="1" si="6"/>
        <v>1.5357160821488094</v>
      </c>
      <c r="J27">
        <f t="shared" ca="1" si="7"/>
        <v>0.21917992854573606</v>
      </c>
      <c r="K27">
        <f t="shared" ca="1" si="8"/>
        <v>0.97607608504102272</v>
      </c>
      <c r="L27" s="7">
        <f t="shared" si="9"/>
        <v>0.53283302033339752</v>
      </c>
      <c r="M27">
        <f t="shared" ca="1" si="10"/>
        <v>0.73884566455606004</v>
      </c>
      <c r="N27">
        <f t="shared" ca="1" si="11"/>
        <v>16.26360853594176</v>
      </c>
      <c r="O27">
        <v>0.56864098873099989</v>
      </c>
      <c r="P27">
        <f t="shared" si="12"/>
        <v>3.1240203945991643</v>
      </c>
    </row>
    <row r="28" spans="1:19" x14ac:dyDescent="0.25">
      <c r="A28" s="4">
        <f t="shared" ref="A28:A40" si="14">A27+100</f>
        <v>2300</v>
      </c>
      <c r="B28">
        <v>-5.4361029538144008</v>
      </c>
      <c r="C28">
        <f t="shared" ca="1" si="0"/>
        <v>156.95110453797207</v>
      </c>
      <c r="D28">
        <f t="shared" ca="1" si="1"/>
        <v>-156.95110453797363</v>
      </c>
      <c r="E28">
        <f t="shared" ca="1" si="2"/>
        <v>156.95110453797363</v>
      </c>
      <c r="F28">
        <f t="shared" ca="1" si="3"/>
        <v>0.98455558958288647</v>
      </c>
      <c r="G28">
        <f t="shared" ca="1" si="4"/>
        <v>0.2142505548920256</v>
      </c>
      <c r="H28">
        <f t="shared" ca="1" si="5"/>
        <v>0.64952533651918287</v>
      </c>
      <c r="I28">
        <f t="shared" ca="1" si="6"/>
        <v>1.539585823332184</v>
      </c>
      <c r="J28">
        <f t="shared" ca="1" si="7"/>
        <v>0.21804340027261093</v>
      </c>
      <c r="K28">
        <f t="shared" ca="1" si="8"/>
        <v>0.97632256907423109</v>
      </c>
      <c r="L28" s="7">
        <f t="shared" si="9"/>
        <v>0.53283302033339752</v>
      </c>
      <c r="M28">
        <f t="shared" ca="1" si="10"/>
        <v>0.73875239356104339</v>
      </c>
      <c r="N28">
        <f t="shared" ca="1" si="11"/>
        <v>16.302531768588658</v>
      </c>
      <c r="O28">
        <v>0.56864098873099989</v>
      </c>
      <c r="P28">
        <f t="shared" si="12"/>
        <v>3.0911909585005297</v>
      </c>
    </row>
    <row r="29" spans="1:19" x14ac:dyDescent="0.25">
      <c r="A29" s="4">
        <f t="shared" si="14"/>
        <v>2400</v>
      </c>
      <c r="B29">
        <v>-5.3783698027591136</v>
      </c>
      <c r="C29">
        <f t="shared" ca="1" si="0"/>
        <v>156.12844855315166</v>
      </c>
      <c r="D29">
        <f t="shared" ca="1" si="1"/>
        <v>-156.12844855315294</v>
      </c>
      <c r="E29">
        <f t="shared" ca="1" si="2"/>
        <v>156.12844855315294</v>
      </c>
      <c r="F29">
        <f t="shared" ca="1" si="3"/>
        <v>0.98471858090234277</v>
      </c>
      <c r="G29">
        <f t="shared" ca="1" si="4"/>
        <v>0.21312756501723706</v>
      </c>
      <c r="H29">
        <f t="shared" ca="1" si="5"/>
        <v>0.64787448379288015</v>
      </c>
      <c r="I29">
        <f t="shared" ca="1" si="6"/>
        <v>1.5435088508898451</v>
      </c>
      <c r="J29">
        <f t="shared" ca="1" si="7"/>
        <v>0.21690053027680622</v>
      </c>
      <c r="K29">
        <f t="shared" ca="1" si="8"/>
        <v>0.97656915677766698</v>
      </c>
      <c r="L29" s="7">
        <f t="shared" si="9"/>
        <v>0.53283302033339752</v>
      </c>
      <c r="M29">
        <f t="shared" ca="1" si="10"/>
        <v>0.73865911867322931</v>
      </c>
      <c r="N29">
        <f t="shared" ca="1" si="11"/>
        <v>16.34200874144549</v>
      </c>
      <c r="O29">
        <v>0.56864098873099989</v>
      </c>
      <c r="P29">
        <f t="shared" si="12"/>
        <v>3.0583615224018952</v>
      </c>
    </row>
    <row r="30" spans="1:19" x14ac:dyDescent="0.25">
      <c r="A30" s="4">
        <f t="shared" si="14"/>
        <v>2500</v>
      </c>
      <c r="B30">
        <v>-5.3206366517038282</v>
      </c>
      <c r="C30">
        <f t="shared" ca="1" si="0"/>
        <v>155.30115512369161</v>
      </c>
      <c r="D30">
        <f t="shared" ca="1" si="1"/>
        <v>-155.30115512369267</v>
      </c>
      <c r="E30">
        <f t="shared" ca="1" si="2"/>
        <v>155.30115512369267</v>
      </c>
      <c r="F30">
        <f t="shared" ca="1" si="3"/>
        <v>0.98488159459551039</v>
      </c>
      <c r="G30">
        <f t="shared" ca="1" si="4"/>
        <v>0.21199824466716932</v>
      </c>
      <c r="H30">
        <f t="shared" ca="1" si="5"/>
        <v>0.64620920646374402</v>
      </c>
      <c r="I30">
        <f t="shared" ca="1" si="6"/>
        <v>1.5474864641318069</v>
      </c>
      <c r="J30">
        <f t="shared" ca="1" si="7"/>
        <v>0.21575121773826964</v>
      </c>
      <c r="K30">
        <f t="shared" ca="1" si="8"/>
        <v>0.97681584818178435</v>
      </c>
      <c r="L30" s="7">
        <f t="shared" si="9"/>
        <v>0.53283302033339752</v>
      </c>
      <c r="M30">
        <f t="shared" ca="1" si="10"/>
        <v>0.73856583990336155</v>
      </c>
      <c r="N30">
        <f t="shared" ca="1" si="11"/>
        <v>16.382052995168493</v>
      </c>
      <c r="O30">
        <v>0.56864098873099989</v>
      </c>
      <c r="P30">
        <f t="shared" si="12"/>
        <v>3.0255320863032615</v>
      </c>
    </row>
    <row r="31" spans="1:19" x14ac:dyDescent="0.25">
      <c r="A31" s="4">
        <f t="shared" si="14"/>
        <v>2600</v>
      </c>
      <c r="B31">
        <v>-5.262903500648541</v>
      </c>
      <c r="C31">
        <f t="shared" ca="1" si="0"/>
        <v>154.46914970968115</v>
      </c>
      <c r="D31">
        <f t="shared" ca="1" si="1"/>
        <v>-154.46914970968268</v>
      </c>
      <c r="E31">
        <f t="shared" ca="1" si="2"/>
        <v>154.46914970968268</v>
      </c>
      <c r="F31">
        <f t="shared" ca="1" si="3"/>
        <v>0.98504463065615222</v>
      </c>
      <c r="G31">
        <f t="shared" ca="1" si="4"/>
        <v>0.2108624920890039</v>
      </c>
      <c r="H31">
        <f t="shared" ca="1" si="5"/>
        <v>0.64452923229136583</v>
      </c>
      <c r="I31">
        <f t="shared" ca="1" si="6"/>
        <v>1.5515200085570984</v>
      </c>
      <c r="J31">
        <f t="shared" ca="1" si="7"/>
        <v>0.21459535910286784</v>
      </c>
      <c r="K31">
        <f t="shared" ca="1" si="8"/>
        <v>0.97706264331704473</v>
      </c>
      <c r="L31" s="7">
        <f t="shared" si="9"/>
        <v>0.53283302033339752</v>
      </c>
      <c r="M31">
        <f t="shared" ca="1" si="10"/>
        <v>0.73847255726218064</v>
      </c>
      <c r="N31">
        <f t="shared" ca="1" si="11"/>
        <v>16.42267855235534</v>
      </c>
      <c r="O31">
        <v>0.56864098873099989</v>
      </c>
      <c r="P31">
        <f t="shared" si="12"/>
        <v>2.992702650204627</v>
      </c>
    </row>
    <row r="32" spans="1:19" x14ac:dyDescent="0.25">
      <c r="A32" s="4">
        <f t="shared" si="14"/>
        <v>2700</v>
      </c>
      <c r="B32">
        <v>-5.2051703495932546</v>
      </c>
      <c r="C32">
        <f t="shared" ca="1" si="0"/>
        <v>-153.63235572750281</v>
      </c>
      <c r="D32">
        <f t="shared" ca="1" si="1"/>
        <v>153.63235572750207</v>
      </c>
      <c r="E32">
        <f t="shared" ca="1" si="2"/>
        <v>153.63235572750207</v>
      </c>
      <c r="F32">
        <f t="shared" ca="1" si="3"/>
        <v>0.98520768907803136</v>
      </c>
      <c r="G32">
        <f t="shared" ca="1" si="4"/>
        <v>0.20972020274010261</v>
      </c>
      <c r="H32">
        <f t="shared" ca="1" si="5"/>
        <v>0.64283428081357441</v>
      </c>
      <c r="I32">
        <f t="shared" ca="1" si="6"/>
        <v>1.555610878023485</v>
      </c>
      <c r="J32">
        <f t="shared" ca="1" si="7"/>
        <v>0.21343284797726003</v>
      </c>
      <c r="K32">
        <f t="shared" ca="1" si="8"/>
        <v>0.97730954221391719</v>
      </c>
      <c r="L32" s="7">
        <f t="shared" si="9"/>
        <v>0.53283302033339752</v>
      </c>
      <c r="M32">
        <f t="shared" ca="1" si="10"/>
        <v>0.73837927076042398</v>
      </c>
      <c r="N32">
        <f t="shared" ca="1" si="11"/>
        <v>16.463899940199099</v>
      </c>
      <c r="O32">
        <v>0.56864098873099989</v>
      </c>
      <c r="P32">
        <f t="shared" si="12"/>
        <v>2.9598732141059925</v>
      </c>
    </row>
    <row r="33" spans="1:16" x14ac:dyDescent="0.25">
      <c r="A33" s="4">
        <f t="shared" si="14"/>
        <v>2800</v>
      </c>
      <c r="B33">
        <v>-5.1474371985379683</v>
      </c>
      <c r="C33">
        <f t="shared" ca="1" si="0"/>
        <v>-152.79069447036719</v>
      </c>
      <c r="D33">
        <f t="shared" ca="1" si="1"/>
        <v>152.79069447036591</v>
      </c>
      <c r="E33">
        <f t="shared" ca="1" si="2"/>
        <v>152.79069447036591</v>
      </c>
      <c r="F33">
        <f t="shared" ca="1" si="3"/>
        <v>0.98537076985491212</v>
      </c>
      <c r="G33">
        <f t="shared" ca="1" si="4"/>
        <v>0.2085712691795312</v>
      </c>
      <c r="H33">
        <f t="shared" ca="1" si="5"/>
        <v>0.6411240630034889</v>
      </c>
      <c r="I33">
        <f t="shared" ca="1" si="6"/>
        <v>1.5597605170445119</v>
      </c>
      <c r="J33">
        <f t="shared" ca="1" si="7"/>
        <v>0.21226357501850127</v>
      </c>
      <c r="K33">
        <f t="shared" ca="1" si="8"/>
        <v>0.9775565449028798</v>
      </c>
      <c r="L33" s="7">
        <f t="shared" si="9"/>
        <v>0.53283302033339752</v>
      </c>
      <c r="M33">
        <f t="shared" ca="1" si="10"/>
        <v>0.73828598040882498</v>
      </c>
      <c r="N33">
        <f t="shared" ca="1" si="11"/>
        <v>16.505732214472051</v>
      </c>
      <c r="O33">
        <v>0.56864098873099989</v>
      </c>
      <c r="P33">
        <f t="shared" si="12"/>
        <v>2.9270437780073584</v>
      </c>
    </row>
    <row r="34" spans="1:16" x14ac:dyDescent="0.25">
      <c r="A34" s="4">
        <f t="shared" si="14"/>
        <v>2900</v>
      </c>
      <c r="B34">
        <v>-5.089704047482682</v>
      </c>
      <c r="C34">
        <f t="shared" ca="1" si="0"/>
        <v>-151.94408502484166</v>
      </c>
      <c r="D34">
        <f t="shared" ca="1" si="1"/>
        <v>151.94408502484052</v>
      </c>
      <c r="E34">
        <f t="shared" ca="1" si="2"/>
        <v>151.94408502484052</v>
      </c>
      <c r="F34">
        <f t="shared" ca="1" si="3"/>
        <v>0.98553387298055928</v>
      </c>
      <c r="G34">
        <f t="shared" ca="1" si="4"/>
        <v>0.20741558095411453</v>
      </c>
      <c r="H34">
        <f t="shared" ca="1" si="5"/>
        <v>0.63939828090826334</v>
      </c>
      <c r="I34">
        <f t="shared" ca="1" si="6"/>
        <v>1.5639704232227571</v>
      </c>
      <c r="J34">
        <f t="shared" ca="1" si="7"/>
        <v>0.2110874278180804</v>
      </c>
      <c r="K34">
        <f t="shared" ca="1" si="8"/>
        <v>0.97780365141441794</v>
      </c>
      <c r="L34" s="7">
        <f t="shared" si="9"/>
        <v>0.53283302033339752</v>
      </c>
      <c r="M34">
        <f t="shared" ca="1" si="10"/>
        <v>0.73819268621811407</v>
      </c>
      <c r="N34">
        <f t="shared" ca="1" si="11"/>
        <v>16.548190984932305</v>
      </c>
      <c r="O34">
        <v>0.56864098873099989</v>
      </c>
      <c r="P34">
        <f t="shared" si="12"/>
        <v>2.8942143419087243</v>
      </c>
    </row>
    <row r="35" spans="1:16" x14ac:dyDescent="0.25">
      <c r="A35" s="4">
        <f t="shared" si="14"/>
        <v>3000</v>
      </c>
      <c r="B35">
        <v>-5.0319708964273957</v>
      </c>
      <c r="C35">
        <f ca="1">D35</f>
        <v>-151.0924441830991</v>
      </c>
      <c r="D35">
        <f ca="1">(1.56*(21.67)^2)*TANH((2*PI()*B35)/C35)</f>
        <v>151.0924441830974</v>
      </c>
      <c r="E35">
        <f t="shared" ca="1" si="2"/>
        <v>151.0924441830974</v>
      </c>
      <c r="F35">
        <f t="shared" ca="1" si="3"/>
        <v>0.98569699844873826</v>
      </c>
      <c r="G35">
        <f t="shared" ca="1" si="4"/>
        <v>0.20625302447864921</v>
      </c>
      <c r="H35">
        <f t="shared" ca="1" si="5"/>
        <v>0.63765662726827932</v>
      </c>
      <c r="I35">
        <f t="shared" ca="1" si="6"/>
        <v>1.5682421498291321</v>
      </c>
      <c r="J35">
        <f t="shared" ca="1" si="7"/>
        <v>0.2099042907800123</v>
      </c>
      <c r="K35">
        <f t="shared" ca="1" si="8"/>
        <v>0.97805086177902456</v>
      </c>
      <c r="L35" s="7">
        <f t="shared" si="9"/>
        <v>0.53283302033339752</v>
      </c>
      <c r="M35">
        <f t="shared" ca="1" si="10"/>
        <v>0.73809938819901844</v>
      </c>
      <c r="N35">
        <f t="shared" ca="1" si="11"/>
        <v>16.591292442255966</v>
      </c>
      <c r="O35">
        <v>0.56864098873099989</v>
      </c>
      <c r="P35">
        <f t="shared" si="12"/>
        <v>2.8613849058100902</v>
      </c>
    </row>
    <row r="36" spans="1:16" x14ac:dyDescent="0.25">
      <c r="A36" s="4">
        <f t="shared" si="14"/>
        <v>3100</v>
      </c>
      <c r="B36">
        <v>-4.9742377453721094</v>
      </c>
      <c r="C36">
        <f t="shared" ca="1" si="0"/>
        <v>-150.23568635062708</v>
      </c>
      <c r="D36">
        <f t="shared" ref="D36:D55" ca="1" si="15">(1.56*(21.67)^2)*TANH((2*PI()*B36)/C36)</f>
        <v>150.23568635062574</v>
      </c>
      <c r="E36">
        <f t="shared" ca="1" si="2"/>
        <v>150.23568635062574</v>
      </c>
      <c r="F36">
        <f t="shared" ca="1" si="3"/>
        <v>0.98586014625321527</v>
      </c>
      <c r="G36">
        <f t="shared" ca="1" si="4"/>
        <v>0.20508348290991937</v>
      </c>
      <c r="H36">
        <f t="shared" ca="1" si="5"/>
        <v>0.63589878511551168</v>
      </c>
      <c r="I36">
        <f t="shared" ca="1" si="6"/>
        <v>1.5725773085387307</v>
      </c>
      <c r="J36">
        <f t="shared" ca="1" si="7"/>
        <v>0.20871404499262317</v>
      </c>
      <c r="K36">
        <f t="shared" ca="1" si="8"/>
        <v>0.97829817602720137</v>
      </c>
      <c r="L36" s="7">
        <f t="shared" si="9"/>
        <v>0.53283302033339752</v>
      </c>
      <c r="M36">
        <f t="shared" ca="1" si="10"/>
        <v>0.73800608636226173</v>
      </c>
      <c r="N36">
        <f t="shared" ca="1" si="11"/>
        <v>16.635053386604497</v>
      </c>
      <c r="O36">
        <v>0.56864098873099989</v>
      </c>
      <c r="P36">
        <f t="shared" si="12"/>
        <v>2.8285554697114561</v>
      </c>
    </row>
    <row r="37" spans="1:16" x14ac:dyDescent="0.25">
      <c r="A37" s="4">
        <f t="shared" si="14"/>
        <v>3200</v>
      </c>
      <c r="B37">
        <v>-4.9165045943168231</v>
      </c>
      <c r="C37">
        <f t="shared" ca="1" si="0"/>
        <v>149.37372344910926</v>
      </c>
      <c r="D37">
        <f t="shared" ca="1" si="15"/>
        <v>-149.37372344910997</v>
      </c>
      <c r="E37">
        <f t="shared" ca="1" si="2"/>
        <v>149.37372344910997</v>
      </c>
      <c r="F37">
        <f t="shared" ca="1" si="3"/>
        <v>0.9860233163877572</v>
      </c>
      <c r="G37">
        <f t="shared" ca="1" si="4"/>
        <v>0.20390683601412229</v>
      </c>
      <c r="H37">
        <f t="shared" ca="1" si="5"/>
        <v>0.63412442734967944</v>
      </c>
      <c r="I37">
        <f t="shared" ca="1" si="6"/>
        <v>1.5769775723346537</v>
      </c>
      <c r="J37">
        <f t="shared" ca="1" si="7"/>
        <v>0.20751656809362934</v>
      </c>
      <c r="K37">
        <f t="shared" ca="1" si="8"/>
        <v>0.97854559418945786</v>
      </c>
      <c r="L37" s="7">
        <f t="shared" si="9"/>
        <v>0.53283302033339752</v>
      </c>
      <c r="M37">
        <f t="shared" ca="1" si="10"/>
        <v>0.73791278071856392</v>
      </c>
      <c r="N37">
        <f t="shared" ca="1" si="11"/>
        <v>16.679491257946861</v>
      </c>
      <c r="O37">
        <v>0.56864098873099989</v>
      </c>
      <c r="P37">
        <f t="shared" si="12"/>
        <v>2.7957260336128216</v>
      </c>
    </row>
    <row r="38" spans="1:16" x14ac:dyDescent="0.25">
      <c r="A38" s="4">
        <f t="shared" si="14"/>
        <v>3300</v>
      </c>
      <c r="B38">
        <v>-4.8587714432615368</v>
      </c>
      <c r="C38">
        <f t="shared" ca="1" si="0"/>
        <v>148.5064648141622</v>
      </c>
      <c r="D38">
        <f t="shared" ca="1" si="15"/>
        <v>-148.50646481416422</v>
      </c>
      <c r="E38">
        <f t="shared" ca="1" si="2"/>
        <v>148.50646481416422</v>
      </c>
      <c r="F38">
        <f t="shared" ca="1" si="3"/>
        <v>0.98618650884613146</v>
      </c>
      <c r="G38">
        <f t="shared" ca="1" si="4"/>
        <v>0.20272296002727089</v>
      </c>
      <c r="H38">
        <f t="shared" ca="1" si="5"/>
        <v>0.63233321629066452</v>
      </c>
      <c r="I38">
        <f t="shared" ca="1" si="6"/>
        <v>1.58144467859226</v>
      </c>
      <c r="J38">
        <f t="shared" ca="1" si="7"/>
        <v>0.2063117341280685</v>
      </c>
      <c r="K38">
        <f t="shared" ca="1" si="8"/>
        <v>0.97879311629631061</v>
      </c>
      <c r="L38" s="7">
        <f t="shared" si="9"/>
        <v>0.53283302033339752</v>
      </c>
      <c r="M38">
        <f t="shared" ca="1" si="10"/>
        <v>0.73781947127864211</v>
      </c>
      <c r="N38">
        <f t="shared" ca="1" si="11"/>
        <v>16.724624168266313</v>
      </c>
      <c r="O38">
        <v>0.56864098873099989</v>
      </c>
      <c r="P38">
        <f t="shared" si="12"/>
        <v>2.7628965975141875</v>
      </c>
    </row>
    <row r="39" spans="1:16" x14ac:dyDescent="0.25">
      <c r="A39" s="4">
        <f t="shared" si="14"/>
        <v>3400</v>
      </c>
      <c r="B39">
        <v>-4.8010382922062504</v>
      </c>
      <c r="C39">
        <f t="shared" ca="1" si="0"/>
        <v>147.63381708758754</v>
      </c>
      <c r="D39">
        <f t="shared" ca="1" si="15"/>
        <v>-147.63381708758874</v>
      </c>
      <c r="E39">
        <f t="shared" ca="1" si="2"/>
        <v>147.63381708758874</v>
      </c>
      <c r="F39">
        <f t="shared" ca="1" si="3"/>
        <v>0.98634972362210627</v>
      </c>
      <c r="G39">
        <f t="shared" ca="1" si="4"/>
        <v>0.2015317275081098</v>
      </c>
      <c r="H39">
        <f t="shared" ca="1" si="5"/>
        <v>0.63052480320556736</v>
      </c>
      <c r="I39">
        <f t="shared" ca="1" si="6"/>
        <v>1.5859804323573521</v>
      </c>
      <c r="J39">
        <f t="shared" ca="1" si="7"/>
        <v>0.20509941339861185</v>
      </c>
      <c r="K39">
        <f t="shared" ca="1" si="8"/>
        <v>0.97904074237828498</v>
      </c>
      <c r="L39" s="7">
        <f t="shared" si="9"/>
        <v>0.53283302033339752</v>
      </c>
      <c r="M39">
        <f t="shared" ca="1" si="10"/>
        <v>0.73772615805320985</v>
      </c>
      <c r="N39">
        <f t="shared" ca="1" si="11"/>
        <v>16.770470935793185</v>
      </c>
      <c r="O39">
        <v>0.56864098873099989</v>
      </c>
      <c r="P39">
        <f t="shared" si="12"/>
        <v>2.7300671614155534</v>
      </c>
    </row>
    <row r="40" spans="1:16" x14ac:dyDescent="0.25">
      <c r="A40" s="4">
        <f t="shared" si="14"/>
        <v>3500</v>
      </c>
      <c r="B40">
        <v>-4.7433051411509641</v>
      </c>
      <c r="C40">
        <f t="shared" ca="1" si="0"/>
        <v>146.75568410378023</v>
      </c>
      <c r="D40">
        <f t="shared" ca="1" si="15"/>
        <v>-146.75568410378145</v>
      </c>
      <c r="E40">
        <f t="shared" ca="1" si="2"/>
        <v>146.75568410378145</v>
      </c>
      <c r="F40">
        <f t="shared" ca="1" si="3"/>
        <v>0.98651296070945071</v>
      </c>
      <c r="G40">
        <f t="shared" ca="1" si="4"/>
        <v>0.20033300718305347</v>
      </c>
      <c r="H40">
        <f t="shared" ca="1" si="5"/>
        <v>0.62869882780864439</v>
      </c>
      <c r="I40">
        <f t="shared" ca="1" si="6"/>
        <v>1.5905867098329753</v>
      </c>
      <c r="J40">
        <f t="shared" ca="1" si="7"/>
        <v>0.2038794723077573</v>
      </c>
      <c r="K40">
        <f t="shared" ca="1" si="8"/>
        <v>0.97928847246591444</v>
      </c>
      <c r="L40" s="7">
        <f t="shared" si="9"/>
        <v>0.53283302033339752</v>
      </c>
      <c r="M40">
        <f t="shared" ca="1" si="10"/>
        <v>0.73763284105297688</v>
      </c>
      <c r="N40">
        <f t="shared" ca="1" si="11"/>
        <v>16.817051121416885</v>
      </c>
      <c r="O40">
        <v>0.56864098873099989</v>
      </c>
      <c r="P40">
        <f t="shared" si="12"/>
        <v>2.6972377253169193</v>
      </c>
    </row>
    <row r="41" spans="1:16" x14ac:dyDescent="0.25">
      <c r="A41" s="5">
        <v>3506.2</v>
      </c>
      <c r="B41" s="6">
        <v>-4.7397256857855368</v>
      </c>
      <c r="C41">
        <f t="shared" ca="1" si="0"/>
        <v>146.70105704677079</v>
      </c>
      <c r="D41">
        <f t="shared" ca="1" si="15"/>
        <v>-146.70105704677277</v>
      </c>
      <c r="E41">
        <f t="shared" ca="1" si="2"/>
        <v>146.70105704677277</v>
      </c>
      <c r="F41">
        <f t="shared" ca="1" si="3"/>
        <v>0.98652308214326012</v>
      </c>
      <c r="G41">
        <f t="shared" ca="1" si="4"/>
        <v>0.20025843697017828</v>
      </c>
      <c r="H41">
        <f t="shared" ca="1" si="5"/>
        <v>0.62858503078742189</v>
      </c>
      <c r="I41">
        <f t="shared" ca="1" si="6"/>
        <v>1.5908746645578093</v>
      </c>
      <c r="J41">
        <f t="shared" ca="1" si="7"/>
        <v>0.20380358198960827</v>
      </c>
      <c r="K41">
        <f t="shared" ca="1" si="8"/>
        <v>0.97930383515611286</v>
      </c>
      <c r="L41" s="7">
        <f t="shared" si="9"/>
        <v>0.53283302033339752</v>
      </c>
      <c r="M41">
        <f t="shared" ca="1" si="10"/>
        <v>0.73762705527493067</v>
      </c>
      <c r="N41">
        <f t="shared" ca="1" si="11"/>
        <v>16.819963694551895</v>
      </c>
      <c r="O41">
        <v>0.56864098873099989</v>
      </c>
      <c r="P41">
        <f t="shared" si="12"/>
        <v>2.6952023002788041</v>
      </c>
    </row>
    <row r="42" spans="1:16" x14ac:dyDescent="0.25">
      <c r="A42" s="4">
        <f>3600</f>
        <v>3600</v>
      </c>
      <c r="B42">
        <v>-4.887722109949511</v>
      </c>
      <c r="C42">
        <f t="shared" ca="1" si="0"/>
        <v>-148.94202506208489</v>
      </c>
      <c r="D42">
        <f t="shared" ca="1" si="15"/>
        <v>148.94202506208299</v>
      </c>
      <c r="E42">
        <f t="shared" ca="1" si="2"/>
        <v>148.94202506208299</v>
      </c>
      <c r="F42">
        <f t="shared" ca="1" si="3"/>
        <v>0.98610467212907449</v>
      </c>
      <c r="G42">
        <f t="shared" ca="1" si="4"/>
        <v>0.20331753389204904</v>
      </c>
      <c r="H42">
        <f t="shared" ca="1" si="5"/>
        <v>0.63323355896021649</v>
      </c>
      <c r="I42">
        <f t="shared" ca="1" si="6"/>
        <v>1.5791961525886626</v>
      </c>
      <c r="J42">
        <f t="shared" ca="1" si="7"/>
        <v>0.20691683364463587</v>
      </c>
      <c r="K42">
        <f t="shared" ca="1" si="8"/>
        <v>0.97866898171994976</v>
      </c>
      <c r="L42" s="7">
        <f t="shared" si="9"/>
        <v>0.53283302033339752</v>
      </c>
      <c r="M42">
        <f t="shared" ca="1" si="10"/>
        <v>0.73786626238222464</v>
      </c>
      <c r="N42">
        <f t="shared" ca="1" si="11"/>
        <v>16.701903937659246</v>
      </c>
      <c r="O42">
        <v>0.56057945301558387</v>
      </c>
      <c r="P42">
        <f t="shared" si="12"/>
        <v>2.7399565868876725</v>
      </c>
    </row>
    <row r="43" spans="1:16" x14ac:dyDescent="0.25">
      <c r="A43" s="4">
        <f t="shared" ref="A43:A54" si="16">A42+100</f>
        <v>3700</v>
      </c>
      <c r="B43">
        <v>-5.0455008137490562</v>
      </c>
      <c r="C43">
        <f t="shared" ca="1" si="0"/>
        <v>-151.29248435208194</v>
      </c>
      <c r="D43">
        <f t="shared" ca="1" si="15"/>
        <v>151.29248435208095</v>
      </c>
      <c r="E43">
        <f t="shared" ca="1" si="2"/>
        <v>151.29248435208095</v>
      </c>
      <c r="F43">
        <f t="shared" ca="1" si="3"/>
        <v>0.98565876755776949</v>
      </c>
      <c r="G43">
        <f t="shared" ca="1" si="4"/>
        <v>0.20652609498255828</v>
      </c>
      <c r="H43">
        <f t="shared" ca="1" si="5"/>
        <v>0.63806622892773013</v>
      </c>
      <c r="I43">
        <f t="shared" ca="1" si="6"/>
        <v>1.5672354289624437</v>
      </c>
      <c r="J43">
        <f t="shared" ca="1" si="7"/>
        <v>0.21018219541002128</v>
      </c>
      <c r="K43">
        <f t="shared" ca="1" si="8"/>
        <v>0.97799291805448296</v>
      </c>
      <c r="L43" s="7">
        <f t="shared" si="9"/>
        <v>0.53283302033339752</v>
      </c>
      <c r="M43">
        <f t="shared" ca="1" si="10"/>
        <v>0.73812125318054589</v>
      </c>
      <c r="N43">
        <f t="shared" ca="1" si="11"/>
        <v>16.581132965213978</v>
      </c>
      <c r="O43">
        <v>0.56057945301558387</v>
      </c>
      <c r="P43">
        <f t="shared" si="12"/>
        <v>2.8284040863611293</v>
      </c>
    </row>
    <row r="44" spans="1:16" x14ac:dyDescent="0.25">
      <c r="A44" s="4">
        <f t="shared" si="16"/>
        <v>3800</v>
      </c>
      <c r="B44">
        <v>-5.2032795175486015</v>
      </c>
      <c r="C44">
        <f t="shared" ca="1" si="0"/>
        <v>-153.60486781058708</v>
      </c>
      <c r="D44">
        <f t="shared" ca="1" si="15"/>
        <v>153.60486781058572</v>
      </c>
      <c r="E44">
        <f t="shared" ca="1" si="2"/>
        <v>153.60486781058572</v>
      </c>
      <c r="F44">
        <f t="shared" ca="1" si="3"/>
        <v>0.98521302982095849</v>
      </c>
      <c r="G44">
        <f t="shared" ca="1" si="4"/>
        <v>0.20968267957982056</v>
      </c>
      <c r="H44">
        <f t="shared" ca="1" si="5"/>
        <v>0.64277851247503948</v>
      </c>
      <c r="I44">
        <f t="shared" ca="1" si="6"/>
        <v>1.5557458449403787</v>
      </c>
      <c r="J44">
        <f t="shared" ca="1" si="7"/>
        <v>0.21339466055010964</v>
      </c>
      <c r="K44">
        <f t="shared" ca="1" si="8"/>
        <v>0.97731763021307083</v>
      </c>
      <c r="L44" s="7">
        <f t="shared" si="9"/>
        <v>0.53283302033339752</v>
      </c>
      <c r="M44">
        <f t="shared" ca="1" si="10"/>
        <v>0.73837621544703957</v>
      </c>
      <c r="N44">
        <f t="shared" ca="1" si="11"/>
        <v>16.465260239266513</v>
      </c>
      <c r="O44">
        <v>0.56057945301558387</v>
      </c>
      <c r="P44">
        <f t="shared" si="12"/>
        <v>2.916851585834586</v>
      </c>
    </row>
    <row r="45" spans="1:16" x14ac:dyDescent="0.25">
      <c r="A45" s="4">
        <f t="shared" si="16"/>
        <v>3900</v>
      </c>
      <c r="B45">
        <v>-5.3610582213481468</v>
      </c>
      <c r="C45">
        <f t="shared" ca="1" si="0"/>
        <v>-155.88087052462424</v>
      </c>
      <c r="D45">
        <f t="shared" ca="1" si="15"/>
        <v>155.88087052462333</v>
      </c>
      <c r="E45">
        <f t="shared" ca="1" si="2"/>
        <v>155.88087052462333</v>
      </c>
      <c r="F45">
        <f t="shared" ca="1" si="3"/>
        <v>0.98476745904589791</v>
      </c>
      <c r="G45">
        <f t="shared" ca="1" si="4"/>
        <v>0.21278960161043453</v>
      </c>
      <c r="H45">
        <f t="shared" ca="1" si="5"/>
        <v>0.64737666823773699</v>
      </c>
      <c r="I45">
        <f t="shared" ca="1" si="6"/>
        <v>1.5446957684189642</v>
      </c>
      <c r="J45">
        <f t="shared" ca="1" si="7"/>
        <v>0.21655658395459446</v>
      </c>
      <c r="K45">
        <f t="shared" ca="1" si="8"/>
        <v>0.97664311757332256</v>
      </c>
      <c r="L45" s="7">
        <f t="shared" si="9"/>
        <v>0.53283302033339752</v>
      </c>
      <c r="M45">
        <f t="shared" ca="1" si="10"/>
        <v>0.73863114896274717</v>
      </c>
      <c r="N45">
        <f t="shared" ca="1" si="11"/>
        <v>16.353956039962807</v>
      </c>
      <c r="O45">
        <v>0.56057945301558387</v>
      </c>
      <c r="P45">
        <f t="shared" si="12"/>
        <v>3.0052990853080432</v>
      </c>
    </row>
    <row r="46" spans="1:16" x14ac:dyDescent="0.25">
      <c r="A46" s="4">
        <f t="shared" si="16"/>
        <v>4000</v>
      </c>
      <c r="B46">
        <v>-5.5188369251476921</v>
      </c>
      <c r="C46">
        <f t="shared" ca="1" si="0"/>
        <v>-158.12206407631027</v>
      </c>
      <c r="D46">
        <f t="shared" ca="1" si="15"/>
        <v>158.12206407630893</v>
      </c>
      <c r="E46">
        <f t="shared" ca="1" si="2"/>
        <v>158.12206407630893</v>
      </c>
      <c r="F46">
        <f t="shared" ca="1" si="3"/>
        <v>0.98432205535988204</v>
      </c>
      <c r="G46">
        <f t="shared" ca="1" si="4"/>
        <v>0.21584900640712382</v>
      </c>
      <c r="H46">
        <f t="shared" ca="1" si="5"/>
        <v>0.65186645508731078</v>
      </c>
      <c r="I46">
        <f t="shared" ca="1" si="6"/>
        <v>1.5340565420965868</v>
      </c>
      <c r="J46">
        <f t="shared" ca="1" si="7"/>
        <v>0.21967014893470221</v>
      </c>
      <c r="K46">
        <f t="shared" ca="1" si="8"/>
        <v>0.97596937951329032</v>
      </c>
      <c r="L46" s="7">
        <f t="shared" si="9"/>
        <v>0.53283302033339752</v>
      </c>
      <c r="M46">
        <f t="shared" ca="1" si="10"/>
        <v>0.73888605350852143</v>
      </c>
      <c r="N46">
        <f t="shared" ca="1" si="11"/>
        <v>16.246921689728399</v>
      </c>
      <c r="O46">
        <v>0.56057945301558387</v>
      </c>
      <c r="P46">
        <f t="shared" si="12"/>
        <v>3.0937465847815</v>
      </c>
    </row>
    <row r="47" spans="1:16" x14ac:dyDescent="0.25">
      <c r="A47" s="4">
        <f t="shared" si="16"/>
        <v>4100</v>
      </c>
      <c r="B47">
        <v>-5.6766156289472374</v>
      </c>
      <c r="C47">
        <f t="shared" ca="1" si="0"/>
        <v>160.32990880420616</v>
      </c>
      <c r="D47">
        <f t="shared" ca="1" si="15"/>
        <v>-160.32990880420769</v>
      </c>
      <c r="E47">
        <f t="shared" ca="1" si="2"/>
        <v>160.32990880420769</v>
      </c>
      <c r="F47">
        <f t="shared" ca="1" si="3"/>
        <v>0.98387681889024492</v>
      </c>
      <c r="G47">
        <f t="shared" ca="1" si="4"/>
        <v>0.21886288744644261</v>
      </c>
      <c r="H47">
        <f t="shared" ca="1" si="5"/>
        <v>0.65625318509541675</v>
      </c>
      <c r="I47">
        <f t="shared" ca="1" si="6"/>
        <v>1.5238021280683061</v>
      </c>
      <c r="J47">
        <f t="shared" ca="1" si="7"/>
        <v>0.22273738425720305</v>
      </c>
      <c r="K47">
        <f t="shared" ca="1" si="8"/>
        <v>0.97529641541146972</v>
      </c>
      <c r="L47" s="7">
        <f t="shared" si="9"/>
        <v>0.53283302033339752</v>
      </c>
      <c r="M47">
        <f t="shared" ca="1" si="10"/>
        <v>0.73914092886502702</v>
      </c>
      <c r="N47">
        <f t="shared" ca="1" si="11"/>
        <v>16.143885842392475</v>
      </c>
      <c r="O47">
        <v>0.56057945301558387</v>
      </c>
      <c r="P47">
        <f t="shared" si="12"/>
        <v>3.1821940842549568</v>
      </c>
    </row>
    <row r="48" spans="1:16" x14ac:dyDescent="0.25">
      <c r="A48" s="4">
        <f t="shared" si="16"/>
        <v>4200</v>
      </c>
      <c r="B48">
        <v>-5.8343943327467827</v>
      </c>
      <c r="C48">
        <f t="shared" ca="1" si="0"/>
        <v>162.50576454185401</v>
      </c>
      <c r="D48">
        <f t="shared" ca="1" si="15"/>
        <v>-162.50576454185534</v>
      </c>
      <c r="E48">
        <f t="shared" ca="1" si="2"/>
        <v>162.50576454185534</v>
      </c>
      <c r="F48">
        <f t="shared" ca="1" si="3"/>
        <v>0.98343174976435788</v>
      </c>
      <c r="G48">
        <f t="shared" ca="1" si="4"/>
        <v>0.22183310100771936</v>
      </c>
      <c r="H48">
        <f t="shared" ca="1" si="5"/>
        <v>0.66054176957960042</v>
      </c>
      <c r="I48">
        <f t="shared" ca="1" si="6"/>
        <v>1.5139088034303214</v>
      </c>
      <c r="J48">
        <f t="shared" ca="1" si="7"/>
        <v>0.22576017906285936</v>
      </c>
      <c r="K48">
        <f t="shared" ca="1" si="8"/>
        <v>0.97462422464679688</v>
      </c>
      <c r="L48" s="7">
        <f t="shared" si="9"/>
        <v>0.53283302033339752</v>
      </c>
      <c r="M48">
        <f t="shared" ca="1" si="10"/>
        <v>0.73939577481274188</v>
      </c>
      <c r="N48">
        <f t="shared" ca="1" si="11"/>
        <v>16.044601305112892</v>
      </c>
      <c r="O48">
        <v>0.56057945301558387</v>
      </c>
      <c r="P48">
        <f t="shared" si="12"/>
        <v>3.270641583728414</v>
      </c>
    </row>
    <row r="49" spans="1:16" x14ac:dyDescent="0.25">
      <c r="A49" s="4">
        <f t="shared" si="16"/>
        <v>4300</v>
      </c>
      <c r="B49">
        <v>-5.9921730365463288</v>
      </c>
      <c r="C49">
        <f t="shared" ca="1" si="0"/>
        <v>164.65090005849092</v>
      </c>
      <c r="D49">
        <f t="shared" ca="1" si="15"/>
        <v>-164.65090005849174</v>
      </c>
      <c r="E49">
        <f t="shared" ca="1" si="2"/>
        <v>164.65090005849174</v>
      </c>
      <c r="F49">
        <f t="shared" ca="1" si="3"/>
        <v>0.98298684810963144</v>
      </c>
      <c r="G49">
        <f t="shared" ca="1" si="4"/>
        <v>0.22476137906037147</v>
      </c>
      <c r="H49">
        <f t="shared" ca="1" si="5"/>
        <v>0.66473675929548026</v>
      </c>
      <c r="I49">
        <f t="shared" ca="1" si="6"/>
        <v>1.5043548984109856</v>
      </c>
      <c r="J49">
        <f t="shared" ca="1" si="7"/>
        <v>0.228740295981883</v>
      </c>
      <c r="K49">
        <f t="shared" ca="1" si="8"/>
        <v>0.9739528065986508</v>
      </c>
      <c r="L49" s="7">
        <f t="shared" si="9"/>
        <v>0.53283302033339752</v>
      </c>
      <c r="M49">
        <f t="shared" ca="1" si="10"/>
        <v>0.73965059113195641</v>
      </c>
      <c r="N49">
        <f t="shared" ca="1" si="11"/>
        <v>15.948842304472784</v>
      </c>
      <c r="O49">
        <v>0.56057945301558387</v>
      </c>
      <c r="P49">
        <f t="shared" si="12"/>
        <v>3.3590890832018712</v>
      </c>
    </row>
    <row r="50" spans="1:16" x14ac:dyDescent="0.25">
      <c r="A50" s="4">
        <f t="shared" si="16"/>
        <v>4400</v>
      </c>
      <c r="B50">
        <v>-6.1499517403458732</v>
      </c>
      <c r="C50">
        <f t="shared" ca="1" si="0"/>
        <v>-166.76650138872211</v>
      </c>
      <c r="D50">
        <f t="shared" ca="1" si="15"/>
        <v>166.76650138872083</v>
      </c>
      <c r="E50">
        <f t="shared" ca="1" si="2"/>
        <v>166.76650138872083</v>
      </c>
      <c r="F50">
        <f t="shared" ca="1" si="3"/>
        <v>0.98254211405351355</v>
      </c>
      <c r="G50">
        <f t="shared" ca="1" si="4"/>
        <v>0.22764934063456144</v>
      </c>
      <c r="H50">
        <f t="shared" ca="1" si="5"/>
        <v>0.66884237965303972</v>
      </c>
      <c r="I50">
        <f t="shared" ca="1" si="6"/>
        <v>1.4951205701390324</v>
      </c>
      <c r="J50">
        <f t="shared" ca="1" si="7"/>
        <v>0.23167938270588412</v>
      </c>
      <c r="K50">
        <f t="shared" ca="1" si="8"/>
        <v>0.97328216064685058</v>
      </c>
      <c r="L50" s="7">
        <f t="shared" si="9"/>
        <v>0.53283302033339752</v>
      </c>
      <c r="M50">
        <f t="shared" ca="1" si="10"/>
        <v>0.73990537760277519</v>
      </c>
      <c r="N50">
        <f t="shared" ca="1" si="11"/>
        <v>15.85640212477403</v>
      </c>
      <c r="O50">
        <v>0.56057945301558387</v>
      </c>
      <c r="P50">
        <f t="shared" si="12"/>
        <v>3.4475365826753279</v>
      </c>
    </row>
    <row r="51" spans="1:16" x14ac:dyDescent="0.25">
      <c r="A51" s="4">
        <f t="shared" si="16"/>
        <v>4500</v>
      </c>
      <c r="B51">
        <v>-6.3077304441454185</v>
      </c>
      <c r="C51">
        <f t="shared" ca="1" si="0"/>
        <v>168.85367920691806</v>
      </c>
      <c r="D51">
        <f t="shared" ca="1" si="15"/>
        <v>-168.85367920691698</v>
      </c>
      <c r="E51">
        <f t="shared" ca="1" si="2"/>
        <v>168.85367920691698</v>
      </c>
      <c r="F51">
        <f t="shared" ca="1" si="3"/>
        <v>0.98209754772349078</v>
      </c>
      <c r="G51">
        <f t="shared" ca="1" si="4"/>
        <v>0.23049850188782695</v>
      </c>
      <c r="H51">
        <f t="shared" ca="1" si="5"/>
        <v>0.67286256168399394</v>
      </c>
      <c r="I51">
        <f t="shared" ca="1" si="6"/>
        <v>1.486187606421836</v>
      </c>
      <c r="J51">
        <f t="shared" ca="1" si="7"/>
        <v>0.23457898223270945</v>
      </c>
      <c r="K51">
        <f t="shared" ca="1" si="8"/>
        <v>0.97261228617165607</v>
      </c>
      <c r="L51" s="7">
        <f t="shared" si="9"/>
        <v>0.53283302033339752</v>
      </c>
      <c r="M51">
        <f t="shared" ca="1" si="10"/>
        <v>0.74016013400511671</v>
      </c>
      <c r="N51">
        <f t="shared" ca="1" si="11"/>
        <v>15.767091059741315</v>
      </c>
      <c r="O51">
        <v>0.56057945301558387</v>
      </c>
      <c r="P51">
        <f t="shared" si="12"/>
        <v>3.5359840821487847</v>
      </c>
    </row>
    <row r="52" spans="1:16" x14ac:dyDescent="0.25">
      <c r="A52" s="4">
        <f t="shared" si="16"/>
        <v>4600</v>
      </c>
      <c r="B52">
        <v>-6.4655091479449647</v>
      </c>
      <c r="C52">
        <f t="shared" ca="1" si="0"/>
        <v>170.91347537696728</v>
      </c>
      <c r="D52">
        <f t="shared" ca="1" si="15"/>
        <v>-170.91347537696942</v>
      </c>
      <c r="E52">
        <f t="shared" ca="1" si="2"/>
        <v>170.91347537696942</v>
      </c>
      <c r="F52">
        <f t="shared" ca="1" si="3"/>
        <v>0.9816531492470868</v>
      </c>
      <c r="G52">
        <f t="shared" ca="1" si="4"/>
        <v>0.23331028504600629</v>
      </c>
      <c r="H52">
        <f t="shared" ca="1" si="5"/>
        <v>0.67680096936565859</v>
      </c>
      <c r="I52">
        <f t="shared" ca="1" si="6"/>
        <v>1.477539254911624</v>
      </c>
      <c r="J52">
        <f t="shared" ca="1" si="7"/>
        <v>0.23744054196564765</v>
      </c>
      <c r="K52">
        <f t="shared" ca="1" si="8"/>
        <v>0.97194318255376633</v>
      </c>
      <c r="L52" s="7">
        <f t="shared" si="9"/>
        <v>0.53283302033339752</v>
      </c>
      <c r="M52">
        <f t="shared" ca="1" si="10"/>
        <v>0.74041486011871471</v>
      </c>
      <c r="N52">
        <f t="shared" ca="1" si="11"/>
        <v>15.680734629352758</v>
      </c>
      <c r="O52">
        <v>0.56057945301558387</v>
      </c>
      <c r="P52">
        <f t="shared" si="12"/>
        <v>3.6244315816222419</v>
      </c>
    </row>
    <row r="53" spans="1:16" x14ac:dyDescent="0.25">
      <c r="A53" s="4">
        <f t="shared" si="16"/>
        <v>4700</v>
      </c>
      <c r="B53">
        <v>-6.62328785174451</v>
      </c>
      <c r="C53">
        <f t="shared" ca="1" si="0"/>
        <v>-172.94686878739051</v>
      </c>
      <c r="D53">
        <f t="shared" ca="1" si="15"/>
        <v>172.94686878738861</v>
      </c>
      <c r="E53">
        <f t="shared" ca="1" si="2"/>
        <v>172.94686878738861</v>
      </c>
      <c r="F53">
        <f t="shared" ca="1" si="3"/>
        <v>0.98120891875186156</v>
      </c>
      <c r="G53">
        <f t="shared" ca="1" si="4"/>
        <v>0.23608602636862669</v>
      </c>
      <c r="H53">
        <f t="shared" ca="1" si="5"/>
        <v>0.68066102380786231</v>
      </c>
      <c r="I53">
        <f t="shared" ca="1" si="6"/>
        <v>1.4691600738435715</v>
      </c>
      <c r="J53">
        <f t="shared" ca="1" si="7"/>
        <v>0.24026542181982755</v>
      </c>
      <c r="K53">
        <f t="shared" ca="1" si="8"/>
        <v>0.97127484917431706</v>
      </c>
      <c r="L53" s="7">
        <f t="shared" si="9"/>
        <v>0.53283302033339752</v>
      </c>
      <c r="M53">
        <f t="shared" ca="1" si="10"/>
        <v>0.74066955572311932</v>
      </c>
      <c r="N53">
        <f t="shared" ca="1" si="11"/>
        <v>15.59717202193457</v>
      </c>
      <c r="O53">
        <v>0.56057945301558387</v>
      </c>
      <c r="P53">
        <f t="shared" si="12"/>
        <v>3.7128790810956991</v>
      </c>
    </row>
    <row r="54" spans="1:16" x14ac:dyDescent="0.25">
      <c r="A54" s="4">
        <f t="shared" si="16"/>
        <v>4800</v>
      </c>
      <c r="B54">
        <v>-6.7810665555440552</v>
      </c>
      <c r="C54">
        <f t="shared" ca="1" si="0"/>
        <v>174.95478056487161</v>
      </c>
      <c r="D54">
        <f t="shared" ca="1" si="15"/>
        <v>-174.95478056487264</v>
      </c>
      <c r="E54">
        <f t="shared" ca="1" si="2"/>
        <v>174.95478056487264</v>
      </c>
      <c r="F54">
        <f t="shared" ca="1" si="3"/>
        <v>0.98076485636541499</v>
      </c>
      <c r="G54">
        <f t="shared" ca="1" si="4"/>
        <v>0.23882698326578239</v>
      </c>
      <c r="H54">
        <f t="shared" ca="1" si="5"/>
        <v>0.68444592472868215</v>
      </c>
      <c r="I54">
        <f t="shared" ca="1" si="6"/>
        <v>1.4610358011794797</v>
      </c>
      <c r="J54">
        <f t="shared" ca="1" si="7"/>
        <v>0.24305490146508535</v>
      </c>
      <c r="K54">
        <f t="shared" ca="1" si="8"/>
        <v>0.97060728541488628</v>
      </c>
      <c r="L54" s="7">
        <f t="shared" si="9"/>
        <v>0.53283302033339752</v>
      </c>
      <c r="M54">
        <f t="shared" ca="1" si="10"/>
        <v>0.74092422059769492</v>
      </c>
      <c r="N54">
        <f t="shared" ca="1" si="11"/>
        <v>15.516254728446075</v>
      </c>
      <c r="O54">
        <v>0.56057945301558387</v>
      </c>
      <c r="P54">
        <f t="shared" si="12"/>
        <v>3.8013265805691558</v>
      </c>
    </row>
    <row r="55" spans="1:16" x14ac:dyDescent="0.25">
      <c r="A55" s="5">
        <v>4812</v>
      </c>
      <c r="B55" s="6">
        <v>-6.8000000000000007</v>
      </c>
      <c r="C55">
        <f t="shared" ca="1" si="0"/>
        <v>-175.19405936013362</v>
      </c>
      <c r="D55">
        <f t="shared" ca="1" si="15"/>
        <v>175.1940593601332</v>
      </c>
      <c r="E55">
        <f t="shared" ca="1" si="2"/>
        <v>175.1940593601332</v>
      </c>
      <c r="F55">
        <f t="shared" ca="1" si="3"/>
        <v>0.98071158018201199</v>
      </c>
      <c r="G55">
        <f t="shared" ca="1" si="4"/>
        <v>0.23915361756892856</v>
      </c>
      <c r="H55">
        <f t="shared" ca="1" si="5"/>
        <v>0.68489520686345662</v>
      </c>
      <c r="I55">
        <f t="shared" ca="1" si="6"/>
        <v>1.4600773811509005</v>
      </c>
      <c r="J55">
        <f t="shared" ca="1" si="7"/>
        <v>0.24338731812622097</v>
      </c>
      <c r="K55">
        <f t="shared" ca="1" si="8"/>
        <v>0.97052722945286796</v>
      </c>
      <c r="L55" s="7">
        <f t="shared" si="9"/>
        <v>0.53283302033339752</v>
      </c>
      <c r="M55">
        <f t="shared" ca="1" si="10"/>
        <v>0.74095477830711531</v>
      </c>
      <c r="N55">
        <f t="shared" ca="1" si="11"/>
        <v>15.506715784305928</v>
      </c>
      <c r="O55">
        <v>0.56057945301558387</v>
      </c>
      <c r="P55">
        <f t="shared" si="12"/>
        <v>3.8119402805059708</v>
      </c>
    </row>
    <row r="56" spans="1:16" x14ac:dyDescent="0.25">
      <c r="A56" s="4">
        <v>4900</v>
      </c>
      <c r="B56">
        <v>-7.5533113540401411</v>
      </c>
      <c r="C56">
        <f ca="1">D56</f>
        <v>184.4421547559927</v>
      </c>
      <c r="D56">
        <f ca="1">(1.56*(21.67)^2)*TANH((2*PI()*B56)/C56)</f>
        <v>-184.44215475599199</v>
      </c>
      <c r="E56">
        <f t="shared" ca="1" si="2"/>
        <v>184.44215475599199</v>
      </c>
      <c r="F56">
        <f t="shared" ca="1" si="3"/>
        <v>0.97859383088455321</v>
      </c>
      <c r="G56">
        <f t="shared" ca="1" si="4"/>
        <v>0.25177799237718496</v>
      </c>
      <c r="H56">
        <f t="shared" ca="1" si="5"/>
        <v>0.70198061240010223</v>
      </c>
      <c r="I56">
        <f t="shared" ca="1" si="6"/>
        <v>1.4245407669892143</v>
      </c>
      <c r="J56">
        <f t="shared" ca="1" si="7"/>
        <v>0.25623518034480591</v>
      </c>
      <c r="K56">
        <f t="shared" ca="1" si="8"/>
        <v>0.96735098902941741</v>
      </c>
      <c r="L56" s="7">
        <f t="shared" si="9"/>
        <v>0.53283302033339752</v>
      </c>
      <c r="M56">
        <f t="shared" ca="1" si="10"/>
        <v>0.74217022226502072</v>
      </c>
      <c r="N56">
        <f t="shared" ca="1" si="11"/>
        <v>15.154117781777824</v>
      </c>
      <c r="O56">
        <v>0.56057945301558387</v>
      </c>
      <c r="P56">
        <f t="shared" si="12"/>
        <v>4.2342311473042216</v>
      </c>
    </row>
    <row r="57" spans="1:16" x14ac:dyDescent="0.25">
      <c r="A57" s="4">
        <f t="shared" ref="A57:A72" si="17">A56+100</f>
        <v>5000</v>
      </c>
      <c r="B57">
        <v>-8.4093469836312096</v>
      </c>
      <c r="C57">
        <f t="shared" ca="1" si="0"/>
        <v>194.37209485046935</v>
      </c>
      <c r="D57">
        <f t="shared" ref="D57:D71" ca="1" si="18">(1.56*(21.67)^2)*TANH((2*PI()*B57)/C57)</f>
        <v>-194.37209485046728</v>
      </c>
      <c r="E57">
        <f t="shared" ca="1" si="2"/>
        <v>194.37209485046728</v>
      </c>
      <c r="F57">
        <f t="shared" ca="1" si="3"/>
        <v>0.97619197082380971</v>
      </c>
      <c r="G57">
        <f t="shared" ca="1" si="4"/>
        <v>0.2653331386219282</v>
      </c>
      <c r="H57">
        <f t="shared" ca="1" si="5"/>
        <v>0.71974450955350422</v>
      </c>
      <c r="I57">
        <f t="shared" ca="1" si="6"/>
        <v>1.3893819080611718</v>
      </c>
      <c r="J57">
        <f t="shared" ca="1" si="7"/>
        <v>0.27003029130676282</v>
      </c>
      <c r="K57">
        <f t="shared" ca="1" si="8"/>
        <v>0.9637628162799593</v>
      </c>
      <c r="L57" s="7">
        <f t="shared" si="9"/>
        <v>0.53283302033339752</v>
      </c>
      <c r="M57">
        <f t="shared" ca="1" si="10"/>
        <v>0.74355052084462581</v>
      </c>
      <c r="N57">
        <f t="shared" ca="1" si="11"/>
        <v>14.807589705877675</v>
      </c>
      <c r="O57">
        <v>0.56057945301558387</v>
      </c>
      <c r="P57">
        <f t="shared" si="12"/>
        <v>4.7141071323022334</v>
      </c>
    </row>
    <row r="58" spans="1:16" x14ac:dyDescent="0.25">
      <c r="A58" s="4">
        <f t="shared" si="17"/>
        <v>5100</v>
      </c>
      <c r="B58">
        <v>-9.265382613222279</v>
      </c>
      <c r="C58">
        <f t="shared" ca="1" si="0"/>
        <v>203.77221492215114</v>
      </c>
      <c r="D58">
        <f t="shared" ca="1" si="18"/>
        <v>-203.77221492215017</v>
      </c>
      <c r="E58">
        <f t="shared" ca="1" si="2"/>
        <v>203.77221492215017</v>
      </c>
      <c r="F58">
        <f t="shared" ca="1" si="3"/>
        <v>0.97379510190089069</v>
      </c>
      <c r="G58">
        <f t="shared" ca="1" si="4"/>
        <v>0.27816503902389217</v>
      </c>
      <c r="H58">
        <f t="shared" ca="1" si="5"/>
        <v>0.73603770626447707</v>
      </c>
      <c r="I58">
        <f t="shared" ca="1" si="6"/>
        <v>1.3586260479441723</v>
      </c>
      <c r="J58">
        <f t="shared" ca="1" si="7"/>
        <v>0.28308935291345855</v>
      </c>
      <c r="K58">
        <f t="shared" ca="1" si="8"/>
        <v>0.96019709333914927</v>
      </c>
      <c r="L58" s="7">
        <f t="shared" si="9"/>
        <v>0.53283302033339752</v>
      </c>
      <c r="M58">
        <f t="shared" ca="1" si="10"/>
        <v>0.74492984093960468</v>
      </c>
      <c r="N58">
        <f t="shared" ca="1" si="11"/>
        <v>14.506664243191835</v>
      </c>
      <c r="O58">
        <v>0.56057945301558387</v>
      </c>
      <c r="P58">
        <f t="shared" si="12"/>
        <v>5.1939831173002462</v>
      </c>
    </row>
    <row r="59" spans="1:16" x14ac:dyDescent="0.25">
      <c r="A59" s="4">
        <f t="shared" si="17"/>
        <v>5200</v>
      </c>
      <c r="B59">
        <v>-10.12141824281335</v>
      </c>
      <c r="C59">
        <f t="shared" ca="1" si="0"/>
        <v>212.71283888425552</v>
      </c>
      <c r="D59">
        <f t="shared" ca="1" si="18"/>
        <v>-212.71283888425486</v>
      </c>
      <c r="E59">
        <f t="shared" ca="1" si="2"/>
        <v>212.71283888425486</v>
      </c>
      <c r="F59">
        <f t="shared" ca="1" si="3"/>
        <v>0.97140324457660288</v>
      </c>
      <c r="G59">
        <f t="shared" ca="1" si="4"/>
        <v>0.29036969123453249</v>
      </c>
      <c r="H59">
        <f t="shared" ca="1" si="5"/>
        <v>0.75108729211980574</v>
      </c>
      <c r="I59">
        <f t="shared" ca="1" si="6"/>
        <v>1.3314031677698659</v>
      </c>
      <c r="J59">
        <f t="shared" ca="1" si="7"/>
        <v>0.29551006224834814</v>
      </c>
      <c r="K59">
        <f t="shared" ca="1" si="8"/>
        <v>0.95665372244331259</v>
      </c>
      <c r="L59" s="7">
        <f t="shared" si="9"/>
        <v>0.53283302033339752</v>
      </c>
      <c r="M59">
        <f t="shared" ca="1" si="10"/>
        <v>0.74630814689731262</v>
      </c>
      <c r="N59">
        <f t="shared" ca="1" si="11"/>
        <v>14.242296382570565</v>
      </c>
      <c r="O59">
        <v>0.56057945301558387</v>
      </c>
      <c r="P59">
        <f t="shared" si="12"/>
        <v>5.6738591022982598</v>
      </c>
    </row>
    <row r="60" spans="1:16" x14ac:dyDescent="0.25">
      <c r="A60" s="4">
        <f t="shared" si="17"/>
        <v>5300</v>
      </c>
      <c r="B60">
        <v>-10.977453872404418</v>
      </c>
      <c r="C60">
        <f t="shared" ca="1" si="0"/>
        <v>221.24974721725025</v>
      </c>
      <c r="D60">
        <f t="shared" ca="1" si="18"/>
        <v>-221.24974721724965</v>
      </c>
      <c r="E60">
        <f t="shared" ca="1" si="2"/>
        <v>221.24974721724965</v>
      </c>
      <c r="F60">
        <f t="shared" ca="1" si="3"/>
        <v>0.96901641934052252</v>
      </c>
      <c r="G60">
        <f t="shared" ca="1" si="4"/>
        <v>0.30202323998011632</v>
      </c>
      <c r="H60">
        <f t="shared" ca="1" si="5"/>
        <v>0.76506924988938829</v>
      </c>
      <c r="I60">
        <f t="shared" ca="1" si="6"/>
        <v>1.3070712228266623</v>
      </c>
      <c r="J60">
        <f t="shared" ca="1" si="7"/>
        <v>0.3073699120163465</v>
      </c>
      <c r="K60">
        <f t="shared" ca="1" si="8"/>
        <v>0.95313260619822393</v>
      </c>
      <c r="L60" s="7">
        <f t="shared" si="9"/>
        <v>0.53283302033339752</v>
      </c>
      <c r="M60">
        <f t="shared" ca="1" si="10"/>
        <v>0.74768540291542318</v>
      </c>
      <c r="N60">
        <f t="shared" ca="1" si="11"/>
        <v>14.007815271934726</v>
      </c>
      <c r="O60">
        <v>0.56057945301558387</v>
      </c>
      <c r="P60">
        <f t="shared" si="12"/>
        <v>6.1537350872962717</v>
      </c>
    </row>
    <row r="61" spans="1:16" x14ac:dyDescent="0.25">
      <c r="A61" s="4">
        <f t="shared" si="17"/>
        <v>5400</v>
      </c>
      <c r="B61">
        <v>-11.833489501995489</v>
      </c>
      <c r="C61">
        <f t="shared" ca="1" si="0"/>
        <v>-229.42807776848451</v>
      </c>
      <c r="D61">
        <f t="shared" ca="1" si="18"/>
        <v>229.42807776848545</v>
      </c>
      <c r="E61">
        <f t="shared" ca="1" si="2"/>
        <v>229.42807776848545</v>
      </c>
      <c r="F61">
        <f t="shared" ca="1" si="3"/>
        <v>0.96663464670989996</v>
      </c>
      <c r="G61">
        <f t="shared" ca="1" si="4"/>
        <v>0.3131873019588482</v>
      </c>
      <c r="H61">
        <f t="shared" ca="1" si="5"/>
        <v>0.77812299411213648</v>
      </c>
      <c r="I61">
        <f t="shared" ca="1" si="6"/>
        <v>1.2851438751543802</v>
      </c>
      <c r="J61">
        <f t="shared" ca="1" si="7"/>
        <v>0.31873160970680825</v>
      </c>
      <c r="K61">
        <f t="shared" ca="1" si="8"/>
        <v>0.94963364757602264</v>
      </c>
      <c r="L61" s="7">
        <f t="shared" si="9"/>
        <v>0.53283302033339752</v>
      </c>
      <c r="M61">
        <f t="shared" ca="1" si="10"/>
        <v>0.74906157304500653</v>
      </c>
      <c r="N61">
        <f t="shared" ca="1" si="11"/>
        <v>13.798170904191689</v>
      </c>
      <c r="O61">
        <v>0.56057945301558387</v>
      </c>
      <c r="P61">
        <f t="shared" si="12"/>
        <v>6.6336110722942854</v>
      </c>
    </row>
    <row r="62" spans="1:16" x14ac:dyDescent="0.25">
      <c r="A62" s="4">
        <f t="shared" si="17"/>
        <v>5500</v>
      </c>
      <c r="B62">
        <v>-12.689525131586558</v>
      </c>
      <c r="C62">
        <f t="shared" ca="1" si="0"/>
        <v>-237.28497540701784</v>
      </c>
      <c r="D62">
        <f t="shared" ca="1" si="18"/>
        <v>237.28497540701849</v>
      </c>
      <c r="E62">
        <f t="shared" ca="1" si="2"/>
        <v>237.28497540701849</v>
      </c>
      <c r="F62">
        <f t="shared" ca="1" si="3"/>
        <v>0.96425794722854374</v>
      </c>
      <c r="G62">
        <f t="shared" ca="1" si="4"/>
        <v>0.3239125828273135</v>
      </c>
      <c r="H62">
        <f t="shared" ca="1" si="5"/>
        <v>0.79036103420976034</v>
      </c>
      <c r="I62">
        <f t="shared" ca="1" si="6"/>
        <v>1.2652445613033623</v>
      </c>
      <c r="J62">
        <f t="shared" ca="1" si="7"/>
        <v>0.32964675861093834</v>
      </c>
      <c r="K62">
        <f t="shared" ca="1" si="8"/>
        <v>0.94615674991213772</v>
      </c>
      <c r="L62" s="7">
        <f t="shared" si="9"/>
        <v>0.53283302033339752</v>
      </c>
      <c r="M62">
        <f t="shared" ca="1" si="10"/>
        <v>0.7504366211936756</v>
      </c>
      <c r="N62">
        <f t="shared" ca="1" si="11"/>
        <v>13.609455482119358</v>
      </c>
      <c r="O62">
        <v>0.56057945301558387</v>
      </c>
      <c r="P62">
        <f t="shared" si="12"/>
        <v>7.1134870572922981</v>
      </c>
    </row>
    <row r="63" spans="1:16" x14ac:dyDescent="0.25">
      <c r="A63" s="4">
        <f t="shared" si="17"/>
        <v>5600</v>
      </c>
      <c r="B63">
        <v>-13.545560761177628</v>
      </c>
      <c r="C63">
        <f t="shared" ca="1" si="0"/>
        <v>-244.85144877126669</v>
      </c>
      <c r="D63">
        <f t="shared" ca="1" si="18"/>
        <v>244.85144877126734</v>
      </c>
      <c r="E63">
        <f t="shared" ca="1" si="2"/>
        <v>244.85144877126734</v>
      </c>
      <c r="F63">
        <f t="shared" ca="1" si="3"/>
        <v>0.96188634146568708</v>
      </c>
      <c r="G63">
        <f t="shared" ca="1" si="4"/>
        <v>0.33424141180649308</v>
      </c>
      <c r="H63">
        <f t="shared" ca="1" si="5"/>
        <v>0.80187561226024795</v>
      </c>
      <c r="I63">
        <f t="shared" ca="1" si="6"/>
        <v>1.2470762107121558</v>
      </c>
      <c r="J63">
        <f t="shared" ca="1" si="7"/>
        <v>0.3401584372975564</v>
      </c>
      <c r="K63">
        <f t="shared" ca="1" si="8"/>
        <v>0.94270181690222699</v>
      </c>
      <c r="L63" s="7">
        <f t="shared" si="9"/>
        <v>0.53283302033339752</v>
      </c>
      <c r="M63">
        <f t="shared" ca="1" si="10"/>
        <v>0.75181051112879704</v>
      </c>
      <c r="N63">
        <f t="shared" ca="1" si="11"/>
        <v>13.438587976120226</v>
      </c>
      <c r="O63">
        <v>0.56057945301558387</v>
      </c>
      <c r="P63">
        <f t="shared" si="12"/>
        <v>7.59336304229031</v>
      </c>
    </row>
    <row r="64" spans="1:16" x14ac:dyDescent="0.25">
      <c r="A64" s="4">
        <f t="shared" si="17"/>
        <v>5700</v>
      </c>
      <c r="B64">
        <v>-14.401596390768697</v>
      </c>
      <c r="C64">
        <f t="shared" ca="1" si="0"/>
        <v>-252.15370626264115</v>
      </c>
      <c r="D64">
        <f t="shared" ca="1" si="18"/>
        <v>252.15370626264146</v>
      </c>
      <c r="E64">
        <f t="shared" ca="1" si="2"/>
        <v>252.15370626264146</v>
      </c>
      <c r="F64">
        <f t="shared" ca="1" si="3"/>
        <v>0.95951985001482898</v>
      </c>
      <c r="G64">
        <f t="shared" ca="1" si="4"/>
        <v>0.34420956541775305</v>
      </c>
      <c r="H64">
        <f t="shared" ca="1" si="5"/>
        <v>0.81274339195506451</v>
      </c>
      <c r="I64">
        <f t="shared" ca="1" si="6"/>
        <v>1.2304006527749027</v>
      </c>
      <c r="J64">
        <f t="shared" ca="1" si="7"/>
        <v>0.35030305563441055</v>
      </c>
      <c r="K64">
        <f t="shared" ca="1" si="8"/>
        <v>0.93926875259912213</v>
      </c>
      <c r="L64" s="7">
        <f t="shared" si="9"/>
        <v>0.53283302033339752</v>
      </c>
      <c r="M64">
        <f t="shared" ca="1" si="10"/>
        <v>0.75318320648077064</v>
      </c>
      <c r="N64">
        <f t="shared" ca="1" si="11"/>
        <v>13.28309968060498</v>
      </c>
      <c r="O64">
        <v>0.56057945301558387</v>
      </c>
      <c r="P64">
        <f t="shared" si="12"/>
        <v>8.0732390272883237</v>
      </c>
    </row>
    <row r="65" spans="1:16" x14ac:dyDescent="0.25">
      <c r="A65" s="4">
        <f t="shared" si="17"/>
        <v>5800</v>
      </c>
      <c r="B65">
        <v>-15.257632020359768</v>
      </c>
      <c r="C65">
        <f t="shared" ca="1" si="0"/>
        <v>-259.21413946218877</v>
      </c>
      <c r="D65">
        <f t="shared" ca="1" si="18"/>
        <v>259.21413946218905</v>
      </c>
      <c r="E65">
        <f t="shared" ca="1" si="2"/>
        <v>259.21413946218905</v>
      </c>
      <c r="F65">
        <f t="shared" ca="1" si="3"/>
        <v>0.95715849349255966</v>
      </c>
      <c r="G65">
        <f t="shared" ca="1" si="4"/>
        <v>0.35384760992361491</v>
      </c>
      <c r="H65">
        <f t="shared" ca="1" si="5"/>
        <v>0.82302885154826766</v>
      </c>
      <c r="I65">
        <f t="shared" ca="1" si="6"/>
        <v>1.2150242341065167</v>
      </c>
      <c r="J65">
        <f t="shared" ca="1" si="7"/>
        <v>0.36011172099397504</v>
      </c>
      <c r="K65">
        <f t="shared" ca="1" si="8"/>
        <v>0.93585746140978765</v>
      </c>
      <c r="L65" s="7">
        <f t="shared" si="9"/>
        <v>0.53283302033339752</v>
      </c>
      <c r="M65">
        <f t="shared" ca="1" si="10"/>
        <v>0.75455467074637483</v>
      </c>
      <c r="N65">
        <f t="shared" ca="1" si="11"/>
        <v>13.140984490151714</v>
      </c>
      <c r="O65">
        <v>0.56057945301558387</v>
      </c>
      <c r="P65">
        <f t="shared" si="12"/>
        <v>8.5531150122863373</v>
      </c>
    </row>
    <row r="66" spans="1:16" x14ac:dyDescent="0.25">
      <c r="A66" s="4">
        <f t="shared" si="17"/>
        <v>5900</v>
      </c>
      <c r="B66">
        <v>-16.113667649950838</v>
      </c>
      <c r="C66">
        <f t="shared" ca="1" si="0"/>
        <v>-266.05206148350101</v>
      </c>
      <c r="D66">
        <f t="shared" ca="1" si="18"/>
        <v>266.05206148350175</v>
      </c>
      <c r="E66">
        <f t="shared" ca="1" si="2"/>
        <v>266.05206148350175</v>
      </c>
      <c r="F66">
        <f t="shared" ca="1" si="3"/>
        <v>0.95480229253736026</v>
      </c>
      <c r="G66">
        <f t="shared" ca="1" si="4"/>
        <v>0.36318190923732324</v>
      </c>
      <c r="H66">
        <f t="shared" ca="1" si="5"/>
        <v>0.83278679089895724</v>
      </c>
      <c r="I66">
        <f t="shared" ca="1" si="6"/>
        <v>1.2007875376127704</v>
      </c>
      <c r="J66">
        <f t="shared" ca="1" si="7"/>
        <v>0.36961126400588917</v>
      </c>
      <c r="K66">
        <f t="shared" ca="1" si="8"/>
        <v>0.93246784809228833</v>
      </c>
      <c r="L66" s="7">
        <f t="shared" si="9"/>
        <v>0.53283302033339752</v>
      </c>
      <c r="M66">
        <f t="shared" ca="1" si="10"/>
        <v>0.75592486729217967</v>
      </c>
      <c r="N66">
        <f t="shared" ca="1" si="11"/>
        <v>13.010591911089861</v>
      </c>
      <c r="O66">
        <v>0.56057945301558387</v>
      </c>
      <c r="P66">
        <f t="shared" si="12"/>
        <v>9.0329909972843492</v>
      </c>
    </row>
    <row r="67" spans="1:16" x14ac:dyDescent="0.25">
      <c r="A67" s="4">
        <f t="shared" si="17"/>
        <v>6000</v>
      </c>
      <c r="B67">
        <v>-16.969703279541907</v>
      </c>
      <c r="C67">
        <f t="shared" ca="1" si="0"/>
        <v>-272.68427104379509</v>
      </c>
      <c r="D67">
        <f t="shared" ca="1" si="18"/>
        <v>272.68427104379566</v>
      </c>
      <c r="E67">
        <f t="shared" ca="1" si="2"/>
        <v>272.68427104379566</v>
      </c>
      <c r="F67">
        <f t="shared" ca="1" si="3"/>
        <v>0.95245126780838474</v>
      </c>
      <c r="G67">
        <f t="shared" ca="1" si="4"/>
        <v>0.37223539492406732</v>
      </c>
      <c r="H67">
        <f t="shared" ca="1" si="5"/>
        <v>0.84206421823823241</v>
      </c>
      <c r="I67">
        <f t="shared" ca="1" si="6"/>
        <v>1.1875578825712378</v>
      </c>
      <c r="J67">
        <f t="shared" ca="1" si="7"/>
        <v>0.37882502218939512</v>
      </c>
      <c r="K67">
        <f t="shared" ca="1" si="8"/>
        <v>0.92909981775276862</v>
      </c>
      <c r="L67" s="7">
        <f t="shared" si="9"/>
        <v>0.53283302033339752</v>
      </c>
      <c r="M67">
        <f t="shared" ca="1" si="10"/>
        <v>0.75729375935802534</v>
      </c>
      <c r="N67">
        <f t="shared" ca="1" si="11"/>
        <v>12.890549039678243</v>
      </c>
      <c r="O67">
        <v>0.56057945301558387</v>
      </c>
      <c r="P67">
        <f t="shared" si="12"/>
        <v>9.5128669822823628</v>
      </c>
    </row>
    <row r="68" spans="1:16" x14ac:dyDescent="0.25">
      <c r="A68" s="4">
        <f t="shared" si="17"/>
        <v>6100</v>
      </c>
      <c r="B68">
        <v>-17.825738909132976</v>
      </c>
      <c r="C68">
        <f t="shared" ref="C68:C71" ca="1" si="19">D68</f>
        <v>279.12549006653813</v>
      </c>
      <c r="D68">
        <f t="shared" ca="1" si="18"/>
        <v>-279.125490066537</v>
      </c>
      <c r="E68">
        <f t="shared" ref="E68:E131" ca="1" si="20">ABS(D68)</f>
        <v>279.125490066537</v>
      </c>
      <c r="F68">
        <f t="shared" ref="F68:F131" ca="1" si="21">0.5*((1)+((4*PI()*B68/E68)/SINH(4*PI()*B68/E68)))</f>
        <v>0.95010543998421881</v>
      </c>
      <c r="G68">
        <f t="shared" ref="G68:G131" ca="1" si="22">TANH(2*PI()*-B68/E68)</f>
        <v>0.38102816356284991</v>
      </c>
      <c r="H68">
        <f t="shared" ref="H68:H131" ca="1" si="23">SQRT(2*F68*G68)</f>
        <v>0.85090179337954197</v>
      </c>
      <c r="I68">
        <f t="shared" ref="I68:I131" ca="1" si="24">1/H68</f>
        <v>1.175223754116538</v>
      </c>
      <c r="J68">
        <f t="shared" ref="J68:J131" ca="1" si="25">ASIN(SIN(45))*G68</f>
        <v>0.38777344789021412</v>
      </c>
      <c r="K68">
        <f t="shared" ref="K68:K131" ca="1" si="26">COS(J68)</f>
        <v>0.9257532758424426</v>
      </c>
      <c r="L68" s="7">
        <f t="shared" ref="L68:L131" si="27">-COS(23)</f>
        <v>0.53283302033339752</v>
      </c>
      <c r="M68">
        <f t="shared" ref="M68:M131" ca="1" si="28">SQRT(L68/K68)</f>
        <v>0.75866131006056914</v>
      </c>
      <c r="N68">
        <f t="shared" ref="N68:N131" ca="1" si="29">M68*I68*14.3335</f>
        <v>12.779702631209211</v>
      </c>
      <c r="O68">
        <v>0.56057945301558387</v>
      </c>
      <c r="P68">
        <f t="shared" ref="P68:P131" si="30">-B68*O68</f>
        <v>9.9927429672803747</v>
      </c>
    </row>
    <row r="69" spans="1:16" x14ac:dyDescent="0.25">
      <c r="A69" s="4">
        <f t="shared" si="17"/>
        <v>6200</v>
      </c>
      <c r="B69">
        <v>-18.681774538724046</v>
      </c>
      <c r="C69">
        <f t="shared" ca="1" si="19"/>
        <v>-285.38870785493413</v>
      </c>
      <c r="D69">
        <f t="shared" ca="1" si="18"/>
        <v>285.38870785493481</v>
      </c>
      <c r="E69">
        <f t="shared" ca="1" si="20"/>
        <v>285.38870785493481</v>
      </c>
      <c r="F69">
        <f t="shared" ca="1" si="21"/>
        <v>0.94776482976161969</v>
      </c>
      <c r="G69">
        <f t="shared" ca="1" si="22"/>
        <v>0.38957794657026285</v>
      </c>
      <c r="H69">
        <f t="shared" ca="1" si="23"/>
        <v>0.85933494774743868</v>
      </c>
      <c r="I69">
        <f t="shared" ca="1" si="24"/>
        <v>1.1636905989000965</v>
      </c>
      <c r="J69">
        <f t="shared" ca="1" si="25"/>
        <v>0.39647458642154165</v>
      </c>
      <c r="K69">
        <f t="shared" ca="1" si="26"/>
        <v>0.9224281281545974</v>
      </c>
      <c r="L69" s="7">
        <f t="shared" si="27"/>
        <v>0.53283302033339752</v>
      </c>
      <c r="M69">
        <f t="shared" ca="1" si="28"/>
        <v>0.76002748239689677</v>
      </c>
      <c r="N69">
        <f t="shared" ca="1" si="29"/>
        <v>12.677075391256704</v>
      </c>
      <c r="O69">
        <v>0.56057945301558387</v>
      </c>
      <c r="P69">
        <f t="shared" si="30"/>
        <v>10.472618952278387</v>
      </c>
    </row>
    <row r="70" spans="1:16" x14ac:dyDescent="0.25">
      <c r="A70" s="4">
        <f t="shared" si="17"/>
        <v>6300</v>
      </c>
      <c r="B70">
        <v>-19.537810168315115</v>
      </c>
      <c r="C70">
        <f t="shared" ca="1" si="19"/>
        <v>291.48545513204778</v>
      </c>
      <c r="D70">
        <f t="shared" ca="1" si="18"/>
        <v>-291.48545513204721</v>
      </c>
      <c r="E70">
        <f t="shared" ca="1" si="20"/>
        <v>291.48545513204721</v>
      </c>
      <c r="F70">
        <f t="shared" ca="1" si="21"/>
        <v>0.94542945785422927</v>
      </c>
      <c r="G70">
        <f t="shared" ca="1" si="22"/>
        <v>0.39790048428672742</v>
      </c>
      <c r="H70">
        <f t="shared" ca="1" si="23"/>
        <v>0.86739476495899603</v>
      </c>
      <c r="I70">
        <f t="shared" ca="1" si="24"/>
        <v>1.1528776059044725</v>
      </c>
      <c r="J70">
        <f t="shared" ca="1" si="25"/>
        <v>0.40494445677268037</v>
      </c>
      <c r="K70">
        <f t="shared" ca="1" si="26"/>
        <v>0.91912428082160047</v>
      </c>
      <c r="L70" s="7">
        <f t="shared" si="27"/>
        <v>0.53283302033339752</v>
      </c>
      <c r="M70">
        <f t="shared" ca="1" si="28"/>
        <v>0.76139223924820343</v>
      </c>
      <c r="N70">
        <f t="shared" ca="1" si="29"/>
        <v>12.58183251979856</v>
      </c>
      <c r="O70">
        <v>0.56057945301558387</v>
      </c>
      <c r="P70">
        <f t="shared" si="30"/>
        <v>10.9524949372764</v>
      </c>
    </row>
    <row r="71" spans="1:16" x14ac:dyDescent="0.25">
      <c r="A71" s="4">
        <f t="shared" si="17"/>
        <v>6400</v>
      </c>
      <c r="B71">
        <v>-20.393845797906184</v>
      </c>
      <c r="C71">
        <f t="shared" ca="1" si="19"/>
        <v>-297.42602467266028</v>
      </c>
      <c r="D71">
        <f t="shared" ca="1" si="18"/>
        <v>297.42602467266073</v>
      </c>
      <c r="E71">
        <f t="shared" ca="1" si="20"/>
        <v>297.42602467266073</v>
      </c>
      <c r="F71">
        <f t="shared" ca="1" si="21"/>
        <v>0.94309934499127301</v>
      </c>
      <c r="G71">
        <f t="shared" ca="1" si="22"/>
        <v>0.40600982715626394</v>
      </c>
      <c r="H71">
        <f t="shared" ca="1" si="23"/>
        <v>0.8751086813088903</v>
      </c>
      <c r="I71">
        <f t="shared" ca="1" si="24"/>
        <v>1.1427152093889767</v>
      </c>
      <c r="J71">
        <f t="shared" ca="1" si="25"/>
        <v>0.41319735812054986</v>
      </c>
      <c r="K71">
        <f t="shared" ca="1" si="26"/>
        <v>0.91584164031193005</v>
      </c>
      <c r="L71" s="7">
        <f t="shared" si="27"/>
        <v>0.53283302033339752</v>
      </c>
      <c r="M71">
        <f t="shared" ca="1" si="28"/>
        <v>0.76275554338353735</v>
      </c>
      <c r="N71">
        <f t="shared" ca="1" si="29"/>
        <v>12.493255768798488</v>
      </c>
      <c r="O71">
        <v>0.56057945301558387</v>
      </c>
      <c r="P71">
        <f t="shared" si="30"/>
        <v>11.432370922274412</v>
      </c>
    </row>
    <row r="72" spans="1:16" x14ac:dyDescent="0.25">
      <c r="A72" s="4">
        <f t="shared" si="17"/>
        <v>6500</v>
      </c>
      <c r="B72">
        <v>-21.249881427497254</v>
      </c>
      <c r="C72">
        <f ca="1">D72</f>
        <v>-303.21965073167274</v>
      </c>
      <c r="D72">
        <f ca="1">(1.56*(21.67)^2)*TANH((2*PI()*B72)/C72)</f>
        <v>303.21965073167223</v>
      </c>
      <c r="E72">
        <f t="shared" ca="1" si="20"/>
        <v>303.21965073167223</v>
      </c>
      <c r="F72">
        <f t="shared" ca="1" si="21"/>
        <v>0.94077451191622985</v>
      </c>
      <c r="G72">
        <f t="shared" ca="1" si="22"/>
        <v>0.41391858066032111</v>
      </c>
      <c r="H72">
        <f t="shared" ca="1" si="23"/>
        <v>0.88250104894416093</v>
      </c>
      <c r="I72">
        <f t="shared" ca="1" si="24"/>
        <v>1.1331431290607721</v>
      </c>
      <c r="J72">
        <f t="shared" ca="1" si="25"/>
        <v>0.42124611909954296</v>
      </c>
      <c r="K72">
        <f t="shared" ca="1" si="26"/>
        <v>0.91258011342720446</v>
      </c>
      <c r="L72" s="7">
        <f t="shared" si="27"/>
        <v>0.53283302033339752</v>
      </c>
      <c r="M72">
        <f t="shared" ca="1" si="28"/>
        <v>0.76411735746361309</v>
      </c>
      <c r="N72">
        <f t="shared" ca="1" si="29"/>
        <v>12.41072308787443</v>
      </c>
      <c r="O72">
        <v>0.56057945301558387</v>
      </c>
      <c r="P72">
        <f t="shared" si="30"/>
        <v>11.912246907272426</v>
      </c>
    </row>
    <row r="73" spans="1:16" x14ac:dyDescent="0.25">
      <c r="A73" s="5">
        <v>6540.9</v>
      </c>
      <c r="B73" s="6">
        <v>-21.599999999999998</v>
      </c>
      <c r="C73">
        <f t="shared" ref="C73:C92" ca="1" si="31">D73</f>
        <v>305.54885734664998</v>
      </c>
      <c r="D73">
        <f t="shared" ref="D73:D92" ca="1" si="32">(1.56*(21.67)^2)*TANH((2*PI()*B73)/C73)</f>
        <v>-305.54885734665049</v>
      </c>
      <c r="E73">
        <f t="shared" ca="1" si="20"/>
        <v>305.54885734665049</v>
      </c>
      <c r="F73">
        <f t="shared" ca="1" si="21"/>
        <v>0.9398251813114038</v>
      </c>
      <c r="G73">
        <f t="shared" ca="1" si="22"/>
        <v>0.41709813018427055</v>
      </c>
      <c r="H73">
        <f t="shared" ca="1" si="23"/>
        <v>0.88543698344385813</v>
      </c>
      <c r="I73">
        <f t="shared" ca="1" si="24"/>
        <v>1.1293858498100626</v>
      </c>
      <c r="J73">
        <f t="shared" ca="1" si="25"/>
        <v>0.42448195571096498</v>
      </c>
      <c r="K73">
        <f t="shared" ca="1" si="26"/>
        <v>0.91125221112303489</v>
      </c>
      <c r="L73" s="7">
        <f t="shared" si="27"/>
        <v>0.53283302033339752</v>
      </c>
      <c r="M73">
        <f t="shared" ca="1" si="28"/>
        <v>0.76467390141696212</v>
      </c>
      <c r="N73">
        <f t="shared" ca="1" si="29"/>
        <v>12.378580939018327</v>
      </c>
      <c r="O73">
        <v>0.56057945301558387</v>
      </c>
      <c r="P73">
        <f t="shared" si="30"/>
        <v>12.10851618513661</v>
      </c>
    </row>
    <row r="74" spans="1:16" x14ac:dyDescent="0.25">
      <c r="A74" s="4">
        <f>6600</f>
        <v>6600</v>
      </c>
      <c r="B74">
        <v>-21.673347027859805</v>
      </c>
      <c r="C74">
        <f t="shared" ca="1" si="31"/>
        <v>306.03392065828626</v>
      </c>
      <c r="D74">
        <f t="shared" ca="1" si="32"/>
        <v>-306.0339206582866</v>
      </c>
      <c r="E74">
        <f t="shared" ca="1" si="20"/>
        <v>306.0339206582866</v>
      </c>
      <c r="F74">
        <f t="shared" ca="1" si="21"/>
        <v>0.93962641664278945</v>
      </c>
      <c r="G74">
        <f t="shared" ca="1" si="22"/>
        <v>0.4177602796096076</v>
      </c>
      <c r="H74">
        <f t="shared" ca="1" si="23"/>
        <v>0.88604581658655257</v>
      </c>
      <c r="I74">
        <f t="shared" ca="1" si="24"/>
        <v>1.1286098091997661</v>
      </c>
      <c r="J74">
        <f t="shared" ca="1" si="25"/>
        <v>0.42515582706808613</v>
      </c>
      <c r="K74">
        <f t="shared" ca="1" si="26"/>
        <v>0.91097447115480812</v>
      </c>
      <c r="L74" s="7">
        <f t="shared" si="27"/>
        <v>0.53283302033339752</v>
      </c>
      <c r="M74">
        <f t="shared" ca="1" si="28"/>
        <v>0.76479046029238185</v>
      </c>
      <c r="N74">
        <f t="shared" ca="1" si="29"/>
        <v>12.371960746716116</v>
      </c>
      <c r="O74">
        <v>0.56057945301558387</v>
      </c>
      <c r="P74">
        <f t="shared" si="30"/>
        <v>12.14963302189458</v>
      </c>
    </row>
    <row r="75" spans="1:16" x14ac:dyDescent="0.25">
      <c r="A75" s="4">
        <f t="shared" ref="A75:A120" si="33">A74+100</f>
        <v>6700</v>
      </c>
      <c r="B75">
        <v>-21.79745367398468</v>
      </c>
      <c r="C75">
        <f t="shared" ca="1" si="31"/>
        <v>306.85242031650415</v>
      </c>
      <c r="D75">
        <f t="shared" ca="1" si="32"/>
        <v>-306.85242031650461</v>
      </c>
      <c r="E75">
        <f t="shared" ca="1" si="20"/>
        <v>306.85242031650461</v>
      </c>
      <c r="F75">
        <f t="shared" ca="1" si="21"/>
        <v>0.93929018621236315</v>
      </c>
      <c r="G75">
        <f t="shared" ca="1" si="22"/>
        <v>0.41887759577293343</v>
      </c>
      <c r="H75">
        <f t="shared" ca="1" si="23"/>
        <v>0.88707115265208081</v>
      </c>
      <c r="I75">
        <f t="shared" ca="1" si="24"/>
        <v>1.1273052866281303</v>
      </c>
      <c r="J75">
        <f t="shared" ca="1" si="25"/>
        <v>0.42629292291156662</v>
      </c>
      <c r="K75">
        <f t="shared" ca="1" si="26"/>
        <v>0.91050487264824242</v>
      </c>
      <c r="L75" s="7">
        <f t="shared" si="27"/>
        <v>0.53283302033339752</v>
      </c>
      <c r="M75">
        <f t="shared" ca="1" si="28"/>
        <v>0.76498765756884446</v>
      </c>
      <c r="N75">
        <f t="shared" ca="1" si="29"/>
        <v>12.360846767456103</v>
      </c>
      <c r="O75">
        <v>0.56057945301558387</v>
      </c>
      <c r="P75">
        <f t="shared" si="30"/>
        <v>12.219204657694862</v>
      </c>
    </row>
    <row r="76" spans="1:16" x14ac:dyDescent="0.25">
      <c r="A76" s="4">
        <f t="shared" si="33"/>
        <v>6800</v>
      </c>
      <c r="B76">
        <v>-21.92156032010956</v>
      </c>
      <c r="C76">
        <f t="shared" ca="1" si="31"/>
        <v>-307.66811064122891</v>
      </c>
      <c r="D76">
        <f t="shared" ca="1" si="32"/>
        <v>307.66811064122868</v>
      </c>
      <c r="E76">
        <f t="shared" ca="1" si="20"/>
        <v>307.66811064122868</v>
      </c>
      <c r="F76">
        <f t="shared" ca="1" si="21"/>
        <v>0.93895406747180421</v>
      </c>
      <c r="G76">
        <f t="shared" ca="1" si="22"/>
        <v>0.41999107697592841</v>
      </c>
      <c r="H76">
        <f t="shared" ca="1" si="23"/>
        <v>0.88809045713644685</v>
      </c>
      <c r="I76">
        <f t="shared" ca="1" si="24"/>
        <v>1.1260114236835665</v>
      </c>
      <c r="J76">
        <f t="shared" ca="1" si="25"/>
        <v>0.42742611590498975</v>
      </c>
      <c r="K76">
        <f t="shared" ca="1" si="26"/>
        <v>0.91003571472566502</v>
      </c>
      <c r="L76" s="7">
        <f t="shared" si="27"/>
        <v>0.53283302033339752</v>
      </c>
      <c r="M76">
        <f t="shared" ca="1" si="28"/>
        <v>0.76518482223485285</v>
      </c>
      <c r="N76">
        <f t="shared" ca="1" si="29"/>
        <v>12.349841799750548</v>
      </c>
      <c r="O76">
        <v>0.56057945301558387</v>
      </c>
      <c r="P76">
        <f t="shared" si="30"/>
        <v>12.288776293495145</v>
      </c>
    </row>
    <row r="77" spans="1:16" x14ac:dyDescent="0.25">
      <c r="A77" s="4">
        <f t="shared" si="33"/>
        <v>6900</v>
      </c>
      <c r="B77">
        <v>-22.045666966234435</v>
      </c>
      <c r="C77">
        <f t="shared" ca="1" si="31"/>
        <v>308.48101408442955</v>
      </c>
      <c r="D77">
        <f t="shared" ca="1" si="32"/>
        <v>-308.48101408442966</v>
      </c>
      <c r="E77">
        <f t="shared" ca="1" si="20"/>
        <v>308.48101408442966</v>
      </c>
      <c r="F77">
        <f t="shared" ca="1" si="21"/>
        <v>0.93861806048440533</v>
      </c>
      <c r="G77">
        <f t="shared" ca="1" si="22"/>
        <v>0.42110075386728946</v>
      </c>
      <c r="H77">
        <f t="shared" ca="1" si="23"/>
        <v>0.8891037879386593</v>
      </c>
      <c r="I77">
        <f t="shared" ca="1" si="24"/>
        <v>1.1247280841289045</v>
      </c>
      <c r="J77">
        <f t="shared" ca="1" si="25"/>
        <v>0.42855543723962175</v>
      </c>
      <c r="K77">
        <f t="shared" ca="1" si="26"/>
        <v>0.90956699710529154</v>
      </c>
      <c r="L77" s="7">
        <f t="shared" si="27"/>
        <v>0.53283302033339752</v>
      </c>
      <c r="M77">
        <f t="shared" ca="1" si="28"/>
        <v>0.76538195417593491</v>
      </c>
      <c r="N77">
        <f t="shared" ca="1" si="29"/>
        <v>12.338944439338778</v>
      </c>
      <c r="O77">
        <v>0.56057945301558387</v>
      </c>
      <c r="P77">
        <f t="shared" si="30"/>
        <v>12.358347929295427</v>
      </c>
    </row>
    <row r="78" spans="1:16" x14ac:dyDescent="0.25">
      <c r="A78" s="4">
        <f t="shared" si="33"/>
        <v>7000</v>
      </c>
      <c r="B78">
        <v>-22.169773612359311</v>
      </c>
      <c r="C78">
        <f t="shared" ca="1" si="31"/>
        <v>-309.29115278645651</v>
      </c>
      <c r="D78">
        <f t="shared" ca="1" si="32"/>
        <v>309.29115278645617</v>
      </c>
      <c r="E78">
        <f t="shared" ca="1" si="20"/>
        <v>309.29115278645617</v>
      </c>
      <c r="F78">
        <f t="shared" ca="1" si="21"/>
        <v>0.93828216531346398</v>
      </c>
      <c r="G78">
        <f t="shared" ca="1" si="22"/>
        <v>0.42220665667032953</v>
      </c>
      <c r="H78">
        <f t="shared" ca="1" si="23"/>
        <v>0.89011120207577998</v>
      </c>
      <c r="I78">
        <f t="shared" ca="1" si="24"/>
        <v>1.1234551342213808</v>
      </c>
      <c r="J78">
        <f t="shared" ca="1" si="25"/>
        <v>0.42968091767381428</v>
      </c>
      <c r="K78">
        <f t="shared" ca="1" si="26"/>
        <v>0.90909871950548016</v>
      </c>
      <c r="L78" s="7">
        <f t="shared" si="27"/>
        <v>0.53283302033339752</v>
      </c>
      <c r="M78">
        <f t="shared" ca="1" si="28"/>
        <v>0.76557905327757569</v>
      </c>
      <c r="N78">
        <f t="shared" ca="1" si="29"/>
        <v>12.328153307770531</v>
      </c>
      <c r="O78">
        <v>0.56057945301558387</v>
      </c>
      <c r="P78">
        <f t="shared" si="30"/>
        <v>12.427919565095708</v>
      </c>
    </row>
    <row r="79" spans="1:16" x14ac:dyDescent="0.25">
      <c r="A79" s="4">
        <f t="shared" si="33"/>
        <v>7100</v>
      </c>
      <c r="B79">
        <v>-22.29388025848419</v>
      </c>
      <c r="C79">
        <f t="shared" ca="1" si="31"/>
        <v>-310.0985485821044</v>
      </c>
      <c r="D79">
        <f t="shared" ca="1" si="32"/>
        <v>310.09854858210429</v>
      </c>
      <c r="E79">
        <f t="shared" ca="1" si="20"/>
        <v>310.09854858210429</v>
      </c>
      <c r="F79">
        <f t="shared" ca="1" si="21"/>
        <v>0.93794638202228209</v>
      </c>
      <c r="G79">
        <f t="shared" ca="1" si="22"/>
        <v>0.42330881519125407</v>
      </c>
      <c r="H79">
        <f t="shared" ca="1" si="23"/>
        <v>0.89111275570129234</v>
      </c>
      <c r="I79">
        <f t="shared" ca="1" si="24"/>
        <v>1.1221924426533598</v>
      </c>
      <c r="J79">
        <f t="shared" ca="1" si="25"/>
        <v>0.43080258754142758</v>
      </c>
      <c r="K79">
        <f t="shared" ca="1" si="26"/>
        <v>0.90863088164473349</v>
      </c>
      <c r="L79" s="7">
        <f t="shared" si="27"/>
        <v>0.53283302033339752</v>
      </c>
      <c r="M79">
        <f t="shared" ca="1" si="28"/>
        <v>0.76577611942521706</v>
      </c>
      <c r="N79">
        <f t="shared" ca="1" si="29"/>
        <v>12.317467051790999</v>
      </c>
      <c r="O79">
        <v>0.56057945301558387</v>
      </c>
      <c r="P79">
        <f t="shared" si="30"/>
        <v>12.497491200895992</v>
      </c>
    </row>
    <row r="80" spans="1:16" x14ac:dyDescent="0.25">
      <c r="A80" s="4">
        <f t="shared" si="33"/>
        <v>7200</v>
      </c>
      <c r="B80">
        <v>-22.417986904609066</v>
      </c>
      <c r="C80">
        <f t="shared" ca="1" si="31"/>
        <v>310.9032230065302</v>
      </c>
      <c r="D80">
        <f t="shared" ca="1" si="32"/>
        <v>-310.90322300653037</v>
      </c>
      <c r="E80">
        <f t="shared" ca="1" si="20"/>
        <v>310.90322300653037</v>
      </c>
      <c r="F80">
        <f t="shared" ca="1" si="21"/>
        <v>0.93761071067416579</v>
      </c>
      <c r="G80">
        <f t="shared" ca="1" si="22"/>
        <v>0.42440725882723973</v>
      </c>
      <c r="H80">
        <f t="shared" ca="1" si="23"/>
        <v>0.89210850412299381</v>
      </c>
      <c r="I80">
        <f t="shared" ca="1" si="24"/>
        <v>1.1209398804947737</v>
      </c>
      <c r="J80">
        <f t="shared" ca="1" si="25"/>
        <v>0.43192047676005213</v>
      </c>
      <c r="K80">
        <f t="shared" ca="1" si="26"/>
        <v>0.90816348324169638</v>
      </c>
      <c r="L80" s="7">
        <f t="shared" si="27"/>
        <v>0.53283302033339752</v>
      </c>
      <c r="M80">
        <f t="shared" ca="1" si="28"/>
        <v>0.76597315250425901</v>
      </c>
      <c r="N80">
        <f t="shared" ca="1" si="29"/>
        <v>12.306884342743723</v>
      </c>
      <c r="O80">
        <v>0.56057945301558387</v>
      </c>
      <c r="P80">
        <f t="shared" si="30"/>
        <v>12.567062836696273</v>
      </c>
    </row>
    <row r="81" spans="1:16" x14ac:dyDescent="0.25">
      <c r="A81" s="4">
        <f t="shared" si="33"/>
        <v>7300</v>
      </c>
      <c r="B81">
        <v>-22.542093550733941</v>
      </c>
      <c r="C81">
        <f t="shared" ca="1" si="31"/>
        <v>-311.70519730102058</v>
      </c>
      <c r="D81">
        <f t="shared" ca="1" si="32"/>
        <v>311.70519730102029</v>
      </c>
      <c r="E81">
        <f t="shared" ca="1" si="20"/>
        <v>311.70519730102029</v>
      </c>
      <c r="F81">
        <f t="shared" ca="1" si="21"/>
        <v>0.93727515133242556</v>
      </c>
      <c r="G81">
        <f t="shared" ca="1" si="22"/>
        <v>0.42550201657430697</v>
      </c>
      <c r="H81">
        <f t="shared" ca="1" si="23"/>
        <v>0.89309850182041606</v>
      </c>
      <c r="I81">
        <f t="shared" ca="1" si="24"/>
        <v>1.1196973211372374</v>
      </c>
      <c r="J81">
        <f t="shared" ca="1" si="25"/>
        <v>0.43303461483902056</v>
      </c>
      <c r="K81">
        <f t="shared" ca="1" si="26"/>
        <v>0.90769652401515699</v>
      </c>
      <c r="L81" s="7">
        <f t="shared" si="27"/>
        <v>0.53283302033339752</v>
      </c>
      <c r="M81">
        <f t="shared" ca="1" si="28"/>
        <v>0.76617015240005892</v>
      </c>
      <c r="N81">
        <f t="shared" ca="1" si="29"/>
        <v>12.296403875990917</v>
      </c>
      <c r="O81">
        <v>0.56057945301558387</v>
      </c>
      <c r="P81">
        <f t="shared" si="30"/>
        <v>12.636634472496553</v>
      </c>
    </row>
    <row r="82" spans="1:16" x14ac:dyDescent="0.25">
      <c r="A82" s="4">
        <f t="shared" si="33"/>
        <v>7400</v>
      </c>
      <c r="B82">
        <v>-22.666200196858821</v>
      </c>
      <c r="C82">
        <f t="shared" ca="1" si="31"/>
        <v>312.50449241861702</v>
      </c>
      <c r="D82">
        <f t="shared" ca="1" si="32"/>
        <v>-312.50449241861702</v>
      </c>
      <c r="E82">
        <f t="shared" ca="1" si="20"/>
        <v>312.50449241861702</v>
      </c>
      <c r="F82">
        <f t="shared" ca="1" si="21"/>
        <v>0.93693970406037652</v>
      </c>
      <c r="G82">
        <f t="shared" ca="1" si="22"/>
        <v>0.42659311703499908</v>
      </c>
      <c r="H82">
        <f t="shared" ca="1" si="23"/>
        <v>0.89408280246179173</v>
      </c>
      <c r="I82">
        <f t="shared" ca="1" si="24"/>
        <v>1.1184646402397775</v>
      </c>
      <c r="J82">
        <f t="shared" ca="1" si="25"/>
        <v>0.43414503088722273</v>
      </c>
      <c r="K82">
        <f t="shared" ca="1" si="26"/>
        <v>0.90723000368404672</v>
      </c>
      <c r="L82" s="7">
        <f t="shared" si="27"/>
        <v>0.53283302033339752</v>
      </c>
      <c r="M82">
        <f t="shared" ca="1" si="28"/>
        <v>0.76636711899793208</v>
      </c>
      <c r="N82">
        <f t="shared" ca="1" si="29"/>
        <v>12.286024370350516</v>
      </c>
      <c r="O82">
        <v>0.56057945301558387</v>
      </c>
      <c r="P82">
        <f t="shared" si="30"/>
        <v>12.706206108296838</v>
      </c>
    </row>
    <row r="83" spans="1:16" x14ac:dyDescent="0.25">
      <c r="A83" s="4">
        <f t="shared" si="33"/>
        <v>7500</v>
      </c>
      <c r="B83">
        <v>-22.790306842983696</v>
      </c>
      <c r="C83">
        <f t="shared" ca="1" si="31"/>
        <v>313.30112902960599</v>
      </c>
      <c r="D83">
        <f t="shared" ca="1" si="32"/>
        <v>-313.30112902960639</v>
      </c>
      <c r="E83">
        <f t="shared" ca="1" si="20"/>
        <v>313.30112902960639</v>
      </c>
      <c r="F83">
        <f t="shared" ca="1" si="21"/>
        <v>0.93660436892133769</v>
      </c>
      <c r="G83">
        <f t="shared" ca="1" si="22"/>
        <v>0.42768058842587675</v>
      </c>
      <c r="H83">
        <f t="shared" ca="1" si="23"/>
        <v>0.89506145892058675</v>
      </c>
      <c r="I83">
        <f t="shared" ca="1" si="24"/>
        <v>1.1172417156761119</v>
      </c>
      <c r="J83">
        <f t="shared" ca="1" si="25"/>
        <v>0.43525175362073282</v>
      </c>
      <c r="K83">
        <f t="shared" ca="1" si="26"/>
        <v>0.90676392196743916</v>
      </c>
      <c r="L83" s="7">
        <f t="shared" si="27"/>
        <v>0.53283302033339752</v>
      </c>
      <c r="M83">
        <f t="shared" ca="1" si="28"/>
        <v>0.76656405218315227</v>
      </c>
      <c r="N83">
        <f t="shared" ca="1" si="29"/>
        <v>12.275744567549379</v>
      </c>
      <c r="O83">
        <v>0.56057945301558387</v>
      </c>
      <c r="P83">
        <f t="shared" si="30"/>
        <v>12.775777744097118</v>
      </c>
    </row>
    <row r="84" spans="1:16" x14ac:dyDescent="0.25">
      <c r="A84" s="4">
        <f t="shared" si="33"/>
        <v>7600</v>
      </c>
      <c r="B84">
        <v>-22.914413489108576</v>
      </c>
      <c r="C84">
        <f t="shared" ca="1" si="31"/>
        <v>314.09512752687232</v>
      </c>
      <c r="D84">
        <f t="shared" ca="1" si="32"/>
        <v>-314.09512752687272</v>
      </c>
      <c r="E84">
        <f t="shared" ca="1" si="20"/>
        <v>314.09512752687272</v>
      </c>
      <c r="F84">
        <f t="shared" ca="1" si="21"/>
        <v>0.93626914597863209</v>
      </c>
      <c r="G84">
        <f t="shared" ca="1" si="22"/>
        <v>0.42876445858482548</v>
      </c>
      <c r="H84">
        <f t="shared" ca="1" si="23"/>
        <v>0.89603452329160294</v>
      </c>
      <c r="I84">
        <f t="shared" ca="1" si="24"/>
        <v>1.1160284274834384</v>
      </c>
      <c r="J84">
        <f t="shared" ca="1" si="25"/>
        <v>0.43635481137024618</v>
      </c>
      <c r="K84">
        <f t="shared" ca="1" si="26"/>
        <v>0.90629827858455025</v>
      </c>
      <c r="L84" s="7">
        <f t="shared" si="27"/>
        <v>0.53283302033339752</v>
      </c>
      <c r="M84">
        <f t="shared" ca="1" si="28"/>
        <v>0.76676095184095161</v>
      </c>
      <c r="N84">
        <f t="shared" ca="1" si="29"/>
        <v>12.265563231692141</v>
      </c>
      <c r="O84">
        <v>0.56057945301558387</v>
      </c>
      <c r="P84">
        <f t="shared" si="30"/>
        <v>12.845349379897401</v>
      </c>
    </row>
    <row r="85" spans="1:16" x14ac:dyDescent="0.25">
      <c r="A85" s="4">
        <f t="shared" si="33"/>
        <v>7700</v>
      </c>
      <c r="B85">
        <v>-23.038520135233451</v>
      </c>
      <c r="C85">
        <f t="shared" ca="1" si="31"/>
        <v>-314.88650803112324</v>
      </c>
      <c r="D85">
        <f t="shared" ca="1" si="32"/>
        <v>314.88650803112279</v>
      </c>
      <c r="E85">
        <f t="shared" ca="1" si="20"/>
        <v>314.88650803112279</v>
      </c>
      <c r="F85">
        <f t="shared" ca="1" si="21"/>
        <v>0.93593403529558672</v>
      </c>
      <c r="G85">
        <f t="shared" ca="1" si="22"/>
        <v>0.42984475497818703</v>
      </c>
      <c r="H85">
        <f t="shared" ca="1" si="23"/>
        <v>0.89700204690666929</v>
      </c>
      <c r="I85">
        <f t="shared" ca="1" si="24"/>
        <v>1.1148246578126788</v>
      </c>
      <c r="J85">
        <f t="shared" ca="1" si="25"/>
        <v>0.43745423208833722</v>
      </c>
      <c r="K85">
        <f t="shared" ca="1" si="26"/>
        <v>0.90583307325473827</v>
      </c>
      <c r="L85" s="7">
        <f t="shared" si="27"/>
        <v>0.53283302033339752</v>
      </c>
      <c r="M85">
        <f t="shared" ca="1" si="28"/>
        <v>0.7669578178565214</v>
      </c>
      <c r="N85">
        <f t="shared" ca="1" si="29"/>
        <v>12.2554791487452</v>
      </c>
      <c r="O85">
        <v>0.56057945301558387</v>
      </c>
      <c r="P85">
        <f t="shared" si="30"/>
        <v>12.914921015697683</v>
      </c>
    </row>
    <row r="86" spans="1:16" x14ac:dyDescent="0.25">
      <c r="A86" s="4">
        <f t="shared" si="33"/>
        <v>7800</v>
      </c>
      <c r="B86">
        <v>-23.162626781358327</v>
      </c>
      <c r="C86">
        <f t="shared" ca="1" si="31"/>
        <v>315.6752903959852</v>
      </c>
      <c r="D86">
        <f t="shared" ca="1" si="32"/>
        <v>-315.675290395986</v>
      </c>
      <c r="E86">
        <f t="shared" ca="1" si="20"/>
        <v>315.675290395986</v>
      </c>
      <c r="F86">
        <f t="shared" ca="1" si="21"/>
        <v>0.93559903693553292</v>
      </c>
      <c r="G86">
        <f t="shared" ca="1" si="22"/>
        <v>0.43092150470771723</v>
      </c>
      <c r="H86">
        <f t="shared" ca="1" si="23"/>
        <v>0.89796408034993358</v>
      </c>
      <c r="I86">
        <f t="shared" ca="1" si="24"/>
        <v>1.1136302908801246</v>
      </c>
      <c r="J86">
        <f t="shared" ca="1" si="25"/>
        <v>0.43855004335654002</v>
      </c>
      <c r="K86">
        <f t="shared" ca="1" si="26"/>
        <v>0.90536830569750426</v>
      </c>
      <c r="L86" s="7">
        <f t="shared" si="27"/>
        <v>0.53283302033339752</v>
      </c>
      <c r="M86">
        <f t="shared" ca="1" si="28"/>
        <v>0.76715465011501138</v>
      </c>
      <c r="N86">
        <f t="shared" ca="1" si="29"/>
        <v>12.245491126035251</v>
      </c>
      <c r="O86">
        <v>0.56057945301558387</v>
      </c>
      <c r="P86">
        <f t="shared" si="30"/>
        <v>12.984492651497964</v>
      </c>
    </row>
    <row r="87" spans="1:16" x14ac:dyDescent="0.25">
      <c r="A87" s="4">
        <f t="shared" si="33"/>
        <v>7900</v>
      </c>
      <c r="B87">
        <v>-23.286733427483206</v>
      </c>
      <c r="C87">
        <f t="shared" ca="1" si="31"/>
        <v>-316.46149421298497</v>
      </c>
      <c r="D87">
        <f t="shared" ca="1" si="32"/>
        <v>316.46149421298458</v>
      </c>
      <c r="E87">
        <f t="shared" ca="1" si="20"/>
        <v>316.46149421298458</v>
      </c>
      <c r="F87">
        <f t="shared" ca="1" si="21"/>
        <v>0.93526415096180504</v>
      </c>
      <c r="G87">
        <f t="shared" ca="1" si="22"/>
        <v>0.43199473451738496</v>
      </c>
      <c r="H87">
        <f t="shared" ca="1" si="23"/>
        <v>0.8989206734727736</v>
      </c>
      <c r="I87">
        <f t="shared" ca="1" si="24"/>
        <v>1.1124452129204345</v>
      </c>
      <c r="J87">
        <f t="shared" ca="1" si="25"/>
        <v>0.43964227239226789</v>
      </c>
      <c r="K87">
        <f t="shared" ca="1" si="26"/>
        <v>0.90490397563248948</v>
      </c>
      <c r="L87" s="7">
        <f t="shared" si="27"/>
        <v>0.53283302033339752</v>
      </c>
      <c r="M87">
        <f t="shared" ca="1" si="28"/>
        <v>0.76735144850153147</v>
      </c>
      <c r="N87">
        <f t="shared" ca="1" si="29"/>
        <v>12.235597991761876</v>
      </c>
      <c r="O87">
        <v>0.56057945301558387</v>
      </c>
      <c r="P87">
        <f t="shared" si="30"/>
        <v>13.054064287298248</v>
      </c>
    </row>
    <row r="88" spans="1:16" x14ac:dyDescent="0.25">
      <c r="A88" s="4">
        <f t="shared" si="33"/>
        <v>8000</v>
      </c>
      <c r="B88">
        <v>-23.410840073608082</v>
      </c>
      <c r="C88">
        <f t="shared" ca="1" si="31"/>
        <v>317.24513881639837</v>
      </c>
      <c r="D88">
        <f t="shared" ca="1" si="32"/>
        <v>-317.24513881639916</v>
      </c>
      <c r="E88">
        <f t="shared" ca="1" si="20"/>
        <v>317.24513881639916</v>
      </c>
      <c r="F88">
        <f t="shared" ca="1" si="21"/>
        <v>0.93492937743774207</v>
      </c>
      <c r="G88">
        <f t="shared" ca="1" si="22"/>
        <v>0.43306447079999161</v>
      </c>
      <c r="H88">
        <f t="shared" ca="1" si="23"/>
        <v>0.89987187540831759</v>
      </c>
      <c r="I88">
        <f t="shared" ca="1" si="24"/>
        <v>1.1112693121409636</v>
      </c>
      <c r="J88">
        <f t="shared" ca="1" si="25"/>
        <v>0.44073094605555002</v>
      </c>
      <c r="K88">
        <f t="shared" ca="1" si="26"/>
        <v>0.90444008277947929</v>
      </c>
      <c r="L88" s="7">
        <f t="shared" si="27"/>
        <v>0.53283302033339752</v>
      </c>
      <c r="M88">
        <f t="shared" ca="1" si="28"/>
        <v>0.76754821290115005</v>
      </c>
      <c r="N88">
        <f t="shared" ca="1" si="29"/>
        <v>12.225798594523944</v>
      </c>
      <c r="O88">
        <v>0.56057945301558387</v>
      </c>
      <c r="P88">
        <f t="shared" si="30"/>
        <v>13.123635923098529</v>
      </c>
    </row>
    <row r="89" spans="1:16" x14ac:dyDescent="0.25">
      <c r="A89" s="4">
        <f t="shared" si="33"/>
        <v>8100</v>
      </c>
      <c r="B89">
        <v>-23.534946719732957</v>
      </c>
      <c r="C89">
        <f t="shared" ca="1" si="31"/>
        <v>318.02624328800061</v>
      </c>
      <c r="D89">
        <f t="shared" ca="1" si="32"/>
        <v>-318.0262432880013</v>
      </c>
      <c r="E89">
        <f t="shared" ca="1" si="20"/>
        <v>318.0262432880013</v>
      </c>
      <c r="F89">
        <f t="shared" ca="1" si="21"/>
        <v>0.93459471642668568</v>
      </c>
      <c r="G89">
        <f t="shared" ca="1" si="22"/>
        <v>0.4341307396036555</v>
      </c>
      <c r="H89">
        <f t="shared" ca="1" si="23"/>
        <v>0.90081773458562164</v>
      </c>
      <c r="I89">
        <f t="shared" ca="1" si="24"/>
        <v>1.1101024786773348</v>
      </c>
      <c r="J89">
        <f t="shared" ca="1" si="25"/>
        <v>0.44181609085563073</v>
      </c>
      <c r="K89">
        <f t="shared" ca="1" si="26"/>
        <v>0.90397662685839786</v>
      </c>
      <c r="L89" s="7">
        <f t="shared" si="27"/>
        <v>0.53283302033339752</v>
      </c>
      <c r="M89">
        <f t="shared" ca="1" si="28"/>
        <v>0.76774494319889652</v>
      </c>
      <c r="N89">
        <f t="shared" ca="1" si="29"/>
        <v>12.216091802858953</v>
      </c>
      <c r="O89">
        <v>0.56057945301558387</v>
      </c>
      <c r="P89">
        <f t="shared" si="30"/>
        <v>13.193207558898811</v>
      </c>
    </row>
    <row r="90" spans="1:16" x14ac:dyDescent="0.25">
      <c r="A90" s="4">
        <f t="shared" si="33"/>
        <v>8200</v>
      </c>
      <c r="B90">
        <v>-23.659053365857837</v>
      </c>
      <c r="C90">
        <f t="shared" ca="1" si="31"/>
        <v>-318.80482646168986</v>
      </c>
      <c r="D90">
        <f t="shared" ca="1" si="32"/>
        <v>318.80482646168957</v>
      </c>
      <c r="E90">
        <f t="shared" ca="1" si="20"/>
        <v>318.80482646168957</v>
      </c>
      <c r="F90">
        <f t="shared" ca="1" si="21"/>
        <v>0.93426016799198175</v>
      </c>
      <c r="G90">
        <f t="shared" ca="1" si="22"/>
        <v>0.43519356663812314</v>
      </c>
      <c r="H90">
        <f t="shared" ca="1" si="23"/>
        <v>0.90175829874347446</v>
      </c>
      <c r="I90">
        <f t="shared" ca="1" si="24"/>
        <v>1.1089446045502627</v>
      </c>
      <c r="J90">
        <f t="shared" ca="1" si="25"/>
        <v>0.44289773295739221</v>
      </c>
      <c r="K90">
        <f t="shared" ca="1" si="26"/>
        <v>0.90351360758931243</v>
      </c>
      <c r="L90" s="7">
        <f t="shared" si="27"/>
        <v>0.53283302033339752</v>
      </c>
      <c r="M90">
        <f t="shared" ca="1" si="28"/>
        <v>0.76794163927975967</v>
      </c>
      <c r="N90">
        <f t="shared" ca="1" si="29"/>
        <v>12.206476504795337</v>
      </c>
      <c r="O90">
        <v>0.56057945301558387</v>
      </c>
      <c r="P90">
        <f t="shared" si="30"/>
        <v>13.262779194699094</v>
      </c>
    </row>
    <row r="91" spans="1:16" x14ac:dyDescent="0.25">
      <c r="A91" s="4">
        <f t="shared" si="33"/>
        <v>8300</v>
      </c>
      <c r="B91">
        <v>-23.783160011982712</v>
      </c>
      <c r="C91">
        <f t="shared" ca="1" si="31"/>
        <v>-319.58090692800931</v>
      </c>
      <c r="D91">
        <f t="shared" ca="1" si="32"/>
        <v>319.58090692800909</v>
      </c>
      <c r="E91">
        <f t="shared" ca="1" si="20"/>
        <v>319.58090692800909</v>
      </c>
      <c r="F91">
        <f t="shared" ca="1" si="21"/>
        <v>0.93392573219697927</v>
      </c>
      <c r="G91">
        <f t="shared" ca="1" si="22"/>
        <v>0.43625297728094259</v>
      </c>
      <c r="H91">
        <f t="shared" ca="1" si="23"/>
        <v>0.90269361494387057</v>
      </c>
      <c r="I91">
        <f t="shared" ca="1" si="24"/>
        <v>1.1077955836235531</v>
      </c>
      <c r="J91">
        <f t="shared" ca="1" si="25"/>
        <v>0.44397589818763755</v>
      </c>
      <c r="K91">
        <f t="shared" ca="1" si="26"/>
        <v>0.90305102469243126</v>
      </c>
      <c r="L91" s="7">
        <f t="shared" si="27"/>
        <v>0.53283302033339752</v>
      </c>
      <c r="M91">
        <f t="shared" ca="1" si="28"/>
        <v>0.76813830102868885</v>
      </c>
      <c r="N91">
        <f t="shared" ca="1" si="29"/>
        <v>12.196951607417009</v>
      </c>
      <c r="O91">
        <v>0.56057945301558387</v>
      </c>
      <c r="P91">
        <f t="shared" si="30"/>
        <v>13.332350830499376</v>
      </c>
    </row>
    <row r="92" spans="1:16" x14ac:dyDescent="0.25">
      <c r="A92" s="4">
        <f t="shared" si="33"/>
        <v>8400</v>
      </c>
      <c r="B92">
        <v>-23.907266658107588</v>
      </c>
      <c r="C92">
        <f t="shared" ca="1" si="31"/>
        <v>320.35450303856408</v>
      </c>
      <c r="D92">
        <f t="shared" ca="1" si="32"/>
        <v>-320.35450303856447</v>
      </c>
      <c r="E92">
        <f t="shared" ca="1" si="20"/>
        <v>320.35450303856447</v>
      </c>
      <c r="F92">
        <f t="shared" ca="1" si="21"/>
        <v>0.9335914091050308</v>
      </c>
      <c r="G92">
        <f t="shared" ca="1" si="22"/>
        <v>0.43730899658349282</v>
      </c>
      <c r="H92">
        <f t="shared" ca="1" si="23"/>
        <v>0.90362372958515225</v>
      </c>
      <c r="I92">
        <f t="shared" ca="1" si="24"/>
        <v>1.1066553115632471</v>
      </c>
      <c r="J92">
        <f t="shared" ca="1" si="25"/>
        <v>0.44505061204122642</v>
      </c>
      <c r="K92">
        <f t="shared" ca="1" si="26"/>
        <v>0.90258887788810327</v>
      </c>
      <c r="L92" s="7">
        <f t="shared" si="27"/>
        <v>0.53283302033339752</v>
      </c>
      <c r="M92">
        <f t="shared" ca="1" si="28"/>
        <v>0.7683349283305938</v>
      </c>
      <c r="N92">
        <f t="shared" ca="1" si="29"/>
        <v>12.187516036439781</v>
      </c>
      <c r="O92">
        <v>0.56057945301558387</v>
      </c>
      <c r="P92">
        <f t="shared" si="30"/>
        <v>13.401922466299657</v>
      </c>
    </row>
    <row r="93" spans="1:16" x14ac:dyDescent="0.25">
      <c r="A93" s="4">
        <f t="shared" si="33"/>
        <v>8500</v>
      </c>
      <c r="B93">
        <v>-24.031373304232467</v>
      </c>
      <c r="C93">
        <f ca="1">D93</f>
        <v>321.12563291033297</v>
      </c>
      <c r="D93">
        <f ca="1">(1.56*(21.67)^2)*TANH((2*PI()*B93)/C93)</f>
        <v>-321.12563291033354</v>
      </c>
      <c r="E93">
        <f t="shared" ca="1" si="20"/>
        <v>321.12563291033354</v>
      </c>
      <c r="F93">
        <f t="shared" ca="1" si="21"/>
        <v>0.93325719877949198</v>
      </c>
      <c r="G93">
        <f t="shared" ca="1" si="22"/>
        <v>0.43836164927686927</v>
      </c>
      <c r="H93">
        <f t="shared" ca="1" si="23"/>
        <v>0.90454868841482394</v>
      </c>
      <c r="I93">
        <f t="shared" ca="1" si="24"/>
        <v>1.1055236857978863</v>
      </c>
      <c r="J93">
        <f t="shared" ca="1" si="25"/>
        <v>0.44612189968706517</v>
      </c>
      <c r="K93">
        <f t="shared" ca="1" si="26"/>
        <v>0.90212716689681771</v>
      </c>
      <c r="L93" s="7">
        <f t="shared" si="27"/>
        <v>0.53283302033339752</v>
      </c>
      <c r="M93">
        <f t="shared" ca="1" si="28"/>
        <v>0.76853152107034584</v>
      </c>
      <c r="N93">
        <f t="shared" ca="1" si="29"/>
        <v>12.178168735799446</v>
      </c>
      <c r="O93">
        <v>0.56057945301558387</v>
      </c>
      <c r="P93">
        <f t="shared" si="30"/>
        <v>13.471494102099941</v>
      </c>
    </row>
    <row r="94" spans="1:16" x14ac:dyDescent="0.25">
      <c r="A94" s="4">
        <f t="shared" si="33"/>
        <v>8600</v>
      </c>
      <c r="B94">
        <v>-24.155479950357343</v>
      </c>
      <c r="C94">
        <f t="shared" ref="C94:C120" ca="1" si="34">D94</f>
        <v>-321.89431442988052</v>
      </c>
      <c r="D94">
        <f t="shared" ref="D94:D120" ca="1" si="35">(1.56*(21.67)^2)*TANH((2*PI()*B94)/C94)</f>
        <v>321.89431442987996</v>
      </c>
      <c r="E94">
        <f t="shared" ca="1" si="20"/>
        <v>321.89431442987996</v>
      </c>
      <c r="F94">
        <f t="shared" ca="1" si="21"/>
        <v>0.93292310128372113</v>
      </c>
      <c r="G94">
        <f t="shared" ca="1" si="22"/>
        <v>0.43941095977763389</v>
      </c>
      <c r="H94">
        <f t="shared" ca="1" si="23"/>
        <v>0.90546853654205639</v>
      </c>
      <c r="I94">
        <f t="shared" ca="1" si="24"/>
        <v>1.1044006054798492</v>
      </c>
      <c r="J94">
        <f t="shared" ca="1" si="25"/>
        <v>0.44718978597395842</v>
      </c>
      <c r="K94">
        <f t="shared" ca="1" si="26"/>
        <v>0.90166589143920461</v>
      </c>
      <c r="L94" s="7">
        <f t="shared" si="27"/>
        <v>0.53283302033339752</v>
      </c>
      <c r="M94">
        <f t="shared" ca="1" si="28"/>
        <v>0.76872807913277696</v>
      </c>
      <c r="N94">
        <f t="shared" ca="1" si="29"/>
        <v>12.168908667250946</v>
      </c>
      <c r="O94">
        <v>0.56057945301558387</v>
      </c>
      <c r="P94">
        <f t="shared" si="30"/>
        <v>13.541065737900222</v>
      </c>
    </row>
    <row r="95" spans="1:16" x14ac:dyDescent="0.25">
      <c r="A95" s="4">
        <f t="shared" si="33"/>
        <v>8700</v>
      </c>
      <c r="B95">
        <v>-24.279586596482222</v>
      </c>
      <c r="C95">
        <f t="shared" ca="1" si="34"/>
        <v>-322.66056525747121</v>
      </c>
      <c r="D95">
        <f t="shared" ca="1" si="35"/>
        <v>322.66056525747092</v>
      </c>
      <c r="E95">
        <f t="shared" ca="1" si="20"/>
        <v>322.66056525747092</v>
      </c>
      <c r="F95">
        <f t="shared" ca="1" si="21"/>
        <v>0.93258911668108091</v>
      </c>
      <c r="G95">
        <f t="shared" ca="1" si="22"/>
        <v>0.44045695219343151</v>
      </c>
      <c r="H95">
        <f t="shared" ca="1" si="23"/>
        <v>0.90638331844988562</v>
      </c>
      <c r="I95">
        <f t="shared" ca="1" si="24"/>
        <v>1.1032859714477308</v>
      </c>
      <c r="J95">
        <f t="shared" ca="1" si="25"/>
        <v>0.44825429543632511</v>
      </c>
      <c r="K95">
        <f t="shared" ca="1" si="26"/>
        <v>0.90120505123603534</v>
      </c>
      <c r="L95" s="7">
        <f t="shared" si="27"/>
        <v>0.53283302033339752</v>
      </c>
      <c r="M95">
        <f t="shared" ca="1" si="28"/>
        <v>0.76892460240268068</v>
      </c>
      <c r="N95">
        <f t="shared" ca="1" si="29"/>
        <v>12.159734809978413</v>
      </c>
      <c r="O95">
        <v>0.56057945301558387</v>
      </c>
      <c r="P95">
        <f t="shared" si="30"/>
        <v>13.610637373700506</v>
      </c>
    </row>
    <row r="96" spans="1:16" x14ac:dyDescent="0.25">
      <c r="A96" s="4">
        <f t="shared" si="33"/>
        <v>8800</v>
      </c>
      <c r="B96">
        <v>-24.403693242607098</v>
      </c>
      <c r="C96">
        <f t="shared" ca="1" si="34"/>
        <v>323.42440283109426</v>
      </c>
      <c r="D96">
        <f t="shared" ca="1" si="35"/>
        <v>-323.42440283109482</v>
      </c>
      <c r="E96">
        <f t="shared" ca="1" si="20"/>
        <v>323.42440283109482</v>
      </c>
      <c r="F96">
        <f t="shared" ca="1" si="21"/>
        <v>0.93225524503493595</v>
      </c>
      <c r="G96">
        <f t="shared" ca="1" si="22"/>
        <v>0.44149965032848371</v>
      </c>
      <c r="H96">
        <f t="shared" ca="1" si="23"/>
        <v>0.90729307800712233</v>
      </c>
      <c r="I96">
        <f t="shared" ca="1" si="24"/>
        <v>1.1021796861897253</v>
      </c>
      <c r="J96">
        <f t="shared" ca="1" si="25"/>
        <v>0.44931545229978936</v>
      </c>
      <c r="K96">
        <f t="shared" ca="1" si="26"/>
        <v>0.90074464600822046</v>
      </c>
      <c r="L96" s="7">
        <f t="shared" si="27"/>
        <v>0.53283302033339752</v>
      </c>
      <c r="M96">
        <f t="shared" ca="1" si="28"/>
        <v>0.76912109076481205</v>
      </c>
      <c r="N96">
        <f t="shared" ca="1" si="29"/>
        <v>12.150646160215601</v>
      </c>
      <c r="O96">
        <v>0.56057945301558387</v>
      </c>
      <c r="P96">
        <f t="shared" si="30"/>
        <v>13.680209009500787</v>
      </c>
    </row>
    <row r="97" spans="1:16" x14ac:dyDescent="0.25">
      <c r="A97" s="4">
        <f t="shared" si="33"/>
        <v>8900</v>
      </c>
      <c r="B97">
        <v>-24.527799888731973</v>
      </c>
      <c r="C97">
        <f t="shared" ca="1" si="34"/>
        <v>-324.18584437039249</v>
      </c>
      <c r="D97">
        <f t="shared" ca="1" si="35"/>
        <v>324.18584437039237</v>
      </c>
      <c r="E97">
        <f t="shared" ca="1" si="20"/>
        <v>324.18584437039237</v>
      </c>
      <c r="F97">
        <f t="shared" ca="1" si="21"/>
        <v>0.93192148640865358</v>
      </c>
      <c r="G97">
        <f t="shared" ca="1" si="22"/>
        <v>0.44253907768895195</v>
      </c>
      <c r="H97">
        <f t="shared" ca="1" si="23"/>
        <v>0.90819785847997103</v>
      </c>
      <c r="I97">
        <f t="shared" ca="1" si="24"/>
        <v>1.1010816538079886</v>
      </c>
      <c r="J97">
        <f t="shared" ca="1" si="25"/>
        <v>0.45037328048663861</v>
      </c>
      <c r="K97">
        <f t="shared" ca="1" si="26"/>
        <v>0.90028467547681013</v>
      </c>
      <c r="L97" s="7">
        <f t="shared" si="27"/>
        <v>0.53283302033339752</v>
      </c>
      <c r="M97">
        <f t="shared" ca="1" si="28"/>
        <v>0.76931754410388886</v>
      </c>
      <c r="N97">
        <f t="shared" ca="1" si="29"/>
        <v>12.141641730876506</v>
      </c>
      <c r="O97">
        <v>0.56057945301558387</v>
      </c>
      <c r="P97">
        <f t="shared" si="30"/>
        <v>13.749780645301069</v>
      </c>
    </row>
    <row r="98" spans="1:16" x14ac:dyDescent="0.25">
      <c r="A98" s="4">
        <f t="shared" si="33"/>
        <v>9000</v>
      </c>
      <c r="B98">
        <v>-24.651906534856852</v>
      </c>
      <c r="C98">
        <f t="shared" ca="1" si="34"/>
        <v>-324.94490688050053</v>
      </c>
      <c r="D98">
        <f t="shared" ca="1" si="35"/>
        <v>324.94490688049979</v>
      </c>
      <c r="E98">
        <f t="shared" ca="1" si="20"/>
        <v>324.94490688049979</v>
      </c>
      <c r="F98">
        <f t="shared" ca="1" si="21"/>
        <v>0.93158784086560442</v>
      </c>
      <c r="G98">
        <f t="shared" ca="1" si="22"/>
        <v>0.44357525748817744</v>
      </c>
      <c r="H98">
        <f t="shared" ca="1" si="23"/>
        <v>0.90909770254336886</v>
      </c>
      <c r="I98">
        <f t="shared" ca="1" si="24"/>
        <v>1.0999917799839503</v>
      </c>
      <c r="J98">
        <f t="shared" ca="1" si="25"/>
        <v>0.45142780362115642</v>
      </c>
      <c r="K98">
        <f t="shared" ca="1" si="26"/>
        <v>0.89982513936299557</v>
      </c>
      <c r="L98" s="7">
        <f t="shared" si="27"/>
        <v>0.53283302033339752</v>
      </c>
      <c r="M98">
        <f t="shared" ca="1" si="28"/>
        <v>0.76951396230459024</v>
      </c>
      <c r="N98">
        <f t="shared" ca="1" si="29"/>
        <v>12.132720551195829</v>
      </c>
      <c r="O98">
        <v>0.56057945301558387</v>
      </c>
      <c r="P98">
        <f t="shared" si="30"/>
        <v>13.819352281101352</v>
      </c>
    </row>
    <row r="99" spans="1:16" x14ac:dyDescent="0.25">
      <c r="A99" s="4">
        <f t="shared" si="33"/>
        <v>9100</v>
      </c>
      <c r="B99">
        <v>-24.776013180981728</v>
      </c>
      <c r="C99">
        <f t="shared" ca="1" si="34"/>
        <v>-325.70160715580101</v>
      </c>
      <c r="D99">
        <f t="shared" ca="1" si="35"/>
        <v>325.70160715580033</v>
      </c>
      <c r="E99">
        <f t="shared" ca="1" si="20"/>
        <v>325.70160715580033</v>
      </c>
      <c r="F99">
        <f t="shared" ca="1" si="21"/>
        <v>0.93125430846916224</v>
      </c>
      <c r="G99">
        <f t="shared" ca="1" si="22"/>
        <v>0.44460821265180839</v>
      </c>
      <c r="H99">
        <f t="shared" ca="1" si="23"/>
        <v>0.90999265229206117</v>
      </c>
      <c r="I99">
        <f t="shared" ca="1" si="24"/>
        <v>1.0989099719445328</v>
      </c>
      <c r="J99">
        <f t="shared" ca="1" si="25"/>
        <v>0.45247904503484027</v>
      </c>
      <c r="K99">
        <f t="shared" ca="1" si="26"/>
        <v>0.89936603738810739</v>
      </c>
      <c r="L99" s="7">
        <f t="shared" si="27"/>
        <v>0.53283302033339752</v>
      </c>
      <c r="M99">
        <f t="shared" ca="1" si="28"/>
        <v>0.76971034525155813</v>
      </c>
      <c r="N99">
        <f t="shared" ca="1" si="29"/>
        <v>12.123881666378876</v>
      </c>
      <c r="O99">
        <v>0.56057945301558387</v>
      </c>
      <c r="P99">
        <f t="shared" si="30"/>
        <v>13.888923916901634</v>
      </c>
    </row>
    <row r="100" spans="1:16" x14ac:dyDescent="0.25">
      <c r="A100" s="4">
        <f t="shared" si="33"/>
        <v>9200</v>
      </c>
      <c r="B100">
        <v>-24.900119827106607</v>
      </c>
      <c r="C100">
        <f t="shared" ca="1" si="34"/>
        <v>326.4559617835946</v>
      </c>
      <c r="D100">
        <f t="shared" ca="1" si="35"/>
        <v>-326.455961783595</v>
      </c>
      <c r="E100">
        <f t="shared" ca="1" si="20"/>
        <v>326.455961783595</v>
      </c>
      <c r="F100">
        <f t="shared" ca="1" si="21"/>
        <v>0.93092088928270234</v>
      </c>
      <c r="G100">
        <f t="shared" ca="1" si="22"/>
        <v>0.44563796582280979</v>
      </c>
      <c r="H100">
        <f t="shared" ca="1" si="23"/>
        <v>0.91088274925141122</v>
      </c>
      <c r="I100">
        <f t="shared" ca="1" si="24"/>
        <v>1.097836138429263</v>
      </c>
      <c r="J100">
        <f t="shared" ca="1" si="25"/>
        <v>0.45352702777150017</v>
      </c>
      <c r="K100">
        <f t="shared" ca="1" si="26"/>
        <v>0.89890736927361514</v>
      </c>
      <c r="L100" s="7">
        <f t="shared" si="27"/>
        <v>0.53283302033339752</v>
      </c>
      <c r="M100">
        <f t="shared" ca="1" si="28"/>
        <v>0.7699066928293975</v>
      </c>
      <c r="N100">
        <f t="shared" ca="1" si="29"/>
        <v>12.115124137260713</v>
      </c>
      <c r="O100">
        <v>0.56057945301558387</v>
      </c>
      <c r="P100">
        <f t="shared" si="30"/>
        <v>13.958495552701917</v>
      </c>
    </row>
    <row r="101" spans="1:16" x14ac:dyDescent="0.25">
      <c r="A101" s="4">
        <f t="shared" si="33"/>
        <v>9300</v>
      </c>
      <c r="B101">
        <v>-25.024226473231483</v>
      </c>
      <c r="C101">
        <f t="shared" ca="1" si="34"/>
        <v>327.20798714768864</v>
      </c>
      <c r="D101">
        <f t="shared" ca="1" si="35"/>
        <v>-327.20798714768864</v>
      </c>
      <c r="E101">
        <f t="shared" ca="1" si="20"/>
        <v>327.20798714768864</v>
      </c>
      <c r="F101">
        <f t="shared" ca="1" si="21"/>
        <v>0.9305875833696029</v>
      </c>
      <c r="G101">
        <f t="shared" ca="1" si="22"/>
        <v>0.4466645393663623</v>
      </c>
      <c r="H101">
        <f t="shared" ca="1" si="23"/>
        <v>0.91176803438795762</v>
      </c>
      <c r="I101">
        <f t="shared" ca="1" si="24"/>
        <v>1.0967701896582389</v>
      </c>
      <c r="J101">
        <f t="shared" ca="1" si="25"/>
        <v>0.45457177459224424</v>
      </c>
      <c r="K101">
        <f t="shared" ca="1" si="26"/>
        <v>0.89844913474112742</v>
      </c>
      <c r="L101" s="7">
        <f t="shared" si="27"/>
        <v>0.53283302033339752</v>
      </c>
      <c r="M101">
        <f t="shared" ca="1" si="28"/>
        <v>0.77010300492267636</v>
      </c>
      <c r="N101">
        <f t="shared" ca="1" si="29"/>
        <v>12.106447039974197</v>
      </c>
      <c r="O101">
        <v>0.56057945301558387</v>
      </c>
      <c r="P101">
        <f t="shared" si="30"/>
        <v>14.028067188502199</v>
      </c>
    </row>
    <row r="102" spans="1:16" x14ac:dyDescent="0.25">
      <c r="A102" s="4">
        <f t="shared" si="33"/>
        <v>9400</v>
      </c>
      <c r="B102">
        <v>-25.148333119356359</v>
      </c>
      <c r="C102">
        <f t="shared" ca="1" si="34"/>
        <v>327.95769943190209</v>
      </c>
      <c r="D102">
        <f t="shared" ca="1" si="35"/>
        <v>-327.95769943190231</v>
      </c>
      <c r="E102">
        <f t="shared" ca="1" si="20"/>
        <v>327.95769943190231</v>
      </c>
      <c r="F102">
        <f t="shared" ca="1" si="21"/>
        <v>0.93025439079324501</v>
      </c>
      <c r="G102">
        <f t="shared" ca="1" si="22"/>
        <v>0.44768795537464684</v>
      </c>
      <c r="H102">
        <f t="shared" ca="1" si="23"/>
        <v>0.91264854811971907</v>
      </c>
      <c r="I102">
        <f t="shared" ca="1" si="24"/>
        <v>1.0957120373009375</v>
      </c>
      <c r="J102">
        <f t="shared" ca="1" si="25"/>
        <v>0.45561330798034794</v>
      </c>
      <c r="K102">
        <f t="shared" ca="1" si="26"/>
        <v>0.8979913335123928</v>
      </c>
      <c r="L102" s="7">
        <f t="shared" si="27"/>
        <v>0.53283302033339752</v>
      </c>
      <c r="M102">
        <f t="shared" ca="1" si="28"/>
        <v>0.77029928141592585</v>
      </c>
      <c r="N102">
        <f t="shared" ca="1" si="29"/>
        <v>12.097849465626751</v>
      </c>
      <c r="O102">
        <v>0.56057945301558387</v>
      </c>
      <c r="P102">
        <f t="shared" si="30"/>
        <v>14.09763882430248</v>
      </c>
    </row>
    <row r="103" spans="1:16" x14ac:dyDescent="0.25">
      <c r="A103" s="4">
        <f t="shared" si="33"/>
        <v>9500</v>
      </c>
      <c r="B103">
        <v>-25.272439765481238</v>
      </c>
      <c r="C103">
        <f t="shared" ca="1" si="34"/>
        <v>328.70511462349936</v>
      </c>
      <c r="D103">
        <f t="shared" ca="1" si="35"/>
        <v>-328.70511462350004</v>
      </c>
      <c r="E103">
        <f t="shared" ca="1" si="20"/>
        <v>328.70511462350004</v>
      </c>
      <c r="F103">
        <f t="shared" ca="1" si="21"/>
        <v>0.9299213116170113</v>
      </c>
      <c r="G103">
        <f t="shared" ca="1" si="22"/>
        <v>0.4487082356715319</v>
      </c>
      <c r="H103">
        <f t="shared" ca="1" si="23"/>
        <v>0.91352433032626557</v>
      </c>
      <c r="I103">
        <f t="shared" ca="1" si="24"/>
        <v>1.0946615944458202</v>
      </c>
      <c r="J103">
        <f t="shared" ca="1" si="25"/>
        <v>0.45665165014602438</v>
      </c>
      <c r="K103">
        <f t="shared" ca="1" si="26"/>
        <v>0.89753396530929841</v>
      </c>
      <c r="L103" s="7">
        <f t="shared" si="27"/>
        <v>0.53283302033339752</v>
      </c>
      <c r="M103">
        <f t="shared" ca="1" si="28"/>
        <v>0.77049552219364092</v>
      </c>
      <c r="N103">
        <f t="shared" ca="1" si="29"/>
        <v>12.089330519985406</v>
      </c>
      <c r="O103">
        <v>0.56057945301558387</v>
      </c>
      <c r="P103">
        <f t="shared" si="30"/>
        <v>14.167210460102764</v>
      </c>
    </row>
    <row r="104" spans="1:16" x14ac:dyDescent="0.25">
      <c r="A104" s="4">
        <f t="shared" si="33"/>
        <v>9600</v>
      </c>
      <c r="B104">
        <v>-25.396546411606113</v>
      </c>
      <c r="C104">
        <f t="shared" ca="1" si="34"/>
        <v>-329.45024851654523</v>
      </c>
      <c r="D104">
        <f t="shared" ca="1" si="35"/>
        <v>329.45024851654483</v>
      </c>
      <c r="E104">
        <f t="shared" ca="1" si="20"/>
        <v>329.45024851654483</v>
      </c>
      <c r="F104">
        <f t="shared" ca="1" si="21"/>
        <v>0.92958834590428685</v>
      </c>
      <c r="G104">
        <f t="shared" ca="1" si="22"/>
        <v>0.44972540181715343</v>
      </c>
      <c r="H104">
        <f t="shared" ca="1" si="23"/>
        <v>0.91439542035855415</v>
      </c>
      <c r="I104">
        <f t="shared" ca="1" si="24"/>
        <v>1.0936187755707245</v>
      </c>
      <c r="J104">
        <f t="shared" ca="1" si="25"/>
        <v>0.45768682303108538</v>
      </c>
      <c r="K104">
        <f t="shared" ca="1" si="26"/>
        <v>0.89707702985386928</v>
      </c>
      <c r="L104" s="7">
        <f t="shared" si="27"/>
        <v>0.53283302033339752</v>
      </c>
      <c r="M104">
        <f t="shared" ca="1" si="28"/>
        <v>0.77069172714028045</v>
      </c>
      <c r="N104">
        <f t="shared" ca="1" si="29"/>
        <v>12.080889323170009</v>
      </c>
      <c r="O104">
        <v>0.56057945301558387</v>
      </c>
      <c r="P104">
        <f t="shared" si="30"/>
        <v>14.236782095903045</v>
      </c>
    </row>
    <row r="105" spans="1:16" x14ac:dyDescent="0.25">
      <c r="A105" s="4">
        <f t="shared" si="33"/>
        <v>9700</v>
      </c>
      <c r="B105">
        <v>-25.520653057730989</v>
      </c>
      <c r="C105">
        <f t="shared" ca="1" si="34"/>
        <v>-330.19311671518352</v>
      </c>
      <c r="D105">
        <f t="shared" ca="1" si="35"/>
        <v>330.19311671518307</v>
      </c>
      <c r="E105">
        <f t="shared" ca="1" si="20"/>
        <v>330.19311671518307</v>
      </c>
      <c r="F105">
        <f t="shared" ca="1" si="21"/>
        <v>0.92925549371845961</v>
      </c>
      <c r="G105">
        <f t="shared" ca="1" si="22"/>
        <v>0.45073947511239038</v>
      </c>
      <c r="H105">
        <f t="shared" ca="1" si="23"/>
        <v>0.91526185704853191</v>
      </c>
      <c r="I105">
        <f t="shared" ca="1" si="24"/>
        <v>1.0925834965140198</v>
      </c>
      <c r="J105">
        <f t="shared" ca="1" si="25"/>
        <v>0.45871884831349619</v>
      </c>
      <c r="K105">
        <f t="shared" ca="1" si="26"/>
        <v>0.89662052686827076</v>
      </c>
      <c r="L105" s="7">
        <f t="shared" si="27"/>
        <v>0.53283302033339752</v>
      </c>
      <c r="M105">
        <f t="shared" ca="1" si="28"/>
        <v>0.77088789614026698</v>
      </c>
      <c r="N105">
        <f t="shared" ca="1" si="29"/>
        <v>12.07252500935436</v>
      </c>
      <c r="O105">
        <v>0.56057945301558387</v>
      </c>
      <c r="P105">
        <f t="shared" si="30"/>
        <v>14.306353731703325</v>
      </c>
    </row>
    <row r="106" spans="1:16" x14ac:dyDescent="0.25">
      <c r="A106" s="4">
        <f t="shared" si="33"/>
        <v>9800</v>
      </c>
      <c r="B106">
        <v>-25.644759703855868</v>
      </c>
      <c r="C106">
        <f t="shared" ca="1" si="34"/>
        <v>-330.93373463685123</v>
      </c>
      <c r="D106">
        <f t="shared" ca="1" si="35"/>
        <v>330.93373463685111</v>
      </c>
      <c r="E106">
        <f t="shared" ca="1" si="20"/>
        <v>330.93373463685111</v>
      </c>
      <c r="F106">
        <f t="shared" ca="1" si="21"/>
        <v>0.92892275512291855</v>
      </c>
      <c r="G106">
        <f t="shared" ca="1" si="22"/>
        <v>0.45175047660325207</v>
      </c>
      <c r="H106">
        <f t="shared" ca="1" si="23"/>
        <v>0.91612367871852818</v>
      </c>
      <c r="I106">
        <f t="shared" ca="1" si="24"/>
        <v>1.0915556744464872</v>
      </c>
      <c r="J106">
        <f t="shared" ca="1" si="25"/>
        <v>0.45974774741184049</v>
      </c>
      <c r="K106">
        <f t="shared" ca="1" si="26"/>
        <v>0.8961644560748051</v>
      </c>
      <c r="L106" s="7">
        <f t="shared" si="27"/>
        <v>0.53283302033339752</v>
      </c>
      <c r="M106">
        <f t="shared" ca="1" si="28"/>
        <v>0.77108402907798812</v>
      </c>
      <c r="N106">
        <f t="shared" ca="1" si="29"/>
        <v>12.064236726474881</v>
      </c>
      <c r="O106">
        <v>0.56057945301558387</v>
      </c>
      <c r="P106">
        <f t="shared" si="30"/>
        <v>14.375925367503608</v>
      </c>
    </row>
    <row r="107" spans="1:16" x14ac:dyDescent="0.25">
      <c r="A107" s="4">
        <f t="shared" si="33"/>
        <v>9900</v>
      </c>
      <c r="B107">
        <v>-25.768866349980744</v>
      </c>
      <c r="C107">
        <f t="shared" ca="1" si="34"/>
        <v>-331.67211751541777</v>
      </c>
      <c r="D107">
        <f t="shared" ca="1" si="35"/>
        <v>331.6721175154172</v>
      </c>
      <c r="E107">
        <f t="shared" ca="1" si="20"/>
        <v>331.6721175154172</v>
      </c>
      <c r="F107">
        <f t="shared" ca="1" si="21"/>
        <v>0.92859013018105507</v>
      </c>
      <c r="G107">
        <f t="shared" ca="1" si="22"/>
        <v>0.45275842708516395</v>
      </c>
      <c r="H107">
        <f t="shared" ca="1" si="23"/>
        <v>0.91698092319042501</v>
      </c>
      <c r="I107">
        <f t="shared" ca="1" si="24"/>
        <v>1.090535227843922</v>
      </c>
      <c r="J107">
        <f t="shared" ca="1" si="25"/>
        <v>0.46077354148968191</v>
      </c>
      <c r="K107">
        <f t="shared" ca="1" si="26"/>
        <v>0.89570881719591289</v>
      </c>
      <c r="L107" s="7">
        <f t="shared" si="27"/>
        <v>0.53283302033339752</v>
      </c>
      <c r="M107">
        <f t="shared" ca="1" si="28"/>
        <v>0.77128012583779593</v>
      </c>
      <c r="N107">
        <f t="shared" ca="1" si="29"/>
        <v>12.056023635946765</v>
      </c>
      <c r="O107">
        <v>0.56057945301558387</v>
      </c>
      <c r="P107">
        <f t="shared" si="30"/>
        <v>14.44549700330389</v>
      </c>
    </row>
    <row r="108" spans="1:16" x14ac:dyDescent="0.25">
      <c r="A108" s="4">
        <f t="shared" si="33"/>
        <v>10000</v>
      </c>
      <c r="B108">
        <v>-25.89297299610562</v>
      </c>
      <c r="C108">
        <f t="shared" ca="1" si="34"/>
        <v>332.40828040425606</v>
      </c>
      <c r="D108">
        <f t="shared" ca="1" si="35"/>
        <v>-332.40828040425629</v>
      </c>
      <c r="E108">
        <f t="shared" ca="1" si="20"/>
        <v>332.40828040425629</v>
      </c>
      <c r="F108">
        <f t="shared" ca="1" si="21"/>
        <v>0.92825761895626235</v>
      </c>
      <c r="G108">
        <f t="shared" ca="1" si="22"/>
        <v>0.45376334710715949</v>
      </c>
      <c r="H108">
        <f t="shared" ca="1" si="23"/>
        <v>0.9178336277946193</v>
      </c>
      <c r="I108">
        <f t="shared" ca="1" si="24"/>
        <v>1.0895220764604268</v>
      </c>
      <c r="J108">
        <f t="shared" ca="1" si="25"/>
        <v>0.46179625145983044</v>
      </c>
      <c r="K108">
        <f t="shared" ca="1" si="26"/>
        <v>0.89525360995417369</v>
      </c>
      <c r="L108" s="7">
        <f t="shared" si="27"/>
        <v>0.53283302033339752</v>
      </c>
      <c r="M108">
        <f t="shared" ca="1" si="28"/>
        <v>0.77147618630400727</v>
      </c>
      <c r="N108">
        <f t="shared" ca="1" si="29"/>
        <v>12.047884912387294</v>
      </c>
      <c r="O108">
        <v>0.56057945301558387</v>
      </c>
      <c r="P108">
        <f t="shared" si="30"/>
        <v>14.515068639104172</v>
      </c>
    </row>
    <row r="109" spans="1:16" x14ac:dyDescent="0.25">
      <c r="A109" s="4">
        <f t="shared" si="33"/>
        <v>10100</v>
      </c>
      <c r="B109">
        <v>-26.017079642230499</v>
      </c>
      <c r="C109">
        <f t="shared" ca="1" si="34"/>
        <v>333.14223817925307</v>
      </c>
      <c r="D109">
        <f t="shared" ca="1" si="35"/>
        <v>-333.14223817925307</v>
      </c>
      <c r="E109">
        <f t="shared" ca="1" si="20"/>
        <v>333.14223817925307</v>
      </c>
      <c r="F109">
        <f t="shared" ca="1" si="21"/>
        <v>0.92792522151193491</v>
      </c>
      <c r="G109">
        <f t="shared" ca="1" si="22"/>
        <v>0.45476525697598991</v>
      </c>
      <c r="H109">
        <f t="shared" ca="1" si="23"/>
        <v>0.91868182937878706</v>
      </c>
      <c r="I109">
        <f t="shared" ca="1" si="24"/>
        <v>1.0885161413023705</v>
      </c>
      <c r="J109">
        <f t="shared" ca="1" si="25"/>
        <v>0.46281589798852468</v>
      </c>
      <c r="K109">
        <f t="shared" ca="1" si="26"/>
        <v>0.89479883407230321</v>
      </c>
      <c r="L109" s="7">
        <f t="shared" si="27"/>
        <v>0.53283302033339752</v>
      </c>
      <c r="M109">
        <f t="shared" ca="1" si="28"/>
        <v>0.77167221036090472</v>
      </c>
      <c r="N109">
        <f t="shared" ca="1" si="29"/>
        <v>12.039819743346095</v>
      </c>
      <c r="O109">
        <v>0.56057945301558387</v>
      </c>
      <c r="P109">
        <f t="shared" si="30"/>
        <v>14.584640274904455</v>
      </c>
    </row>
    <row r="110" spans="1:16" x14ac:dyDescent="0.25">
      <c r="A110" s="4">
        <f t="shared" si="33"/>
        <v>10200</v>
      </c>
      <c r="B110">
        <v>-26.141186288355375</v>
      </c>
      <c r="C110">
        <f t="shared" ca="1" si="34"/>
        <v>-333.87400554174883</v>
      </c>
      <c r="D110">
        <f t="shared" ca="1" si="35"/>
        <v>333.87400554174837</v>
      </c>
      <c r="E110">
        <f t="shared" ca="1" si="20"/>
        <v>333.87400554174837</v>
      </c>
      <c r="F110">
        <f t="shared" ca="1" si="21"/>
        <v>0.92759293791146957</v>
      </c>
      <c r="G110">
        <f t="shared" ca="1" si="22"/>
        <v>0.4557641767601362</v>
      </c>
      <c r="H110">
        <f t="shared" ca="1" si="23"/>
        <v>0.91952556431644361</v>
      </c>
      <c r="I110">
        <f t="shared" ca="1" si="24"/>
        <v>1.0875173446030066</v>
      </c>
      <c r="J110">
        <f t="shared" ca="1" si="25"/>
        <v>0.46383250149951494</v>
      </c>
      <c r="K110">
        <f t="shared" ca="1" si="26"/>
        <v>0.89434448927315613</v>
      </c>
      <c r="L110" s="7">
        <f t="shared" si="27"/>
        <v>0.53283302033339752</v>
      </c>
      <c r="M110">
        <f t="shared" ca="1" si="28"/>
        <v>0.77186819789273597</v>
      </c>
      <c r="N110">
        <f t="shared" ca="1" si="29"/>
        <v>12.031827329042192</v>
      </c>
      <c r="O110">
        <v>0.56057945301558387</v>
      </c>
      <c r="P110">
        <f t="shared" si="30"/>
        <v>14.654211910704737</v>
      </c>
    </row>
    <row r="111" spans="1:16" x14ac:dyDescent="0.25">
      <c r="A111" s="4">
        <f t="shared" si="33"/>
        <v>10300</v>
      </c>
      <c r="B111">
        <v>-26.26529293448025</v>
      </c>
      <c r="C111">
        <f t="shared" ca="1" si="34"/>
        <v>-334.6035970214183</v>
      </c>
      <c r="D111">
        <f t="shared" ca="1" si="35"/>
        <v>334.60359702141784</v>
      </c>
      <c r="E111">
        <f t="shared" ca="1" si="20"/>
        <v>334.60359702141784</v>
      </c>
      <c r="F111">
        <f t="shared" ca="1" si="21"/>
        <v>0.92726076821826431</v>
      </c>
      <c r="G111">
        <f t="shared" ca="1" si="22"/>
        <v>0.45676012629374307</v>
      </c>
      <c r="H111">
        <f t="shared" ca="1" si="23"/>
        <v>0.92036486851531618</v>
      </c>
      <c r="I111">
        <f t="shared" ca="1" si="24"/>
        <v>1.0865256097977174</v>
      </c>
      <c r="J111">
        <f t="shared" ca="1" si="25"/>
        <v>0.46484608217806678</v>
      </c>
      <c r="K111">
        <f t="shared" ca="1" si="26"/>
        <v>0.89389057527972438</v>
      </c>
      <c r="L111" s="7">
        <f t="shared" si="27"/>
        <v>0.53283302033339752</v>
      </c>
      <c r="M111">
        <f t="shared" ca="1" si="28"/>
        <v>0.77206414878371465</v>
      </c>
      <c r="N111">
        <f t="shared" ca="1" si="29"/>
        <v>12.023906882107607</v>
      </c>
      <c r="O111">
        <v>0.56057945301558387</v>
      </c>
      <c r="P111">
        <f t="shared" si="30"/>
        <v>14.723783546505018</v>
      </c>
    </row>
    <row r="112" spans="1:16" x14ac:dyDescent="0.25">
      <c r="A112" s="4">
        <f t="shared" si="33"/>
        <v>10400</v>
      </c>
      <c r="B112">
        <v>-26.389399580605129</v>
      </c>
      <c r="C112">
        <f t="shared" ca="1" si="34"/>
        <v>335.33102697909027</v>
      </c>
      <c r="D112">
        <f t="shared" ca="1" si="35"/>
        <v>-335.33102697909072</v>
      </c>
      <c r="E112">
        <f t="shared" ca="1" si="20"/>
        <v>335.33102697909072</v>
      </c>
      <c r="F112">
        <f t="shared" ca="1" si="21"/>
        <v>0.92692871249571884</v>
      </c>
      <c r="G112">
        <f t="shared" ca="1" si="22"/>
        <v>0.45775312518046701</v>
      </c>
      <c r="H112">
        <f t="shared" ca="1" si="23"/>
        <v>0.92119977742552883</v>
      </c>
      <c r="I112">
        <f t="shared" ca="1" si="24"/>
        <v>1.0855408614998732</v>
      </c>
      <c r="J112">
        <f t="shared" ca="1" si="25"/>
        <v>0.46585665997487724</v>
      </c>
      <c r="K112">
        <f t="shared" ca="1" si="26"/>
        <v>0.89343709181513686</v>
      </c>
      <c r="L112" s="7">
        <f t="shared" si="27"/>
        <v>0.53283302033339752</v>
      </c>
      <c r="M112">
        <f t="shared" ca="1" si="28"/>
        <v>0.77226006291802052</v>
      </c>
      <c r="N112">
        <f t="shared" ca="1" si="29"/>
        <v>12.016057627337299</v>
      </c>
      <c r="O112">
        <v>0.56057945301558387</v>
      </c>
      <c r="P112">
        <f t="shared" si="30"/>
        <v>14.793355182305302</v>
      </c>
    </row>
    <row r="113" spans="1:16" x14ac:dyDescent="0.25">
      <c r="A113" s="4">
        <f t="shared" si="33"/>
        <v>10500</v>
      </c>
      <c r="B113">
        <v>-26.513506226730005</v>
      </c>
      <c r="C113">
        <f t="shared" ca="1" si="34"/>
        <v>336.05630960950845</v>
      </c>
      <c r="D113">
        <f t="shared" ca="1" si="35"/>
        <v>-336.05630960950856</v>
      </c>
      <c r="E113">
        <f t="shared" ca="1" si="20"/>
        <v>336.05630960950856</v>
      </c>
      <c r="F113">
        <f t="shared" ca="1" si="21"/>
        <v>0.92659677080723346</v>
      </c>
      <c r="G113">
        <f t="shared" ca="1" si="22"/>
        <v>0.4587431927972454</v>
      </c>
      <c r="H113">
        <f t="shared" ca="1" si="23"/>
        <v>0.92203032604760637</v>
      </c>
      <c r="I113">
        <f t="shared" ca="1" si="24"/>
        <v>1.0845630254772856</v>
      </c>
      <c r="J113">
        <f t="shared" ca="1" si="25"/>
        <v>0.46686425460991077</v>
      </c>
      <c r="K113">
        <f t="shared" ca="1" si="26"/>
        <v>0.89298403860265918</v>
      </c>
      <c r="L113" s="7">
        <f t="shared" si="27"/>
        <v>0.53283302033339752</v>
      </c>
      <c r="M113">
        <f t="shared" ca="1" si="28"/>
        <v>0.77245594017980002</v>
      </c>
      <c r="N113">
        <f t="shared" ca="1" si="29"/>
        <v>12.008278801445293</v>
      </c>
      <c r="O113">
        <v>0.56057945301558387</v>
      </c>
      <c r="P113">
        <f t="shared" si="30"/>
        <v>14.862926818105583</v>
      </c>
    </row>
    <row r="114" spans="1:16" x14ac:dyDescent="0.25">
      <c r="A114" s="4">
        <f t="shared" si="33"/>
        <v>10600</v>
      </c>
      <c r="B114">
        <v>-26.637612872854884</v>
      </c>
      <c r="C114">
        <f t="shared" ca="1" si="34"/>
        <v>336.77945894403001</v>
      </c>
      <c r="D114">
        <f t="shared" ca="1" si="35"/>
        <v>-336.7794589440303</v>
      </c>
      <c r="E114">
        <f t="shared" ca="1" si="20"/>
        <v>336.7794589440303</v>
      </c>
      <c r="F114">
        <f t="shared" ca="1" si="21"/>
        <v>0.92626494321621067</v>
      </c>
      <c r="G114">
        <f t="shared" ca="1" si="22"/>
        <v>0.4597303482979801</v>
      </c>
      <c r="H114">
        <f t="shared" ca="1" si="23"/>
        <v>0.92285654894029689</v>
      </c>
      <c r="I114">
        <f t="shared" ca="1" si="24"/>
        <v>1.0835920286292446</v>
      </c>
      <c r="J114">
        <f t="shared" ca="1" si="25"/>
        <v>0.46786888557614786</v>
      </c>
      <c r="K114">
        <f t="shared" ca="1" si="26"/>
        <v>0.89253141536569458</v>
      </c>
      <c r="L114" s="7">
        <f t="shared" si="27"/>
        <v>0.53283302033339752</v>
      </c>
      <c r="M114">
        <f t="shared" ca="1" si="28"/>
        <v>0.77265178045316552</v>
      </c>
      <c r="N114">
        <f t="shared" ca="1" si="29"/>
        <v>12.000569652826856</v>
      </c>
      <c r="O114">
        <v>0.56057945301558387</v>
      </c>
      <c r="P114">
        <f t="shared" si="30"/>
        <v>14.932498453905866</v>
      </c>
    </row>
    <row r="115" spans="1:16" x14ac:dyDescent="0.25">
      <c r="A115" s="4">
        <f t="shared" si="33"/>
        <v>10700</v>
      </c>
      <c r="B115">
        <v>-26.76171951897976</v>
      </c>
      <c r="C115">
        <f t="shared" ca="1" si="34"/>
        <v>337.50048885327425</v>
      </c>
      <c r="D115">
        <f t="shared" ca="1" si="35"/>
        <v>-337.5004888532747</v>
      </c>
      <c r="E115">
        <f t="shared" ca="1" si="20"/>
        <v>337.5004888532747</v>
      </c>
      <c r="F115">
        <f t="shared" ca="1" si="21"/>
        <v>0.92593322978605386</v>
      </c>
      <c r="G115">
        <f t="shared" ca="1" si="22"/>
        <v>0.46071461061715319</v>
      </c>
      <c r="H115">
        <f t="shared" ca="1" si="23"/>
        <v>0.9236784802282284</v>
      </c>
      <c r="I115">
        <f t="shared" ca="1" si="24"/>
        <v>1.0826277989641089</v>
      </c>
      <c r="J115">
        <f t="shared" ca="1" si="25"/>
        <v>0.46887057214326483</v>
      </c>
      <c r="K115">
        <f t="shared" ca="1" si="26"/>
        <v>0.89207922182778265</v>
      </c>
      <c r="L115" s="7">
        <f t="shared" si="27"/>
        <v>0.53283302033339752</v>
      </c>
      <c r="M115">
        <f t="shared" ca="1" si="28"/>
        <v>0.77284758362219685</v>
      </c>
      <c r="N115">
        <f t="shared" ca="1" si="29"/>
        <v>11.992929441326416</v>
      </c>
      <c r="O115">
        <v>0.56057945301558387</v>
      </c>
      <c r="P115">
        <f t="shared" si="30"/>
        <v>15.002070089706148</v>
      </c>
    </row>
    <row r="116" spans="1:16" x14ac:dyDescent="0.25">
      <c r="A116" s="4">
        <f t="shared" si="33"/>
        <v>10800</v>
      </c>
      <c r="B116">
        <v>-26.885826165104639</v>
      </c>
      <c r="C116">
        <f t="shared" ca="1" si="34"/>
        <v>-338.21941304971193</v>
      </c>
      <c r="D116">
        <f t="shared" ca="1" si="35"/>
        <v>338.21941304971193</v>
      </c>
      <c r="E116">
        <f t="shared" ca="1" si="20"/>
        <v>338.21941304971193</v>
      </c>
      <c r="F116">
        <f t="shared" ca="1" si="21"/>
        <v>0.92560163058016687</v>
      </c>
      <c r="G116">
        <f t="shared" ca="1" si="22"/>
        <v>0.46169599847336168</v>
      </c>
      <c r="H116">
        <f t="shared" ca="1" si="23"/>
        <v>0.92449615360939363</v>
      </c>
      <c r="I116">
        <f t="shared" ca="1" si="24"/>
        <v>1.0816702655774459</v>
      </c>
      <c r="J116">
        <f t="shared" ca="1" si="25"/>
        <v>0.46986933336123132</v>
      </c>
      <c r="K116">
        <f t="shared" ca="1" si="26"/>
        <v>0.89162745771259933</v>
      </c>
      <c r="L116" s="7">
        <f t="shared" si="27"/>
        <v>0.53283302033339752</v>
      </c>
      <c r="M116">
        <f t="shared" ca="1" si="28"/>
        <v>0.77304334957094123</v>
      </c>
      <c r="N116">
        <f t="shared" ca="1" si="29"/>
        <v>11.985357438011196</v>
      </c>
      <c r="O116">
        <v>0.56057945301558387</v>
      </c>
      <c r="P116">
        <f t="shared" si="30"/>
        <v>15.071641725506431</v>
      </c>
    </row>
    <row r="117" spans="1:16" x14ac:dyDescent="0.25">
      <c r="A117" s="4">
        <f t="shared" si="33"/>
        <v>10900</v>
      </c>
      <c r="B117">
        <v>-27.009932811229515</v>
      </c>
      <c r="C117">
        <f t="shared" ca="1" si="34"/>
        <v>-338.93624509020174</v>
      </c>
      <c r="D117">
        <f t="shared" ca="1" si="35"/>
        <v>338.93624509020117</v>
      </c>
      <c r="E117">
        <f t="shared" ca="1" si="20"/>
        <v>338.93624509020117</v>
      </c>
      <c r="F117">
        <f t="shared" ca="1" si="21"/>
        <v>0.9252701456619552</v>
      </c>
      <c r="G117">
        <f t="shared" ca="1" si="22"/>
        <v>0.46267453037277984</v>
      </c>
      <c r="H117">
        <f t="shared" ca="1" si="23"/>
        <v>0.92530960236247273</v>
      </c>
      <c r="I117">
        <f t="shared" ca="1" si="24"/>
        <v>1.0807193586307005</v>
      </c>
      <c r="J117">
        <f t="shared" ca="1" si="25"/>
        <v>0.47086518806383348</v>
      </c>
      <c r="K117">
        <f t="shared" ca="1" si="26"/>
        <v>0.89117612274395719</v>
      </c>
      <c r="L117" s="7">
        <f t="shared" si="27"/>
        <v>0.53283302033339752</v>
      </c>
      <c r="M117">
        <f t="shared" ca="1" si="28"/>
        <v>0.77323907818341286</v>
      </c>
      <c r="N117">
        <f t="shared" ca="1" si="29"/>
        <v>11.977852924950307</v>
      </c>
      <c r="O117">
        <v>0.56057945301558387</v>
      </c>
      <c r="P117">
        <f t="shared" si="30"/>
        <v>15.141213361306713</v>
      </c>
    </row>
    <row r="118" spans="1:16" x14ac:dyDescent="0.25">
      <c r="A118" s="4">
        <f t="shared" si="33"/>
        <v>11000</v>
      </c>
      <c r="B118">
        <v>-27.13403945735439</v>
      </c>
      <c r="C118">
        <f t="shared" ca="1" si="34"/>
        <v>339.65099837847509</v>
      </c>
      <c r="D118">
        <f t="shared" ca="1" si="35"/>
        <v>-339.65099837847538</v>
      </c>
      <c r="E118">
        <f t="shared" ca="1" si="20"/>
        <v>339.65099837847538</v>
      </c>
      <c r="F118">
        <f t="shared" ca="1" si="21"/>
        <v>0.92493877509482525</v>
      </c>
      <c r="G118">
        <f t="shared" ca="1" si="22"/>
        <v>0.46365022461255134</v>
      </c>
      <c r="H118">
        <f t="shared" ca="1" si="23"/>
        <v>0.92611885935399663</v>
      </c>
      <c r="I118">
        <f t="shared" ca="1" si="24"/>
        <v>1.0797750093303773</v>
      </c>
      <c r="J118">
        <f t="shared" ca="1" si="25"/>
        <v>0.47185815487212668</v>
      </c>
      <c r="K118">
        <f t="shared" ca="1" si="26"/>
        <v>0.89072521664580528</v>
      </c>
      <c r="L118" s="7">
        <f t="shared" si="27"/>
        <v>0.53283302033339752</v>
      </c>
      <c r="M118">
        <f t="shared" ca="1" si="28"/>
        <v>0.77343476934359379</v>
      </c>
      <c r="N118">
        <f t="shared" ca="1" si="29"/>
        <v>11.970415194999195</v>
      </c>
      <c r="O118">
        <v>0.56057945301558387</v>
      </c>
      <c r="P118">
        <f t="shared" si="30"/>
        <v>15.210784997106995</v>
      </c>
    </row>
    <row r="119" spans="1:16" x14ac:dyDescent="0.25">
      <c r="A119" s="4">
        <f t="shared" si="33"/>
        <v>11100</v>
      </c>
      <c r="B119">
        <v>-27.25814610347927</v>
      </c>
      <c r="C119">
        <f t="shared" ca="1" si="34"/>
        <v>340.36368616757221</v>
      </c>
      <c r="D119">
        <f t="shared" ca="1" si="35"/>
        <v>-340.36368616757255</v>
      </c>
      <c r="E119">
        <f t="shared" ca="1" si="20"/>
        <v>340.36368616757255</v>
      </c>
      <c r="F119">
        <f t="shared" ca="1" si="21"/>
        <v>0.92460751894218363</v>
      </c>
      <c r="G119">
        <f t="shared" ca="1" si="22"/>
        <v>0.46462309928411433</v>
      </c>
      <c r="H119">
        <f t="shared" ca="1" si="23"/>
        <v>0.92692395704535857</v>
      </c>
      <c r="I119">
        <f t="shared" ca="1" si="24"/>
        <v>1.0788371499077194</v>
      </c>
      <c r="J119">
        <f t="shared" ca="1" si="25"/>
        <v>0.47284825219781901</v>
      </c>
      <c r="K119">
        <f t="shared" ca="1" si="26"/>
        <v>0.89027473914222754</v>
      </c>
      <c r="L119" s="7">
        <f t="shared" si="27"/>
        <v>0.53283302033339752</v>
      </c>
      <c r="M119">
        <f t="shared" ca="1" si="28"/>
        <v>0.7736304229354346</v>
      </c>
      <c r="N119">
        <f t="shared" ca="1" si="29"/>
        <v>11.963043551589234</v>
      </c>
      <c r="O119">
        <v>0.56057945301558387</v>
      </c>
      <c r="P119">
        <f t="shared" si="30"/>
        <v>15.280356632907278</v>
      </c>
    </row>
    <row r="120" spans="1:16" x14ac:dyDescent="0.25">
      <c r="A120" s="4">
        <f t="shared" si="33"/>
        <v>11200</v>
      </c>
      <c r="B120">
        <v>-27.382252749604145</v>
      </c>
      <c r="C120">
        <f t="shared" ca="1" si="34"/>
        <v>-341.07432156222359</v>
      </c>
      <c r="D120">
        <f t="shared" ca="1" si="35"/>
        <v>341.07432156222336</v>
      </c>
      <c r="E120">
        <f t="shared" ca="1" si="20"/>
        <v>341.07432156222336</v>
      </c>
      <c r="F120">
        <f t="shared" ca="1" si="21"/>
        <v>0.92427637726743783</v>
      </c>
      <c r="G120">
        <f t="shared" ca="1" si="22"/>
        <v>0.46559317227645269</v>
      </c>
      <c r="H120">
        <f t="shared" ca="1" si="23"/>
        <v>0.92772492749966973</v>
      </c>
      <c r="I120">
        <f t="shared" ca="1" si="24"/>
        <v>1.0779057135988792</v>
      </c>
      <c r="J120">
        <f t="shared" ca="1" si="25"/>
        <v>0.47383549824658039</v>
      </c>
      <c r="K120">
        <f t="shared" ca="1" si="26"/>
        <v>0.88982468995744457</v>
      </c>
      <c r="L120" s="7">
        <f t="shared" si="27"/>
        <v>0.53283302033339752</v>
      </c>
      <c r="M120">
        <f t="shared" ca="1" si="28"/>
        <v>0.77382603884285373</v>
      </c>
      <c r="N120">
        <f t="shared" ca="1" si="29"/>
        <v>11.955737308522405</v>
      </c>
      <c r="O120">
        <v>0.56057945301558387</v>
      </c>
      <c r="P120">
        <f t="shared" si="30"/>
        <v>15.34992826870756</v>
      </c>
    </row>
    <row r="121" spans="1:16" x14ac:dyDescent="0.25">
      <c r="A121" s="5">
        <v>11214.3</v>
      </c>
      <c r="B121" s="6">
        <v>-27.400000000000002</v>
      </c>
      <c r="C121">
        <f ca="1">D121</f>
        <v>-341.17577545106934</v>
      </c>
      <c r="D121">
        <f ca="1">(1.56*(21.67)^2)*TANH((2*PI()*B121)/C121)</f>
        <v>341.1757754510698</v>
      </c>
      <c r="E121">
        <f t="shared" ca="1" si="20"/>
        <v>341.1757754510698</v>
      </c>
      <c r="F121">
        <f t="shared" ca="1" si="21"/>
        <v>0.92422903336729978</v>
      </c>
      <c r="G121">
        <f t="shared" ca="1" si="22"/>
        <v>0.46573166478369038</v>
      </c>
      <c r="H121">
        <f t="shared" ca="1" si="23"/>
        <v>0.9278391308320354</v>
      </c>
      <c r="I121">
        <f t="shared" ca="1" si="24"/>
        <v>1.0777730392802627</v>
      </c>
      <c r="J121">
        <f t="shared" ca="1" si="25"/>
        <v>0.47397644246586423</v>
      </c>
      <c r="K121">
        <f t="shared" ca="1" si="26"/>
        <v>0.8897603679120667</v>
      </c>
      <c r="L121" s="7">
        <f t="shared" si="27"/>
        <v>0.53283302033339752</v>
      </c>
      <c r="M121">
        <f t="shared" ca="1" si="28"/>
        <v>0.77385400883109601</v>
      </c>
      <c r="N121">
        <f t="shared" ca="1" si="29"/>
        <v>11.954697820983023</v>
      </c>
      <c r="O121">
        <v>0.56057945301558387</v>
      </c>
      <c r="P121">
        <f t="shared" si="30"/>
        <v>15.359877012626999</v>
      </c>
    </row>
    <row r="122" spans="1:16" x14ac:dyDescent="0.25">
      <c r="A122" s="4">
        <v>11300</v>
      </c>
      <c r="B122">
        <v>-27.4265812516403</v>
      </c>
      <c r="C122">
        <f t="shared" ref="C122:C172" ca="1" si="36">D122</f>
        <v>-341.32765184302338</v>
      </c>
      <c r="D122">
        <f t="shared" ref="D122:D152" ca="1" si="37">(1.56*(21.67)^2)*TANH((2*PI()*B122)/C122)</f>
        <v>341.32765184302338</v>
      </c>
      <c r="E122">
        <f t="shared" ca="1" si="20"/>
        <v>341.32765184302338</v>
      </c>
      <c r="F122">
        <f t="shared" ca="1" si="21"/>
        <v>0.92415812760261096</v>
      </c>
      <c r="G122">
        <f t="shared" ca="1" si="22"/>
        <v>0.46593898795829886</v>
      </c>
      <c r="H122">
        <f t="shared" ca="1" si="23"/>
        <v>0.92801002439477664</v>
      </c>
      <c r="I122">
        <f t="shared" ca="1" si="24"/>
        <v>1.0775745667749368</v>
      </c>
      <c r="J122">
        <f t="shared" ca="1" si="25"/>
        <v>0.47418743585148099</v>
      </c>
      <c r="K122">
        <f t="shared" ca="1" si="26"/>
        <v>0.88966404482578088</v>
      </c>
      <c r="L122" s="7">
        <f t="shared" si="27"/>
        <v>0.53283302033339752</v>
      </c>
      <c r="M122">
        <f t="shared" ca="1" si="28"/>
        <v>0.77389589991875651</v>
      </c>
      <c r="N122">
        <f t="shared" ca="1" si="29"/>
        <v>11.953143381958419</v>
      </c>
      <c r="O122">
        <v>0.56060825603801168</v>
      </c>
      <c r="P122">
        <f t="shared" si="30"/>
        <v>15.375567884566896</v>
      </c>
    </row>
    <row r="123" spans="1:16" x14ac:dyDescent="0.25">
      <c r="A123" s="4">
        <f t="shared" ref="A123:A163" si="38">A122+100</f>
        <v>11400</v>
      </c>
      <c r="B123">
        <v>-27.457597881325601</v>
      </c>
      <c r="C123">
        <f t="shared" ca="1" si="36"/>
        <v>341.50475250485567</v>
      </c>
      <c r="D123">
        <f t="shared" ca="1" si="37"/>
        <v>-341.50475250485511</v>
      </c>
      <c r="E123">
        <f t="shared" ca="1" si="20"/>
        <v>341.50475250485511</v>
      </c>
      <c r="F123">
        <f t="shared" ca="1" si="21"/>
        <v>0.92407539706497832</v>
      </c>
      <c r="G123">
        <f t="shared" ca="1" si="22"/>
        <v>0.46618074423762557</v>
      </c>
      <c r="H123">
        <f t="shared" ca="1" si="23"/>
        <v>0.92820919660972001</v>
      </c>
      <c r="I123">
        <f t="shared" ca="1" si="24"/>
        <v>1.0773433442078526</v>
      </c>
      <c r="J123">
        <f t="shared" ca="1" si="25"/>
        <v>0.47443347190589502</v>
      </c>
      <c r="K123">
        <f t="shared" ca="1" si="26"/>
        <v>0.88955167397708934</v>
      </c>
      <c r="L123" s="7">
        <f t="shared" si="27"/>
        <v>0.53283302033339752</v>
      </c>
      <c r="M123">
        <f t="shared" ca="1" si="28"/>
        <v>0.77394477880652801</v>
      </c>
      <c r="N123">
        <f t="shared" ca="1" si="29"/>
        <v>11.951333306696093</v>
      </c>
      <c r="O123">
        <v>0.56060825603801168</v>
      </c>
      <c r="P123">
        <f t="shared" si="30"/>
        <v>15.392956063242949</v>
      </c>
    </row>
    <row r="124" spans="1:16" x14ac:dyDescent="0.25">
      <c r="A124" s="4">
        <f t="shared" si="38"/>
        <v>11500</v>
      </c>
      <c r="B124">
        <v>-27.488614511010901</v>
      </c>
      <c r="C124">
        <f t="shared" ca="1" si="36"/>
        <v>-341.68172627206297</v>
      </c>
      <c r="D124">
        <f t="shared" ca="1" si="37"/>
        <v>341.68172627206326</v>
      </c>
      <c r="E124">
        <f t="shared" ca="1" si="20"/>
        <v>341.68172627206326</v>
      </c>
      <c r="F124">
        <f t="shared" ca="1" si="21"/>
        <v>0.92399267368395344</v>
      </c>
      <c r="G124">
        <f t="shared" ca="1" si="22"/>
        <v>0.46642232729584693</v>
      </c>
      <c r="H124">
        <f t="shared" ca="1" si="23"/>
        <v>0.92840811420838154</v>
      </c>
      <c r="I124">
        <f t="shared" ca="1" si="24"/>
        <v>1.0771125162479458</v>
      </c>
      <c r="J124">
        <f t="shared" ca="1" si="25"/>
        <v>0.47467933167269649</v>
      </c>
      <c r="K124">
        <f t="shared" ca="1" si="26"/>
        <v>0.88943932985334939</v>
      </c>
      <c r="L124" s="7">
        <f t="shared" si="27"/>
        <v>0.53283302033339752</v>
      </c>
      <c r="M124">
        <f t="shared" ca="1" si="28"/>
        <v>0.77399365532888964</v>
      </c>
      <c r="N124">
        <f t="shared" ca="1" si="29"/>
        <v>11.94952724871013</v>
      </c>
      <c r="O124">
        <v>0.56060825603801168</v>
      </c>
      <c r="P124">
        <f t="shared" si="30"/>
        <v>15.410344241919002</v>
      </c>
    </row>
    <row r="125" spans="1:16" x14ac:dyDescent="0.25">
      <c r="A125" s="4">
        <f t="shared" si="38"/>
        <v>11600</v>
      </c>
      <c r="B125">
        <v>-27.519631140696202</v>
      </c>
      <c r="C125">
        <f t="shared" ca="1" si="36"/>
        <v>-341.85857334416841</v>
      </c>
      <c r="D125">
        <f t="shared" ca="1" si="37"/>
        <v>341.85857334416841</v>
      </c>
      <c r="E125">
        <f t="shared" ca="1" si="20"/>
        <v>341.85857334416841</v>
      </c>
      <c r="F125">
        <f t="shared" ca="1" si="21"/>
        <v>0.92390995746052529</v>
      </c>
      <c r="G125">
        <f t="shared" ca="1" si="22"/>
        <v>0.46666373740532752</v>
      </c>
      <c r="H125">
        <f t="shared" ca="1" si="23"/>
        <v>0.92860677767774868</v>
      </c>
      <c r="I125">
        <f t="shared" ca="1" si="24"/>
        <v>1.076882081887008</v>
      </c>
      <c r="J125">
        <f t="shared" ca="1" si="25"/>
        <v>0.47492501542907167</v>
      </c>
      <c r="K125">
        <f t="shared" ca="1" si="26"/>
        <v>0.88932701245026002</v>
      </c>
      <c r="L125" s="7">
        <f t="shared" si="27"/>
        <v>0.53283302033339752</v>
      </c>
      <c r="M125">
        <f t="shared" ca="1" si="28"/>
        <v>0.77404252948402863</v>
      </c>
      <c r="N125">
        <f t="shared" ca="1" si="29"/>
        <v>11.947725197639571</v>
      </c>
      <c r="O125">
        <v>0.56060825603801168</v>
      </c>
      <c r="P125">
        <f t="shared" si="30"/>
        <v>15.427732420595056</v>
      </c>
    </row>
    <row r="126" spans="1:16" x14ac:dyDescent="0.25">
      <c r="A126" s="4">
        <f t="shared" si="38"/>
        <v>11700</v>
      </c>
      <c r="B126">
        <v>-27.550647770381502</v>
      </c>
      <c r="C126">
        <f t="shared" ca="1" si="36"/>
        <v>-342.03529392013985</v>
      </c>
      <c r="D126">
        <f t="shared" ca="1" si="37"/>
        <v>342.03529392014002</v>
      </c>
      <c r="E126">
        <f t="shared" ca="1" si="20"/>
        <v>342.03529392014002</v>
      </c>
      <c r="F126">
        <f t="shared" ca="1" si="21"/>
        <v>0.9238272483956842</v>
      </c>
      <c r="G126">
        <f t="shared" ca="1" si="22"/>
        <v>0.46690497483767424</v>
      </c>
      <c r="H126">
        <f t="shared" ca="1" si="23"/>
        <v>0.92880518750332652</v>
      </c>
      <c r="I126">
        <f t="shared" ca="1" si="24"/>
        <v>1.0766520401205431</v>
      </c>
      <c r="J126">
        <f t="shared" ca="1" si="25"/>
        <v>0.47517052345143557</v>
      </c>
      <c r="K126">
        <f t="shared" ca="1" si="26"/>
        <v>0.88921472176352212</v>
      </c>
      <c r="L126" s="7">
        <f t="shared" si="27"/>
        <v>0.53283302033339752</v>
      </c>
      <c r="M126">
        <f t="shared" ca="1" si="28"/>
        <v>0.77409140127013176</v>
      </c>
      <c r="N126">
        <f t="shared" ca="1" si="29"/>
        <v>11.945927143161757</v>
      </c>
      <c r="O126">
        <v>0.56060825603801168</v>
      </c>
      <c r="P126">
        <f t="shared" si="30"/>
        <v>15.445120599271108</v>
      </c>
    </row>
    <row r="127" spans="1:16" x14ac:dyDescent="0.25">
      <c r="A127" s="4">
        <f t="shared" si="38"/>
        <v>11800</v>
      </c>
      <c r="B127">
        <v>-27.581664400066803</v>
      </c>
      <c r="C127">
        <f t="shared" ca="1" si="36"/>
        <v>342.21188819839603</v>
      </c>
      <c r="D127">
        <f t="shared" ca="1" si="37"/>
        <v>-342.21188819839563</v>
      </c>
      <c r="E127">
        <f t="shared" ca="1" si="20"/>
        <v>342.21188819839563</v>
      </c>
      <c r="F127">
        <f t="shared" ca="1" si="21"/>
        <v>0.9237445464904197</v>
      </c>
      <c r="G127">
        <f t="shared" ca="1" si="22"/>
        <v>0.46714603986374409</v>
      </c>
      <c r="H127">
        <f t="shared" ca="1" si="23"/>
        <v>0.92900334416914754</v>
      </c>
      <c r="I127">
        <f t="shared" ca="1" si="24"/>
        <v>1.0764223899477436</v>
      </c>
      <c r="J127">
        <f t="shared" ca="1" si="25"/>
        <v>0.47541585601544017</v>
      </c>
      <c r="K127">
        <f t="shared" ca="1" si="26"/>
        <v>0.88910245778883623</v>
      </c>
      <c r="L127" s="7">
        <f t="shared" si="27"/>
        <v>0.53283302033339752</v>
      </c>
      <c r="M127">
        <f t="shared" ca="1" si="28"/>
        <v>0.77414027068538571</v>
      </c>
      <c r="N127">
        <f t="shared" ca="1" si="29"/>
        <v>11.944133074992092</v>
      </c>
      <c r="O127">
        <v>0.56060825603801168</v>
      </c>
      <c r="P127">
        <f t="shared" si="30"/>
        <v>15.462508777947162</v>
      </c>
    </row>
    <row r="128" spans="1:16" x14ac:dyDescent="0.25">
      <c r="A128" s="4">
        <f t="shared" si="38"/>
        <v>11900</v>
      </c>
      <c r="B128">
        <v>-27.612681029752103</v>
      </c>
      <c r="C128">
        <f t="shared" ca="1" si="36"/>
        <v>342.38835637680575</v>
      </c>
      <c r="D128">
        <f t="shared" ca="1" si="37"/>
        <v>-342.38835637680501</v>
      </c>
      <c r="E128">
        <f t="shared" ca="1" si="20"/>
        <v>342.38835637680501</v>
      </c>
      <c r="F128">
        <f t="shared" ca="1" si="21"/>
        <v>0.9236618517457218</v>
      </c>
      <c r="G128">
        <f t="shared" ca="1" si="22"/>
        <v>0.46738693275364357</v>
      </c>
      <c r="H128">
        <f t="shared" ca="1" si="23"/>
        <v>0.92920124815777505</v>
      </c>
      <c r="I128">
        <f t="shared" ca="1" si="24"/>
        <v>1.0761931303714776</v>
      </c>
      <c r="J128">
        <f t="shared" ca="1" si="25"/>
        <v>0.47566101339597372</v>
      </c>
      <c r="K128">
        <f t="shared" ca="1" si="26"/>
        <v>0.88899022052190391</v>
      </c>
      <c r="L128" s="7">
        <f t="shared" si="27"/>
        <v>0.53283302033339752</v>
      </c>
      <c r="M128">
        <f t="shared" ca="1" si="28"/>
        <v>0.77418913772797693</v>
      </c>
      <c r="N128">
        <f t="shared" ca="1" si="29"/>
        <v>11.942342982883892</v>
      </c>
      <c r="O128">
        <v>0.56060825603801168</v>
      </c>
      <c r="P128">
        <f t="shared" si="30"/>
        <v>15.479896956623215</v>
      </c>
    </row>
    <row r="129" spans="1:16" x14ac:dyDescent="0.25">
      <c r="A129" s="4">
        <f t="shared" si="38"/>
        <v>12000</v>
      </c>
      <c r="B129">
        <v>-27.643697659437404</v>
      </c>
      <c r="C129">
        <f t="shared" ca="1" si="36"/>
        <v>-342.56469865269105</v>
      </c>
      <c r="D129">
        <f t="shared" ca="1" si="37"/>
        <v>342.56469865269145</v>
      </c>
      <c r="E129">
        <f t="shared" ca="1" si="20"/>
        <v>342.56469865269145</v>
      </c>
      <c r="F129">
        <f t="shared" ca="1" si="21"/>
        <v>0.92357916416258057</v>
      </c>
      <c r="G129">
        <f t="shared" ca="1" si="22"/>
        <v>0.46762765377673277</v>
      </c>
      <c r="H129">
        <f t="shared" ca="1" si="23"/>
        <v>0.92939889995031033</v>
      </c>
      <c r="I129">
        <f t="shared" ca="1" si="24"/>
        <v>1.0759642603982684</v>
      </c>
      <c r="J129">
        <f t="shared" ca="1" si="25"/>
        <v>0.47590599586716459</v>
      </c>
      <c r="K129">
        <f t="shared" ca="1" si="26"/>
        <v>0.88887800995842781</v>
      </c>
      <c r="L129" s="7">
        <f t="shared" si="27"/>
        <v>0.53283302033339752</v>
      </c>
      <c r="M129">
        <f t="shared" ca="1" si="28"/>
        <v>0.77423800239609164</v>
      </c>
      <c r="N129">
        <f t="shared" ca="1" si="29"/>
        <v>11.940556856628193</v>
      </c>
      <c r="O129">
        <v>0.56060825603801168</v>
      </c>
      <c r="P129">
        <f t="shared" si="30"/>
        <v>15.497285135299268</v>
      </c>
    </row>
    <row r="130" spans="1:16" x14ac:dyDescent="0.25">
      <c r="A130" s="4">
        <f t="shared" si="38"/>
        <v>12100</v>
      </c>
      <c r="B130">
        <v>-27.674714289122704</v>
      </c>
      <c r="C130">
        <f t="shared" ca="1" si="36"/>
        <v>342.74091522283226</v>
      </c>
      <c r="D130">
        <f t="shared" ca="1" si="37"/>
        <v>-342.74091522283129</v>
      </c>
      <c r="E130">
        <f t="shared" ca="1" si="20"/>
        <v>342.74091522283129</v>
      </c>
      <c r="F130">
        <f t="shared" ca="1" si="21"/>
        <v>0.92349648374198501</v>
      </c>
      <c r="G130">
        <f t="shared" ca="1" si="22"/>
        <v>0.46786820320163203</v>
      </c>
      <c r="H130">
        <f t="shared" ca="1" si="23"/>
        <v>0.92959630002640148</v>
      </c>
      <c r="I130">
        <f t="shared" ca="1" si="24"/>
        <v>1.075735779038276</v>
      </c>
      <c r="J130">
        <f t="shared" ca="1" si="25"/>
        <v>0.4761508037023886</v>
      </c>
      <c r="K130">
        <f t="shared" ca="1" si="26"/>
        <v>0.88876582609410892</v>
      </c>
      <c r="L130" s="7">
        <f t="shared" si="27"/>
        <v>0.53283302033339752</v>
      </c>
      <c r="M130">
        <f t="shared" ca="1" si="28"/>
        <v>0.77428686468791663</v>
      </c>
      <c r="N130">
        <f t="shared" ca="1" si="29"/>
        <v>11.938774686053559</v>
      </c>
      <c r="O130">
        <v>0.56060825603801168</v>
      </c>
      <c r="P130">
        <f t="shared" si="30"/>
        <v>15.514673313975321</v>
      </c>
    </row>
    <row r="131" spans="1:16" x14ac:dyDescent="0.25">
      <c r="A131" s="4">
        <f t="shared" si="38"/>
        <v>12200</v>
      </c>
      <c r="B131">
        <v>-27.705730918808005</v>
      </c>
      <c r="C131">
        <f t="shared" ca="1" si="36"/>
        <v>-342.9170062834628</v>
      </c>
      <c r="D131">
        <f t="shared" ca="1" si="37"/>
        <v>342.91700628346342</v>
      </c>
      <c r="E131">
        <f t="shared" ca="1" si="20"/>
        <v>342.91700628346342</v>
      </c>
      <c r="F131">
        <f t="shared" ca="1" si="21"/>
        <v>0.92341381048492588</v>
      </c>
      <c r="G131">
        <f t="shared" ca="1" si="22"/>
        <v>0.46810858129621558</v>
      </c>
      <c r="H131">
        <f t="shared" ca="1" si="23"/>
        <v>0.9297934488642422</v>
      </c>
      <c r="I131">
        <f t="shared" ca="1" si="24"/>
        <v>1.0755076853052861</v>
      </c>
      <c r="J131">
        <f t="shared" ca="1" si="25"/>
        <v>0.47639543717426203</v>
      </c>
      <c r="K131">
        <f t="shared" ca="1" si="26"/>
        <v>0.88865366892465203</v>
      </c>
      <c r="L131" s="7">
        <f t="shared" si="27"/>
        <v>0.53283302033339752</v>
      </c>
      <c r="M131">
        <f t="shared" ca="1" si="28"/>
        <v>0.77433572460163747</v>
      </c>
      <c r="N131">
        <f t="shared" ca="1" si="29"/>
        <v>11.93699646102595</v>
      </c>
      <c r="O131">
        <v>0.56060825603801168</v>
      </c>
      <c r="P131">
        <f t="shared" si="30"/>
        <v>15.532061492651374</v>
      </c>
    </row>
    <row r="132" spans="1:16" x14ac:dyDescent="0.25">
      <c r="A132" s="4">
        <f t="shared" si="38"/>
        <v>12300</v>
      </c>
      <c r="B132">
        <v>-27.736747548493305</v>
      </c>
      <c r="C132">
        <f t="shared" ca="1" si="36"/>
        <v>-343.09297203028075</v>
      </c>
      <c r="D132">
        <f t="shared" ca="1" si="37"/>
        <v>343.09297203028132</v>
      </c>
      <c r="E132">
        <f t="shared" ref="E132:E183" ca="1" si="39">ABS(D132)</f>
        <v>343.09297203028132</v>
      </c>
      <c r="F132">
        <f t="shared" ref="F132:F183" ca="1" si="40">0.5*((1)+((4*PI()*B132/E132)/SINH(4*PI()*B132/E132)))</f>
        <v>0.92333114439239228</v>
      </c>
      <c r="G132">
        <f t="shared" ref="G132:G183" ca="1" si="41">TANH(2*PI()*-B132/E132)</f>
        <v>0.4683487883276265</v>
      </c>
      <c r="H132">
        <f t="shared" ref="H132:H183" ca="1" si="42">SQRT(2*F132*G132)</f>
        <v>0.92999034694058802</v>
      </c>
      <c r="I132">
        <f t="shared" ref="I132:I183" ca="1" si="43">1/H132</f>
        <v>1.075279978216682</v>
      </c>
      <c r="J132">
        <f t="shared" ref="J132:J183" ca="1" si="44">ASIN(SIN(45))*G132</f>
        <v>0.47663989655465722</v>
      </c>
      <c r="K132">
        <f t="shared" ref="K132:K183" ca="1" si="45">COS(J132)</f>
        <v>0.88854153844575923</v>
      </c>
      <c r="L132" s="7">
        <f t="shared" ref="L132:L183" si="46">-COS(23)</f>
        <v>0.53283302033339752</v>
      </c>
      <c r="M132">
        <f t="shared" ref="M132:M183" ca="1" si="47">SQRT(L132/K132)</f>
        <v>0.7743845821354407</v>
      </c>
      <c r="N132">
        <f t="shared" ref="N132:N183" ca="1" si="48">M132*I132*14.3335</f>
        <v>11.935222171448448</v>
      </c>
      <c r="O132">
        <v>0.56060825603801168</v>
      </c>
      <c r="P132">
        <f t="shared" ref="P132:P183" si="49">-B132*O132</f>
        <v>15.549449671327428</v>
      </c>
    </row>
    <row r="133" spans="1:16" x14ac:dyDescent="0.25">
      <c r="A133" s="4">
        <f t="shared" si="38"/>
        <v>12400</v>
      </c>
      <c r="B133">
        <v>-27.767764178178606</v>
      </c>
      <c r="C133">
        <f t="shared" ca="1" si="36"/>
        <v>-343.26881265844298</v>
      </c>
      <c r="D133">
        <f t="shared" ca="1" si="37"/>
        <v>343.26881265844366</v>
      </c>
      <c r="E133">
        <f t="shared" ca="1" si="39"/>
        <v>343.26881265844366</v>
      </c>
      <c r="F133">
        <f t="shared" ca="1" si="40"/>
        <v>0.92324848546537419</v>
      </c>
      <c r="G133">
        <f t="shared" ca="1" si="41"/>
        <v>0.46858882456226936</v>
      </c>
      <c r="H133">
        <f t="shared" ca="1" si="42"/>
        <v>0.93018699473075317</v>
      </c>
      <c r="I133">
        <f t="shared" ca="1" si="43"/>
        <v>1.0750526567934382</v>
      </c>
      <c r="J133">
        <f t="shared" ca="1" si="44"/>
        <v>0.4768841821146948</v>
      </c>
      <c r="K133">
        <f t="shared" ca="1" si="45"/>
        <v>0.88842943465313517</v>
      </c>
      <c r="L133" s="7">
        <f t="shared" si="46"/>
        <v>0.53283302033339752</v>
      </c>
      <c r="M133">
        <f t="shared" ca="1" si="47"/>
        <v>0.77443343728751224</v>
      </c>
      <c r="N133">
        <f t="shared" ca="1" si="48"/>
        <v>11.933451807261187</v>
      </c>
      <c r="O133">
        <v>0.56060825603801168</v>
      </c>
      <c r="P133">
        <f t="shared" si="49"/>
        <v>15.566837850003481</v>
      </c>
    </row>
    <row r="134" spans="1:16" x14ac:dyDescent="0.25">
      <c r="A134" s="4">
        <f t="shared" si="38"/>
        <v>12500</v>
      </c>
      <c r="B134">
        <v>-27.798780807863906</v>
      </c>
      <c r="C134">
        <f t="shared" ca="1" si="36"/>
        <v>-343.4445283625717</v>
      </c>
      <c r="D134">
        <f t="shared" ca="1" si="37"/>
        <v>343.44452836257216</v>
      </c>
      <c r="E134">
        <f t="shared" ca="1" si="39"/>
        <v>343.44452836257216</v>
      </c>
      <c r="F134">
        <f t="shared" ca="1" si="40"/>
        <v>0.92316583370486138</v>
      </c>
      <c r="G134">
        <f t="shared" ca="1" si="41"/>
        <v>0.46882869026581847</v>
      </c>
      <c r="H134">
        <f t="shared" ca="1" si="42"/>
        <v>0.93038339270862158</v>
      </c>
      <c r="I134">
        <f t="shared" ca="1" si="43"/>
        <v>1.0748257200600968</v>
      </c>
      <c r="J134">
        <f t="shared" ca="1" si="44"/>
        <v>0.47712829412475233</v>
      </c>
      <c r="K134">
        <f t="shared" ca="1" si="45"/>
        <v>0.8883173575424842</v>
      </c>
      <c r="L134" s="7">
        <f t="shared" si="46"/>
        <v>0.53283302033339752</v>
      </c>
      <c r="M134">
        <f t="shared" ca="1" si="47"/>
        <v>0.77448229005603775</v>
      </c>
      <c r="N134">
        <f t="shared" ca="1" si="48"/>
        <v>11.931685358441102</v>
      </c>
      <c r="O134">
        <v>0.56060825603801168</v>
      </c>
      <c r="P134">
        <f t="shared" si="49"/>
        <v>15.584226028679534</v>
      </c>
    </row>
    <row r="135" spans="1:16" x14ac:dyDescent="0.25">
      <c r="A135" s="4">
        <f t="shared" si="38"/>
        <v>12600</v>
      </c>
      <c r="B135">
        <v>-27.829797437549207</v>
      </c>
      <c r="C135">
        <f t="shared" ca="1" si="36"/>
        <v>343.62011933675501</v>
      </c>
      <c r="D135">
        <f t="shared" ca="1" si="37"/>
        <v>-343.62011933675416</v>
      </c>
      <c r="E135">
        <f t="shared" ca="1" si="39"/>
        <v>343.62011933675416</v>
      </c>
      <c r="F135">
        <f t="shared" ca="1" si="40"/>
        <v>0.92308318911184384</v>
      </c>
      <c r="G135">
        <f t="shared" ca="1" si="41"/>
        <v>0.46906838570321951</v>
      </c>
      <c r="H135">
        <f t="shared" ca="1" si="42"/>
        <v>0.93057954134665166</v>
      </c>
      <c r="I135">
        <f t="shared" ca="1" si="43"/>
        <v>1.0745991670447528</v>
      </c>
      <c r="J135">
        <f t="shared" ca="1" si="44"/>
        <v>0.47737223285446573</v>
      </c>
      <c r="K135">
        <f t="shared" ca="1" si="45"/>
        <v>0.88820530710951129</v>
      </c>
      <c r="L135" s="7">
        <f t="shared" si="46"/>
        <v>0.53283302033339752</v>
      </c>
      <c r="M135">
        <f t="shared" ca="1" si="47"/>
        <v>0.77453114043920301</v>
      </c>
      <c r="N135">
        <f t="shared" ca="1" si="48"/>
        <v>11.929922815001785</v>
      </c>
      <c r="O135">
        <v>0.56060825603801168</v>
      </c>
      <c r="P135">
        <f t="shared" si="49"/>
        <v>15.601614207355587</v>
      </c>
    </row>
    <row r="136" spans="1:16" x14ac:dyDescent="0.25">
      <c r="A136" s="4">
        <f t="shared" si="38"/>
        <v>12700</v>
      </c>
      <c r="B136">
        <v>-27.860814067234507</v>
      </c>
      <c r="C136">
        <f t="shared" ca="1" si="36"/>
        <v>343.79558577454753</v>
      </c>
      <c r="D136">
        <f t="shared" ca="1" si="37"/>
        <v>-343.79558577454742</v>
      </c>
      <c r="E136">
        <f t="shared" ca="1" si="39"/>
        <v>343.79558577454742</v>
      </c>
      <c r="F136">
        <f t="shared" ca="1" si="40"/>
        <v>0.92300055168731154</v>
      </c>
      <c r="G136">
        <f t="shared" ca="1" si="41"/>
        <v>0.46930791113868969</v>
      </c>
      <c r="H136">
        <f t="shared" ca="1" si="42"/>
        <v>0.93077544111587984</v>
      </c>
      <c r="I136">
        <f t="shared" ca="1" si="43"/>
        <v>1.0743729967790392</v>
      </c>
      <c r="J136">
        <f t="shared" ca="1" si="44"/>
        <v>0.47761599857272963</v>
      </c>
      <c r="K136">
        <f t="shared" ca="1" si="45"/>
        <v>0.8880932833499231</v>
      </c>
      <c r="L136" s="7">
        <f t="shared" si="46"/>
        <v>0.53283302033339752</v>
      </c>
      <c r="M136">
        <f t="shared" ca="1" si="47"/>
        <v>0.77457998843519338</v>
      </c>
      <c r="N136">
        <f t="shared" ca="1" si="48"/>
        <v>11.928164166993326</v>
      </c>
      <c r="O136">
        <v>0.56060825603801168</v>
      </c>
      <c r="P136">
        <f t="shared" si="49"/>
        <v>15.61900238603164</v>
      </c>
    </row>
    <row r="137" spans="1:16" x14ac:dyDescent="0.25">
      <c r="A137" s="4">
        <f t="shared" si="38"/>
        <v>12800</v>
      </c>
      <c r="B137">
        <v>-27.891830696919808</v>
      </c>
      <c r="C137">
        <f t="shared" ca="1" si="36"/>
        <v>343.97092786897701</v>
      </c>
      <c r="D137">
        <f t="shared" ca="1" si="37"/>
        <v>-343.97092786897656</v>
      </c>
      <c r="E137">
        <f t="shared" ca="1" si="39"/>
        <v>343.97092786897656</v>
      </c>
      <c r="F137">
        <f t="shared" ca="1" si="40"/>
        <v>0.92291792143225382</v>
      </c>
      <c r="G137">
        <f t="shared" ca="1" si="41"/>
        <v>0.4695472668357269</v>
      </c>
      <c r="H137">
        <f t="shared" ca="1" si="42"/>
        <v>0.93097109248593202</v>
      </c>
      <c r="I137">
        <f t="shared" ca="1" si="43"/>
        <v>1.0741472082981041</v>
      </c>
      <c r="J137">
        <f t="shared" ca="1" si="44"/>
        <v>0.47785959154770663</v>
      </c>
      <c r="K137">
        <f t="shared" ca="1" si="45"/>
        <v>0.88798128625942463</v>
      </c>
      <c r="L137" s="7">
        <f t="shared" si="46"/>
        <v>0.53283302033339752</v>
      </c>
      <c r="M137">
        <f t="shared" ca="1" si="47"/>
        <v>0.77462883404219485</v>
      </c>
      <c r="N137">
        <f t="shared" ca="1" si="48"/>
        <v>11.926409404502083</v>
      </c>
      <c r="O137">
        <v>0.56060825603801168</v>
      </c>
      <c r="P137">
        <f t="shared" si="49"/>
        <v>15.636390564707693</v>
      </c>
    </row>
    <row r="138" spans="1:16" x14ac:dyDescent="0.25">
      <c r="A138" s="4">
        <f t="shared" si="38"/>
        <v>12900</v>
      </c>
      <c r="B138">
        <v>-27.922847326605108</v>
      </c>
      <c r="C138">
        <f t="shared" ca="1" si="36"/>
        <v>344.14614581254148</v>
      </c>
      <c r="D138">
        <f t="shared" ca="1" si="37"/>
        <v>-344.14614581254085</v>
      </c>
      <c r="E138">
        <f t="shared" ca="1" si="39"/>
        <v>344.14614581254085</v>
      </c>
      <c r="F138">
        <f t="shared" ca="1" si="40"/>
        <v>0.92283529834766087</v>
      </c>
      <c r="G138">
        <f t="shared" ca="1" si="41"/>
        <v>0.46978645305710603</v>
      </c>
      <c r="H138">
        <f t="shared" ca="1" si="42"/>
        <v>0.93116649592502398</v>
      </c>
      <c r="I138">
        <f t="shared" ca="1" si="43"/>
        <v>1.0739218006406004</v>
      </c>
      <c r="J138">
        <f t="shared" ca="1" si="44"/>
        <v>0.47810301204682337</v>
      </c>
      <c r="K138">
        <f t="shared" ca="1" si="45"/>
        <v>0.88786931583372319</v>
      </c>
      <c r="L138" s="7">
        <f t="shared" si="46"/>
        <v>0.53283302033339752</v>
      </c>
      <c r="M138">
        <f t="shared" ca="1" si="47"/>
        <v>0.77467767725839221</v>
      </c>
      <c r="N138">
        <f t="shared" ca="1" si="48"/>
        <v>11.924658517650563</v>
      </c>
      <c r="O138">
        <v>0.56060825603801168</v>
      </c>
      <c r="P138">
        <f t="shared" si="49"/>
        <v>15.653778743383747</v>
      </c>
    </row>
    <row r="139" spans="1:16" x14ac:dyDescent="0.25">
      <c r="A139" s="4">
        <f t="shared" si="38"/>
        <v>13000</v>
      </c>
      <c r="B139">
        <v>-27.953863956290409</v>
      </c>
      <c r="C139">
        <f t="shared" ca="1" si="36"/>
        <v>344.32123979721382</v>
      </c>
      <c r="D139">
        <f t="shared" ca="1" si="37"/>
        <v>-344.32123979721308</v>
      </c>
      <c r="E139">
        <f t="shared" ca="1" si="39"/>
        <v>344.32123979721308</v>
      </c>
      <c r="F139">
        <f t="shared" ca="1" si="40"/>
        <v>0.92275268243452224</v>
      </c>
      <c r="G139">
        <f t="shared" ca="1" si="41"/>
        <v>0.47002547006488521</v>
      </c>
      <c r="H139">
        <f t="shared" ca="1" si="42"/>
        <v>0.93136165189996956</v>
      </c>
      <c r="I139">
        <f t="shared" ca="1" si="43"/>
        <v>1.0736967728486662</v>
      </c>
      <c r="J139">
        <f t="shared" ca="1" si="44"/>
        <v>0.4783462603367773</v>
      </c>
      <c r="K139">
        <f t="shared" ca="1" si="45"/>
        <v>0.88775737206852579</v>
      </c>
      <c r="L139" s="7">
        <f t="shared" si="46"/>
        <v>0.53283302033339752</v>
      </c>
      <c r="M139">
        <f t="shared" ca="1" si="47"/>
        <v>0.77472651808197113</v>
      </c>
      <c r="N139">
        <f t="shared" ca="1" si="48"/>
        <v>11.92291149659723</v>
      </c>
      <c r="O139">
        <v>0.56060825603801168</v>
      </c>
      <c r="P139">
        <f t="shared" si="49"/>
        <v>15.671166922059799</v>
      </c>
    </row>
    <row r="140" spans="1:16" x14ac:dyDescent="0.25">
      <c r="A140" s="4">
        <f t="shared" si="38"/>
        <v>13100</v>
      </c>
      <c r="B140">
        <v>-27.984880585975709</v>
      </c>
      <c r="C140">
        <f t="shared" ca="1" si="36"/>
        <v>344.49621001444308</v>
      </c>
      <c r="D140">
        <f t="shared" ca="1" si="37"/>
        <v>-344.49621001444251</v>
      </c>
      <c r="E140">
        <f t="shared" ca="1" si="39"/>
        <v>344.49621001444251</v>
      </c>
      <c r="F140">
        <f t="shared" ca="1" si="40"/>
        <v>0.92267007369382803</v>
      </c>
      <c r="G140">
        <f t="shared" ca="1" si="41"/>
        <v>0.47026431812040737</v>
      </c>
      <c r="H140">
        <f t="shared" ca="1" si="42"/>
        <v>0.93155656087618655</v>
      </c>
      <c r="I140">
        <f t="shared" ca="1" si="43"/>
        <v>1.0734721239679084</v>
      </c>
      <c r="J140">
        <f t="shared" ca="1" si="44"/>
        <v>0.4785893366835377</v>
      </c>
      <c r="K140">
        <f t="shared" ca="1" si="45"/>
        <v>0.88764545495954028</v>
      </c>
      <c r="L140" s="7">
        <f t="shared" si="46"/>
        <v>0.53283302033339752</v>
      </c>
      <c r="M140">
        <f t="shared" ca="1" si="47"/>
        <v>0.7747753565111164</v>
      </c>
      <c r="N140">
        <f t="shared" ca="1" si="48"/>
        <v>11.921168331536327</v>
      </c>
      <c r="O140">
        <v>0.56060825603801168</v>
      </c>
      <c r="P140">
        <f t="shared" si="49"/>
        <v>15.688555100735853</v>
      </c>
    </row>
    <row r="141" spans="1:16" x14ac:dyDescent="0.25">
      <c r="A141" s="4">
        <f t="shared" si="38"/>
        <v>13200</v>
      </c>
      <c r="B141">
        <v>-28.01589721566101</v>
      </c>
      <c r="C141">
        <f t="shared" ca="1" si="36"/>
        <v>344.67105665515703</v>
      </c>
      <c r="D141">
        <f t="shared" ca="1" si="37"/>
        <v>-344.67105665515658</v>
      </c>
      <c r="E141">
        <f t="shared" ca="1" si="39"/>
        <v>344.67105665515658</v>
      </c>
      <c r="F141">
        <f t="shared" ca="1" si="40"/>
        <v>0.92258747212656789</v>
      </c>
      <c r="G141">
        <f t="shared" ca="1" si="41"/>
        <v>0.47050299748430385</v>
      </c>
      <c r="H141">
        <f t="shared" ca="1" si="42"/>
        <v>0.93175122331770166</v>
      </c>
      <c r="I141">
        <f t="shared" ca="1" si="43"/>
        <v>1.0732478530473872</v>
      </c>
      <c r="J141">
        <f t="shared" ca="1" si="44"/>
        <v>0.47883224135234997</v>
      </c>
      <c r="K141">
        <f t="shared" ca="1" si="45"/>
        <v>0.88753356450247489</v>
      </c>
      <c r="L141" s="7">
        <f t="shared" si="46"/>
        <v>0.53283302033339752</v>
      </c>
      <c r="M141">
        <f t="shared" ca="1" si="47"/>
        <v>0.77482419254401314</v>
      </c>
      <c r="N141">
        <f t="shared" ca="1" si="48"/>
        <v>11.919429012697728</v>
      </c>
      <c r="O141">
        <v>0.56060825603801168</v>
      </c>
      <c r="P141">
        <f t="shared" si="49"/>
        <v>15.705943279411906</v>
      </c>
    </row>
    <row r="142" spans="1:16" x14ac:dyDescent="0.25">
      <c r="A142" s="4">
        <f t="shared" si="38"/>
        <v>13300</v>
      </c>
      <c r="B142">
        <v>-28.04691384534631</v>
      </c>
      <c r="C142">
        <f t="shared" ca="1" si="36"/>
        <v>344.84577990976345</v>
      </c>
      <c r="D142">
        <f t="shared" ca="1" si="37"/>
        <v>-344.84577990976334</v>
      </c>
      <c r="E142">
        <f t="shared" ca="1" si="39"/>
        <v>344.84577990976334</v>
      </c>
      <c r="F142">
        <f t="shared" ca="1" si="40"/>
        <v>0.92250487773373158</v>
      </c>
      <c r="G142">
        <f t="shared" ca="1" si="41"/>
        <v>0.47074150841649615</v>
      </c>
      <c r="H142">
        <f t="shared" ca="1" si="42"/>
        <v>0.93194563968715705</v>
      </c>
      <c r="I142">
        <f t="shared" ca="1" si="43"/>
        <v>1.0730239591395996</v>
      </c>
      <c r="J142">
        <f t="shared" ca="1" si="44"/>
        <v>0.47907497460773696</v>
      </c>
      <c r="K142">
        <f t="shared" ca="1" si="45"/>
        <v>0.88742170069303838</v>
      </c>
      <c r="L142" s="7">
        <f t="shared" si="46"/>
        <v>0.53283302033339752</v>
      </c>
      <c r="M142">
        <f t="shared" ca="1" si="47"/>
        <v>0.77487302617884646</v>
      </c>
      <c r="N142">
        <f t="shared" ca="1" si="48"/>
        <v>11.917693530346751</v>
      </c>
      <c r="O142">
        <v>0.56060825603801168</v>
      </c>
      <c r="P142">
        <f t="shared" si="49"/>
        <v>15.723331458087959</v>
      </c>
    </row>
    <row r="143" spans="1:16" x14ac:dyDescent="0.25">
      <c r="A143" s="4">
        <f t="shared" si="38"/>
        <v>13400</v>
      </c>
      <c r="B143">
        <v>-28.077930475031611</v>
      </c>
      <c r="C143">
        <f t="shared" ca="1" si="36"/>
        <v>345.02037996815329</v>
      </c>
      <c r="D143">
        <f t="shared" ca="1" si="37"/>
        <v>-345.02037996815244</v>
      </c>
      <c r="E143">
        <f t="shared" ca="1" si="39"/>
        <v>345.02037996815244</v>
      </c>
      <c r="F143">
        <f t="shared" ca="1" si="40"/>
        <v>0.92242229051630875</v>
      </c>
      <c r="G143">
        <f t="shared" ca="1" si="41"/>
        <v>0.47097985117620034</v>
      </c>
      <c r="H143">
        <f t="shared" ca="1" si="42"/>
        <v>0.93213981044581606</v>
      </c>
      <c r="I143">
        <f t="shared" ca="1" si="43"/>
        <v>1.0728004413004615</v>
      </c>
      <c r="J143">
        <f t="shared" ca="1" si="44"/>
        <v>0.47931753671350347</v>
      </c>
      <c r="K143">
        <f t="shared" ca="1" si="45"/>
        <v>0.88730986352693975</v>
      </c>
      <c r="L143" s="7">
        <f t="shared" si="46"/>
        <v>0.53283302033339752</v>
      </c>
      <c r="M143">
        <f t="shared" ca="1" si="47"/>
        <v>0.77492185741380093</v>
      </c>
      <c r="N143">
        <f t="shared" ca="1" si="48"/>
        <v>11.915961874783987</v>
      </c>
      <c r="O143">
        <v>0.56060825603801168</v>
      </c>
      <c r="P143">
        <f t="shared" si="49"/>
        <v>15.740719636764013</v>
      </c>
    </row>
    <row r="144" spans="1:16" x14ac:dyDescent="0.25">
      <c r="A144" s="4">
        <f t="shared" si="38"/>
        <v>13500</v>
      </c>
      <c r="B144">
        <v>-28.108947104716911</v>
      </c>
      <c r="C144">
        <f t="shared" ca="1" si="36"/>
        <v>345.19485701969984</v>
      </c>
      <c r="D144">
        <f t="shared" ca="1" si="37"/>
        <v>-345.19485701969961</v>
      </c>
      <c r="E144">
        <f t="shared" ca="1" si="39"/>
        <v>345.19485701969961</v>
      </c>
      <c r="F144">
        <f t="shared" ca="1" si="40"/>
        <v>0.92233971047528984</v>
      </c>
      <c r="G144">
        <f t="shared" ca="1" si="41"/>
        <v>0.47121802602192586</v>
      </c>
      <c r="H144">
        <f t="shared" ca="1" si="42"/>
        <v>0.93233373605356651</v>
      </c>
      <c r="I144">
        <f t="shared" ca="1" si="43"/>
        <v>1.0725772985892958</v>
      </c>
      <c r="J144">
        <f t="shared" ca="1" si="44"/>
        <v>0.47955992793273539</v>
      </c>
      <c r="K144">
        <f t="shared" ca="1" si="45"/>
        <v>0.88719805299988952</v>
      </c>
      <c r="L144" s="7">
        <f t="shared" si="46"/>
        <v>0.53283302033339752</v>
      </c>
      <c r="M144">
        <f t="shared" ca="1" si="47"/>
        <v>0.77497068624706111</v>
      </c>
      <c r="N144">
        <f t="shared" ca="1" si="48"/>
        <v>11.914234036345164</v>
      </c>
      <c r="O144">
        <v>0.56060825603801168</v>
      </c>
      <c r="P144">
        <f t="shared" si="49"/>
        <v>15.758107815440065</v>
      </c>
    </row>
    <row r="145" spans="1:16" x14ac:dyDescent="0.25">
      <c r="A145" s="4">
        <f t="shared" si="38"/>
        <v>13600</v>
      </c>
      <c r="B145">
        <v>-28.139963734402212</v>
      </c>
      <c r="C145">
        <f t="shared" ca="1" si="36"/>
        <v>-345.36921125326489</v>
      </c>
      <c r="D145">
        <f t="shared" ca="1" si="37"/>
        <v>345.36921125326529</v>
      </c>
      <c r="E145">
        <f t="shared" ca="1" si="39"/>
        <v>345.36921125326529</v>
      </c>
      <c r="F145">
        <f t="shared" ca="1" si="40"/>
        <v>0.92225713761166417</v>
      </c>
      <c r="G145">
        <f t="shared" ca="1" si="41"/>
        <v>0.47145603321148372</v>
      </c>
      <c r="H145">
        <f t="shared" ca="1" si="42"/>
        <v>0.93252741696893038</v>
      </c>
      <c r="I145">
        <f t="shared" ca="1" si="43"/>
        <v>1.0723545300688115</v>
      </c>
      <c r="J145">
        <f t="shared" ca="1" si="44"/>
        <v>0.47980214852780773</v>
      </c>
      <c r="K145">
        <f t="shared" ca="1" si="45"/>
        <v>0.88708626910759769</v>
      </c>
      <c r="L145" s="7">
        <f t="shared" si="46"/>
        <v>0.53283302033339752</v>
      </c>
      <c r="M145">
        <f t="shared" ca="1" si="47"/>
        <v>0.77501951267681168</v>
      </c>
      <c r="N145">
        <f t="shared" ca="1" si="48"/>
        <v>11.912510005400945</v>
      </c>
      <c r="O145">
        <v>0.56060825603801168</v>
      </c>
      <c r="P145">
        <f t="shared" si="49"/>
        <v>15.775495994116119</v>
      </c>
    </row>
    <row r="146" spans="1:16" x14ac:dyDescent="0.25">
      <c r="A146" s="4">
        <f t="shared" si="38"/>
        <v>13700</v>
      </c>
      <c r="B146">
        <v>-28.170980364087512</v>
      </c>
      <c r="C146">
        <f t="shared" ca="1" si="36"/>
        <v>345.54344285719816</v>
      </c>
      <c r="D146">
        <f t="shared" ca="1" si="37"/>
        <v>-345.54344285719804</v>
      </c>
      <c r="E146">
        <f t="shared" ca="1" si="39"/>
        <v>345.54344285719804</v>
      </c>
      <c r="F146">
        <f t="shared" ca="1" si="40"/>
        <v>0.92217457192642138</v>
      </c>
      <c r="G146">
        <f t="shared" ca="1" si="41"/>
        <v>0.47169387300198606</v>
      </c>
      <c r="H146">
        <f t="shared" ca="1" si="42"/>
        <v>0.93272085364906709</v>
      </c>
      <c r="I146">
        <f t="shared" ca="1" si="43"/>
        <v>1.0721321348050898</v>
      </c>
      <c r="J146">
        <f t="shared" ca="1" si="44"/>
        <v>0.48004419876038423</v>
      </c>
      <c r="K146">
        <f t="shared" ca="1" si="45"/>
        <v>0.88697451184577492</v>
      </c>
      <c r="L146" s="7">
        <f t="shared" si="46"/>
        <v>0.53283302033339752</v>
      </c>
      <c r="M146">
        <f t="shared" ca="1" si="47"/>
        <v>0.77506833670123709</v>
      </c>
      <c r="N146">
        <f t="shared" ca="1" si="48"/>
        <v>11.910789772356768</v>
      </c>
      <c r="O146">
        <v>0.56060825603801168</v>
      </c>
      <c r="P146">
        <f t="shared" si="49"/>
        <v>15.792884172792171</v>
      </c>
    </row>
    <row r="147" spans="1:16" x14ac:dyDescent="0.25">
      <c r="A147" s="4">
        <f t="shared" si="38"/>
        <v>13800</v>
      </c>
      <c r="B147">
        <v>-28.201996993772813</v>
      </c>
      <c r="C147">
        <f t="shared" ca="1" si="36"/>
        <v>-345.71755201933831</v>
      </c>
      <c r="D147">
        <f t="shared" ca="1" si="37"/>
        <v>345.71755201933831</v>
      </c>
      <c r="E147">
        <f t="shared" ca="1" si="39"/>
        <v>345.71755201933831</v>
      </c>
      <c r="F147">
        <f t="shared" ca="1" si="40"/>
        <v>0.92209201342055169</v>
      </c>
      <c r="G147">
        <f t="shared" ca="1" si="41"/>
        <v>0.47193154564984752</v>
      </c>
      <c r="H147">
        <f t="shared" ca="1" si="42"/>
        <v>0.93291404654977828</v>
      </c>
      <c r="I147">
        <f t="shared" ca="1" si="43"/>
        <v>1.0719101118675698</v>
      </c>
      <c r="J147">
        <f t="shared" ca="1" si="44"/>
        <v>0.48028607889141878</v>
      </c>
      <c r="K147">
        <f t="shared" ca="1" si="45"/>
        <v>0.88686278121013284</v>
      </c>
      <c r="L147" s="7">
        <f t="shared" si="46"/>
        <v>0.53283302033339752</v>
      </c>
      <c r="M147">
        <f t="shared" ca="1" si="47"/>
        <v>0.77511715831852179</v>
      </c>
      <c r="N147">
        <f t="shared" ca="1" si="48"/>
        <v>11.90907332765272</v>
      </c>
      <c r="O147">
        <v>0.56060825603801168</v>
      </c>
      <c r="P147">
        <f t="shared" si="49"/>
        <v>15.810272351468225</v>
      </c>
    </row>
    <row r="148" spans="1:16" x14ac:dyDescent="0.25">
      <c r="A148" s="4">
        <f t="shared" si="38"/>
        <v>13900</v>
      </c>
      <c r="B148">
        <v>-28.233013623458113</v>
      </c>
      <c r="C148">
        <f t="shared" ca="1" si="36"/>
        <v>-345.89153892701734</v>
      </c>
      <c r="D148">
        <f t="shared" ca="1" si="37"/>
        <v>345.89153892701756</v>
      </c>
      <c r="E148">
        <f t="shared" ca="1" si="39"/>
        <v>345.89153892701756</v>
      </c>
      <c r="F148">
        <f t="shared" ca="1" si="40"/>
        <v>0.92200946209504497</v>
      </c>
      <c r="G148">
        <f t="shared" ca="1" si="41"/>
        <v>0.4721690514107908</v>
      </c>
      <c r="H148">
        <f t="shared" ca="1" si="42"/>
        <v>0.93310699612551495</v>
      </c>
      <c r="I148">
        <f t="shared" ca="1" si="43"/>
        <v>1.0716884603290309</v>
      </c>
      <c r="J148">
        <f t="shared" ca="1" si="44"/>
        <v>0.48052778918116112</v>
      </c>
      <c r="K148">
        <f t="shared" ca="1" si="45"/>
        <v>0.88675107719638357</v>
      </c>
      <c r="L148" s="7">
        <f t="shared" si="46"/>
        <v>0.53283302033339752</v>
      </c>
      <c r="M148">
        <f t="shared" ca="1" si="47"/>
        <v>0.77516597752684957</v>
      </c>
      <c r="N148">
        <f t="shared" ca="1" si="48"/>
        <v>11.907360661763326</v>
      </c>
      <c r="O148">
        <v>0.56060825603801168</v>
      </c>
      <c r="P148">
        <f t="shared" si="49"/>
        <v>15.827660530144279</v>
      </c>
    </row>
    <row r="149" spans="1:16" x14ac:dyDescent="0.25">
      <c r="A149" s="4">
        <f t="shared" si="38"/>
        <v>14000</v>
      </c>
      <c r="B149">
        <v>-28.264030253143414</v>
      </c>
      <c r="C149">
        <f t="shared" ca="1" si="36"/>
        <v>346.0654037670617</v>
      </c>
      <c r="D149">
        <f t="shared" ca="1" si="37"/>
        <v>-346.06540376706096</v>
      </c>
      <c r="E149">
        <f t="shared" ca="1" si="39"/>
        <v>346.06540376706096</v>
      </c>
      <c r="F149">
        <f t="shared" ca="1" si="40"/>
        <v>0.92192691795089021</v>
      </c>
      <c r="G149">
        <f t="shared" ca="1" si="41"/>
        <v>0.47240639053984868</v>
      </c>
      <c r="H149">
        <f t="shared" ca="1" si="42"/>
        <v>0.93329970282938302</v>
      </c>
      <c r="I149">
        <f t="shared" ca="1" si="43"/>
        <v>1.0714671792655768</v>
      </c>
      <c r="J149">
        <f t="shared" ca="1" si="44"/>
        <v>0.48076932988915883</v>
      </c>
      <c r="K149">
        <f t="shared" ca="1" si="45"/>
        <v>0.88663939980023887</v>
      </c>
      <c r="L149" s="7">
        <f t="shared" si="46"/>
        <v>0.53283302033339752</v>
      </c>
      <c r="M149">
        <f t="shared" ca="1" si="47"/>
        <v>0.7752147943244051</v>
      </c>
      <c r="N149">
        <f t="shared" ca="1" si="48"/>
        <v>11.90565176519741</v>
      </c>
      <c r="O149">
        <v>0.56060825603801168</v>
      </c>
      <c r="P149">
        <f t="shared" si="49"/>
        <v>15.845048708820331</v>
      </c>
    </row>
    <row r="150" spans="1:16" x14ac:dyDescent="0.25">
      <c r="A150" s="4">
        <f t="shared" si="38"/>
        <v>14100</v>
      </c>
      <c r="B150">
        <v>-28.295046882828714</v>
      </c>
      <c r="C150">
        <f t="shared" ca="1" si="36"/>
        <v>-346.23914672579156</v>
      </c>
      <c r="D150">
        <f t="shared" ca="1" si="37"/>
        <v>346.2391467257923</v>
      </c>
      <c r="E150">
        <f t="shared" ca="1" si="39"/>
        <v>346.2391467257923</v>
      </c>
      <c r="F150">
        <f t="shared" ca="1" si="40"/>
        <v>0.92184438098907862</v>
      </c>
      <c r="G150">
        <f t="shared" ca="1" si="41"/>
        <v>0.47264356329136287</v>
      </c>
      <c r="H150">
        <f t="shared" ca="1" si="42"/>
        <v>0.93349216711314598</v>
      </c>
      <c r="I150">
        <f t="shared" ca="1" si="43"/>
        <v>1.0712462677566237</v>
      </c>
      <c r="J150">
        <f t="shared" ca="1" si="44"/>
        <v>0.48101070127425616</v>
      </c>
      <c r="K150">
        <f t="shared" ca="1" si="45"/>
        <v>0.88652774901741316</v>
      </c>
      <c r="L150" s="7">
        <f t="shared" si="46"/>
        <v>0.53283302033339752</v>
      </c>
      <c r="M150">
        <f t="shared" ca="1" si="47"/>
        <v>0.77526360870937161</v>
      </c>
      <c r="N150">
        <f t="shared" ca="1" si="48"/>
        <v>11.90394662849795</v>
      </c>
      <c r="O150">
        <v>0.56060825603801168</v>
      </c>
      <c r="P150">
        <f t="shared" si="49"/>
        <v>15.862436887496385</v>
      </c>
    </row>
    <row r="151" spans="1:16" x14ac:dyDescent="0.25">
      <c r="A151" s="4">
        <f t="shared" si="38"/>
        <v>14200</v>
      </c>
      <c r="B151">
        <v>-28.326063512514015</v>
      </c>
      <c r="C151">
        <f t="shared" ca="1" si="36"/>
        <v>-346.41276798902913</v>
      </c>
      <c r="D151">
        <f t="shared" ca="1" si="37"/>
        <v>346.41276798902913</v>
      </c>
      <c r="E151">
        <f t="shared" ca="1" si="39"/>
        <v>346.41276798902913</v>
      </c>
      <c r="F151">
        <f t="shared" ca="1" si="40"/>
        <v>0.92176185121059862</v>
      </c>
      <c r="G151">
        <f t="shared" ca="1" si="41"/>
        <v>0.47288056991899508</v>
      </c>
      <c r="H151">
        <f t="shared" ca="1" si="42"/>
        <v>0.93368438942723664</v>
      </c>
      <c r="I151">
        <f t="shared" ca="1" si="43"/>
        <v>1.0710257248848771</v>
      </c>
      <c r="J151">
        <f t="shared" ca="1" si="44"/>
        <v>0.4812519035946054</v>
      </c>
      <c r="K151">
        <f t="shared" ca="1" si="45"/>
        <v>0.8864161248436182</v>
      </c>
      <c r="L151" s="7">
        <f t="shared" si="46"/>
        <v>0.53283302033339752</v>
      </c>
      <c r="M151">
        <f t="shared" ca="1" si="47"/>
        <v>0.77531242067993367</v>
      </c>
      <c r="N151">
        <f t="shared" ca="1" si="48"/>
        <v>11.902245242241866</v>
      </c>
      <c r="O151">
        <v>0.56060825603801168</v>
      </c>
      <c r="P151">
        <f t="shared" si="49"/>
        <v>15.879825066172437</v>
      </c>
    </row>
    <row r="152" spans="1:16" x14ac:dyDescent="0.25">
      <c r="A152" s="4">
        <f t="shared" si="38"/>
        <v>14300</v>
      </c>
      <c r="B152">
        <v>-28.357080142199315</v>
      </c>
      <c r="C152">
        <f t="shared" ca="1" si="36"/>
        <v>346.58626774209307</v>
      </c>
      <c r="D152">
        <f t="shared" ca="1" si="37"/>
        <v>-346.58626774209256</v>
      </c>
      <c r="E152">
        <f t="shared" ca="1" si="39"/>
        <v>346.58626774209256</v>
      </c>
      <c r="F152">
        <f t="shared" ca="1" si="40"/>
        <v>0.92167932861644064</v>
      </c>
      <c r="G152">
        <f t="shared" ca="1" si="41"/>
        <v>0.47311741067572</v>
      </c>
      <c r="H152">
        <f t="shared" ca="1" si="42"/>
        <v>0.93387637022075509</v>
      </c>
      <c r="I152">
        <f t="shared" ca="1" si="43"/>
        <v>1.0708055497363256</v>
      </c>
      <c r="J152">
        <f t="shared" ca="1" si="44"/>
        <v>0.48149293710765961</v>
      </c>
      <c r="K152">
        <f t="shared" ca="1" si="45"/>
        <v>0.88630452727456899</v>
      </c>
      <c r="L152" s="7">
        <f t="shared" si="46"/>
        <v>0.53283302033339752</v>
      </c>
      <c r="M152">
        <f t="shared" ca="1" si="47"/>
        <v>0.77536123023427483</v>
      </c>
      <c r="N152">
        <f t="shared" ca="1" si="48"/>
        <v>11.90054759703993</v>
      </c>
      <c r="O152">
        <v>0.56060825603801168</v>
      </c>
      <c r="P152">
        <f t="shared" si="49"/>
        <v>15.897213244848491</v>
      </c>
    </row>
    <row r="153" spans="1:16" x14ac:dyDescent="0.25">
      <c r="A153" s="4">
        <f t="shared" si="38"/>
        <v>14400</v>
      </c>
      <c r="B153">
        <v>-28.388096771884616</v>
      </c>
      <c r="C153">
        <f ca="1">D153</f>
        <v>346.75964616980474</v>
      </c>
      <c r="D153">
        <f ca="1">(1.56*(21.67)^2)*TANH((2*PI()*B153)/C153)</f>
        <v>-346.75964616980445</v>
      </c>
      <c r="E153">
        <f t="shared" ca="1" si="39"/>
        <v>346.75964616980445</v>
      </c>
      <c r="F153">
        <f t="shared" ca="1" si="40"/>
        <v>0.92159681320759468</v>
      </c>
      <c r="G153">
        <f t="shared" ca="1" si="41"/>
        <v>0.47335408581383309</v>
      </c>
      <c r="H153">
        <f t="shared" ca="1" si="42"/>
        <v>0.93406810994147838</v>
      </c>
      <c r="I153">
        <f t="shared" ca="1" si="43"/>
        <v>1.0705857414002202</v>
      </c>
      <c r="J153">
        <f t="shared" ca="1" si="44"/>
        <v>0.48173380207018063</v>
      </c>
      <c r="K153">
        <f t="shared" ca="1" si="45"/>
        <v>0.88619295630598016</v>
      </c>
      <c r="L153" s="7">
        <f t="shared" si="46"/>
        <v>0.53283302033339752</v>
      </c>
      <c r="M153">
        <f t="shared" ca="1" si="47"/>
        <v>0.77541003737057834</v>
      </c>
      <c r="N153">
        <f t="shared" ca="1" si="48"/>
        <v>11.898853683536553</v>
      </c>
      <c r="O153">
        <v>0.56060825603801168</v>
      </c>
      <c r="P153">
        <f t="shared" si="49"/>
        <v>15.914601423524543</v>
      </c>
    </row>
    <row r="154" spans="1:16" x14ac:dyDescent="0.25">
      <c r="A154" s="4">
        <f t="shared" si="38"/>
        <v>14500</v>
      </c>
      <c r="B154">
        <v>-28.419113401569916</v>
      </c>
      <c r="C154">
        <f t="shared" ca="1" si="36"/>
        <v>-346.93290345648967</v>
      </c>
      <c r="D154">
        <f t="shared" ref="D154:D172" ca="1" si="50">(1.56*(21.67)^2)*TANH((2*PI()*B154)/C154)</f>
        <v>346.93290345648995</v>
      </c>
      <c r="E154">
        <f t="shared" ca="1" si="39"/>
        <v>346.93290345648995</v>
      </c>
      <c r="F154">
        <f t="shared" ca="1" si="40"/>
        <v>0.92151430498505049</v>
      </c>
      <c r="G154">
        <f t="shared" ca="1" si="41"/>
        <v>0.47359059558495326</v>
      </c>
      <c r="H154">
        <f t="shared" ca="1" si="42"/>
        <v>0.93425960903586569</v>
      </c>
      <c r="I154">
        <f t="shared" ca="1" si="43"/>
        <v>1.0703662989690594</v>
      </c>
      <c r="J154">
        <f t="shared" ca="1" si="44"/>
        <v>0.48197449873824166</v>
      </c>
      <c r="K154">
        <f t="shared" ca="1" si="45"/>
        <v>0.88608141193356671</v>
      </c>
      <c r="L154" s="7">
        <f t="shared" si="46"/>
        <v>0.53283302033339752</v>
      </c>
      <c r="M154">
        <f t="shared" ca="1" si="47"/>
        <v>0.77545884208702809</v>
      </c>
      <c r="N154">
        <f t="shared" ca="1" si="48"/>
        <v>11.897163492409653</v>
      </c>
      <c r="O154">
        <v>0.56060825603801168</v>
      </c>
      <c r="P154">
        <f t="shared" si="49"/>
        <v>15.931989602200597</v>
      </c>
    </row>
    <row r="155" spans="1:16" x14ac:dyDescent="0.25">
      <c r="A155" s="4">
        <f t="shared" si="38"/>
        <v>14600</v>
      </c>
      <c r="B155">
        <v>-28.450130031255217</v>
      </c>
      <c r="C155">
        <f t="shared" ca="1" si="36"/>
        <v>-347.10603978597925</v>
      </c>
      <c r="D155">
        <f t="shared" ca="1" si="50"/>
        <v>347.10603978597953</v>
      </c>
      <c r="E155">
        <f t="shared" ca="1" si="39"/>
        <v>347.10603978597953</v>
      </c>
      <c r="F155">
        <f t="shared" ca="1" si="40"/>
        <v>0.92143180394979751</v>
      </c>
      <c r="G155">
        <f t="shared" ca="1" si="41"/>
        <v>0.47382694024002475</v>
      </c>
      <c r="H155">
        <f t="shared" ca="1" si="42"/>
        <v>0.93445086794906329</v>
      </c>
      <c r="I155">
        <f t="shared" ca="1" si="43"/>
        <v>1.070147221538575</v>
      </c>
      <c r="J155">
        <f t="shared" ca="1" si="44"/>
        <v>0.48221502736722943</v>
      </c>
      <c r="K155">
        <f t="shared" ca="1" si="45"/>
        <v>0.88596989415304384</v>
      </c>
      <c r="L155" s="7">
        <f t="shared" si="46"/>
        <v>0.53283302033339752</v>
      </c>
      <c r="M155">
        <f t="shared" ca="1" si="47"/>
        <v>0.77550764438180742</v>
      </c>
      <c r="N155">
        <f t="shared" ca="1" si="48"/>
        <v>11.89547701437049</v>
      </c>
      <c r="O155">
        <v>0.56060825603801168</v>
      </c>
      <c r="P155">
        <f t="shared" si="49"/>
        <v>15.949377780876651</v>
      </c>
    </row>
    <row r="156" spans="1:16" x14ac:dyDescent="0.25">
      <c r="A156" s="4">
        <f t="shared" si="38"/>
        <v>14700</v>
      </c>
      <c r="B156">
        <v>-28.481146660940517</v>
      </c>
      <c r="C156">
        <f t="shared" ca="1" si="36"/>
        <v>347.27905534161192</v>
      </c>
      <c r="D156">
        <f t="shared" ca="1" si="50"/>
        <v>-347.27905534161164</v>
      </c>
      <c r="E156">
        <f t="shared" ca="1" si="39"/>
        <v>347.27905534161164</v>
      </c>
      <c r="F156">
        <f t="shared" ca="1" si="40"/>
        <v>0.92134931010282561</v>
      </c>
      <c r="G156">
        <f t="shared" ca="1" si="41"/>
        <v>0.47406312002931883</v>
      </c>
      <c r="H156">
        <f t="shared" ca="1" si="42"/>
        <v>0.93464188712490937</v>
      </c>
      <c r="I156">
        <f t="shared" ca="1" si="43"/>
        <v>1.0699285082077172</v>
      </c>
      <c r="J156">
        <f t="shared" ca="1" si="44"/>
        <v>0.48245538821184569</v>
      </c>
      <c r="K156">
        <f t="shared" ca="1" si="45"/>
        <v>0.88585840296012774</v>
      </c>
      <c r="L156" s="7">
        <f t="shared" si="46"/>
        <v>0.53283302033339752</v>
      </c>
      <c r="M156">
        <f t="shared" ca="1" si="47"/>
        <v>0.77555644425309977</v>
      </c>
      <c r="N156">
        <f t="shared" ca="1" si="48"/>
        <v>11.893794240163515</v>
      </c>
      <c r="O156">
        <v>0.56060825603801168</v>
      </c>
      <c r="P156">
        <f t="shared" si="49"/>
        <v>15.966765959552703</v>
      </c>
    </row>
    <row r="157" spans="1:16" x14ac:dyDescent="0.25">
      <c r="A157" s="4">
        <f t="shared" si="38"/>
        <v>14800</v>
      </c>
      <c r="B157">
        <v>-28.512163290625818</v>
      </c>
      <c r="C157">
        <f t="shared" ca="1" si="36"/>
        <v>347.45195030623489</v>
      </c>
      <c r="D157">
        <f t="shared" ca="1" si="50"/>
        <v>-347.45195030623438</v>
      </c>
      <c r="E157">
        <f t="shared" ca="1" si="39"/>
        <v>347.45195030623438</v>
      </c>
      <c r="F157">
        <f t="shared" ca="1" si="40"/>
        <v>0.92126682344512467</v>
      </c>
      <c r="G157">
        <f t="shared" ca="1" si="41"/>
        <v>0.47429913520243627</v>
      </c>
      <c r="H157">
        <f t="shared" ca="1" si="42"/>
        <v>0.9348326670059387</v>
      </c>
      <c r="I157">
        <f t="shared" ca="1" si="43"/>
        <v>1.0697101580786408</v>
      </c>
      <c r="J157">
        <f t="shared" ca="1" si="44"/>
        <v>0.48269558152610986</v>
      </c>
      <c r="K157">
        <f t="shared" ca="1" si="45"/>
        <v>0.88574693835053531</v>
      </c>
      <c r="L157" s="7">
        <f t="shared" si="46"/>
        <v>0.53283302033339752</v>
      </c>
      <c r="M157">
        <f t="shared" ca="1" si="47"/>
        <v>0.77560524169908807</v>
      </c>
      <c r="N157">
        <f t="shared" ca="1" si="48"/>
        <v>11.892115160566224</v>
      </c>
      <c r="O157">
        <v>0.56060825603801168</v>
      </c>
      <c r="P157">
        <f t="shared" si="49"/>
        <v>15.984154138228757</v>
      </c>
    </row>
    <row r="158" spans="1:16" x14ac:dyDescent="0.25">
      <c r="A158" s="4">
        <f t="shared" si="38"/>
        <v>14900</v>
      </c>
      <c r="B158">
        <v>-28.543179920311118</v>
      </c>
      <c r="C158">
        <f t="shared" ca="1" si="36"/>
        <v>-347.62472486220679</v>
      </c>
      <c r="D158">
        <f t="shared" ca="1" si="50"/>
        <v>347.62472486220696</v>
      </c>
      <c r="E158">
        <f t="shared" ca="1" si="39"/>
        <v>347.62472486220696</v>
      </c>
      <c r="F158">
        <f t="shared" ca="1" si="40"/>
        <v>0.92118434397768478</v>
      </c>
      <c r="G158">
        <f t="shared" ca="1" si="41"/>
        <v>0.47453498600831095</v>
      </c>
      <c r="H158">
        <f t="shared" ca="1" si="42"/>
        <v>0.93502320803338967</v>
      </c>
      <c r="I158">
        <f t="shared" ca="1" si="43"/>
        <v>1.0694921702566873</v>
      </c>
      <c r="J158">
        <f t="shared" ca="1" si="44"/>
        <v>0.48293560756336268</v>
      </c>
      <c r="K158">
        <f t="shared" ca="1" si="45"/>
        <v>0.88563550031998406</v>
      </c>
      <c r="L158" s="7">
        <f t="shared" si="46"/>
        <v>0.53283302033339752</v>
      </c>
      <c r="M158">
        <f t="shared" ca="1" si="47"/>
        <v>0.77565403671795541</v>
      </c>
      <c r="N158">
        <f t="shared" ca="1" si="48"/>
        <v>11.890439766388981</v>
      </c>
      <c r="O158">
        <v>0.56060825603801168</v>
      </c>
      <c r="P158">
        <f t="shared" si="49"/>
        <v>16.001542316904811</v>
      </c>
    </row>
    <row r="159" spans="1:16" x14ac:dyDescent="0.25">
      <c r="A159" s="4">
        <f t="shared" si="38"/>
        <v>15000</v>
      </c>
      <c r="B159">
        <v>-28.574196549996419</v>
      </c>
      <c r="C159">
        <f t="shared" ca="1" si="36"/>
        <v>347.79737919140035</v>
      </c>
      <c r="D159">
        <f t="shared" ca="1" si="50"/>
        <v>-347.79737919140052</v>
      </c>
      <c r="E159">
        <f t="shared" ca="1" si="39"/>
        <v>347.79737919140052</v>
      </c>
      <c r="F159">
        <f t="shared" ca="1" si="40"/>
        <v>0.92110187170149538</v>
      </c>
      <c r="G159">
        <f t="shared" ca="1" si="41"/>
        <v>0.47477067269521339</v>
      </c>
      <c r="H159">
        <f t="shared" ca="1" si="42"/>
        <v>0.93521351064720948</v>
      </c>
      <c r="I159">
        <f t="shared" ca="1" si="43"/>
        <v>1.0692745438503721</v>
      </c>
      <c r="J159">
        <f t="shared" ca="1" si="44"/>
        <v>0.48317546657626975</v>
      </c>
      <c r="K159">
        <f t="shared" ca="1" si="45"/>
        <v>0.88552408886419087</v>
      </c>
      <c r="L159" s="7">
        <f t="shared" si="46"/>
        <v>0.53283302033339752</v>
      </c>
      <c r="M159">
        <f t="shared" ca="1" si="47"/>
        <v>0.77570282930788481</v>
      </c>
      <c r="N159">
        <f t="shared" ca="1" si="48"/>
        <v>11.888768048474882</v>
      </c>
      <c r="O159">
        <v>0.56060825603801168</v>
      </c>
      <c r="P159">
        <f t="shared" si="49"/>
        <v>16.018930495580861</v>
      </c>
    </row>
    <row r="160" spans="1:16" x14ac:dyDescent="0.25">
      <c r="A160" s="4">
        <f t="shared" si="38"/>
        <v>15100</v>
      </c>
      <c r="B160">
        <v>-28.605213179681719</v>
      </c>
      <c r="C160">
        <f t="shared" ca="1" si="36"/>
        <v>-347.96991347520174</v>
      </c>
      <c r="D160">
        <f t="shared" ca="1" si="50"/>
        <v>347.96991347520236</v>
      </c>
      <c r="E160">
        <f t="shared" ca="1" si="39"/>
        <v>347.96991347520236</v>
      </c>
      <c r="F160">
        <f t="shared" ca="1" si="40"/>
        <v>0.92101940661754655</v>
      </c>
      <c r="G160">
        <f t="shared" ca="1" si="41"/>
        <v>0.47500619551074985</v>
      </c>
      <c r="H160">
        <f t="shared" ca="1" si="42"/>
        <v>0.93540357528605711</v>
      </c>
      <c r="I160">
        <f t="shared" ca="1" si="43"/>
        <v>1.0690572779713703</v>
      </c>
      <c r="J160">
        <f t="shared" ca="1" si="44"/>
        <v>0.48341515881682068</v>
      </c>
      <c r="K160">
        <f t="shared" ca="1" si="45"/>
        <v>0.88541270397887462</v>
      </c>
      <c r="L160" s="7">
        <f t="shared" si="46"/>
        <v>0.53283302033339752</v>
      </c>
      <c r="M160">
        <f t="shared" ca="1" si="47"/>
        <v>0.77575161946705928</v>
      </c>
      <c r="N160">
        <f t="shared" ca="1" si="48"/>
        <v>11.887099997699607</v>
      </c>
      <c r="O160">
        <v>0.56060825603801168</v>
      </c>
      <c r="P160">
        <f t="shared" si="49"/>
        <v>16.036318674256915</v>
      </c>
    </row>
    <row r="161" spans="1:16" x14ac:dyDescent="0.25">
      <c r="A161" s="4">
        <f t="shared" si="38"/>
        <v>15200</v>
      </c>
      <c r="B161">
        <v>-28.63622980936702</v>
      </c>
      <c r="C161">
        <f t="shared" ca="1" si="36"/>
        <v>348.14232789451552</v>
      </c>
      <c r="D161">
        <f t="shared" ca="1" si="50"/>
        <v>-348.14232789451489</v>
      </c>
      <c r="E161">
        <f t="shared" ca="1" si="39"/>
        <v>348.14232789451489</v>
      </c>
      <c r="F161">
        <f t="shared" ca="1" si="40"/>
        <v>0.92093694872682752</v>
      </c>
      <c r="G161">
        <f t="shared" ca="1" si="41"/>
        <v>0.47524155470186935</v>
      </c>
      <c r="H161">
        <f t="shared" ca="1" si="42"/>
        <v>0.93559340238731192</v>
      </c>
      <c r="I161">
        <f t="shared" ca="1" si="43"/>
        <v>1.0688403717344999</v>
      </c>
      <c r="J161">
        <f t="shared" ca="1" si="44"/>
        <v>0.48365468453633614</v>
      </c>
      <c r="K161">
        <f t="shared" ca="1" si="45"/>
        <v>0.88530134565975316</v>
      </c>
      <c r="L161" s="7">
        <f t="shared" si="46"/>
        <v>0.53283302033339752</v>
      </c>
      <c r="M161">
        <f t="shared" ca="1" si="47"/>
        <v>0.77580040719366161</v>
      </c>
      <c r="N161">
        <f t="shared" ca="1" si="48"/>
        <v>11.885435604971249</v>
      </c>
      <c r="O161">
        <v>0.56060825603801168</v>
      </c>
      <c r="P161">
        <f t="shared" si="49"/>
        <v>16.053706852932969</v>
      </c>
    </row>
    <row r="162" spans="1:16" x14ac:dyDescent="0.25">
      <c r="A162" s="4">
        <f t="shared" si="38"/>
        <v>15300</v>
      </c>
      <c r="B162">
        <v>-28.66724643905232</v>
      </c>
      <c r="C162">
        <f t="shared" ca="1" si="36"/>
        <v>348.31462262976214</v>
      </c>
      <c r="D162">
        <f t="shared" ca="1" si="50"/>
        <v>-348.31462262976174</v>
      </c>
      <c r="E162">
        <f t="shared" ca="1" si="39"/>
        <v>348.31462262976174</v>
      </c>
      <c r="F162">
        <f t="shared" ca="1" si="40"/>
        <v>0.92085449803032859</v>
      </c>
      <c r="G162">
        <f t="shared" ca="1" si="41"/>
        <v>0.47547675051485983</v>
      </c>
      <c r="H162">
        <f t="shared" ca="1" si="42"/>
        <v>0.93578299238707374</v>
      </c>
      <c r="I162">
        <f t="shared" ca="1" si="43"/>
        <v>1.068623824257712</v>
      </c>
      <c r="J162">
        <f t="shared" ca="1" si="44"/>
        <v>0.48389404398546415</v>
      </c>
      <c r="K162">
        <f t="shared" ca="1" si="45"/>
        <v>0.8851900139025467</v>
      </c>
      <c r="L162" s="7">
        <f t="shared" si="46"/>
        <v>0.53283302033339752</v>
      </c>
      <c r="M162">
        <f t="shared" ca="1" si="47"/>
        <v>0.77584919248587403</v>
      </c>
      <c r="N162">
        <f t="shared" ca="1" si="48"/>
        <v>11.883774861230199</v>
      </c>
      <c r="O162">
        <v>0.56060825603801168</v>
      </c>
      <c r="P162">
        <f t="shared" si="49"/>
        <v>16.071095031609023</v>
      </c>
    </row>
    <row r="163" spans="1:16" x14ac:dyDescent="0.25">
      <c r="A163" s="4">
        <f t="shared" si="38"/>
        <v>15400</v>
      </c>
      <c r="B163">
        <v>-28.698263068737621</v>
      </c>
      <c r="C163">
        <f t="shared" ca="1" si="36"/>
        <v>348.48679786088485</v>
      </c>
      <c r="D163">
        <f t="shared" ca="1" si="50"/>
        <v>-348.48679786088428</v>
      </c>
      <c r="E163">
        <f t="shared" ca="1" si="39"/>
        <v>348.48679786088428</v>
      </c>
      <c r="F163">
        <f t="shared" ca="1" si="40"/>
        <v>0.92077205452903965</v>
      </c>
      <c r="G163">
        <f t="shared" ca="1" si="41"/>
        <v>0.47571178319535795</v>
      </c>
      <c r="H163">
        <f t="shared" ca="1" si="42"/>
        <v>0.9359723457201744</v>
      </c>
      <c r="I163">
        <f t="shared" ca="1" si="43"/>
        <v>1.0684076346620692</v>
      </c>
      <c r="J163">
        <f t="shared" ca="1" si="44"/>
        <v>0.48413323741418984</v>
      </c>
      <c r="K163">
        <f t="shared" ca="1" si="45"/>
        <v>0.88507870870297456</v>
      </c>
      <c r="L163" s="7">
        <f t="shared" si="46"/>
        <v>0.53283302033339752</v>
      </c>
      <c r="M163">
        <f t="shared" ca="1" si="47"/>
        <v>0.77589797534187932</v>
      </c>
      <c r="N163">
        <f t="shared" ca="1" si="48"/>
        <v>11.882117757448947</v>
      </c>
      <c r="O163">
        <v>0.56060825603801168</v>
      </c>
      <c r="P163">
        <f t="shared" si="49"/>
        <v>16.088483210285077</v>
      </c>
    </row>
    <row r="164" spans="1:16" x14ac:dyDescent="0.25">
      <c r="A164" s="5">
        <v>15405.6</v>
      </c>
      <c r="B164" s="6">
        <v>-28.7</v>
      </c>
      <c r="C164">
        <f t="shared" ca="1" si="36"/>
        <v>348.49643614396859</v>
      </c>
      <c r="D164">
        <f t="shared" ca="1" si="50"/>
        <v>-348.4964361439682</v>
      </c>
      <c r="E164">
        <f t="shared" ca="1" si="39"/>
        <v>348.4964361439682</v>
      </c>
      <c r="F164">
        <f t="shared" ca="1" si="40"/>
        <v>0.92076743790573545</v>
      </c>
      <c r="G164">
        <f t="shared" ca="1" si="41"/>
        <v>0.47572494020693157</v>
      </c>
      <c r="H164">
        <f t="shared" ca="1" si="42"/>
        <v>0.93598294251785974</v>
      </c>
      <c r="I164">
        <f t="shared" ca="1" si="43"/>
        <v>1.0683955386087804</v>
      </c>
      <c r="J164">
        <f t="shared" ca="1" si="44"/>
        <v>0.48414662734236241</v>
      </c>
      <c r="K164">
        <f t="shared" ca="1" si="45"/>
        <v>0.88507247639696807</v>
      </c>
      <c r="L164" s="7">
        <f t="shared" si="46"/>
        <v>0.53283302033339752</v>
      </c>
      <c r="M164">
        <f t="shared" ca="1" si="47"/>
        <v>0.77590070710974501</v>
      </c>
      <c r="N164">
        <f t="shared" ca="1" si="48"/>
        <v>11.882025067081091</v>
      </c>
      <c r="O164">
        <v>0.56060825603801168</v>
      </c>
      <c r="P164">
        <f t="shared" si="49"/>
        <v>16.089456948290934</v>
      </c>
    </row>
    <row r="165" spans="1:16" x14ac:dyDescent="0.25">
      <c r="A165" s="4">
        <f>15500</f>
        <v>15500</v>
      </c>
      <c r="B165">
        <v>-28.850268964760126</v>
      </c>
      <c r="C165">
        <f t="shared" ca="1" si="36"/>
        <v>349.32887001150175</v>
      </c>
      <c r="D165">
        <f t="shared" ca="1" si="50"/>
        <v>-349.32887001150164</v>
      </c>
      <c r="E165">
        <f t="shared" ca="1" si="39"/>
        <v>349.32887001150164</v>
      </c>
      <c r="F165">
        <f t="shared" ca="1" si="40"/>
        <v>0.92036812055867867</v>
      </c>
      <c r="G165">
        <f t="shared" ca="1" si="41"/>
        <v>0.47686127765772501</v>
      </c>
      <c r="H165">
        <f t="shared" ca="1" si="42"/>
        <v>0.93689691843345346</v>
      </c>
      <c r="I165">
        <f t="shared" ca="1" si="43"/>
        <v>1.0673532811614521</v>
      </c>
      <c r="J165">
        <f t="shared" ca="1" si="44"/>
        <v>0.48530308120430449</v>
      </c>
      <c r="K165">
        <f t="shared" ca="1" si="45"/>
        <v>0.88453360948732185</v>
      </c>
      <c r="L165" s="7">
        <f t="shared" si="46"/>
        <v>0.53283302033339752</v>
      </c>
      <c r="M165">
        <f t="shared" ca="1" si="47"/>
        <v>0.77613701444297778</v>
      </c>
      <c r="N165">
        <f t="shared" ca="1" si="48"/>
        <v>11.874048977682275</v>
      </c>
      <c r="O165">
        <v>0.56312869876071292</v>
      </c>
      <c r="P165">
        <f t="shared" si="49"/>
        <v>16.246414421021949</v>
      </c>
    </row>
    <row r="166" spans="1:16" x14ac:dyDescent="0.25">
      <c r="A166" s="4">
        <f t="shared" ref="A166:A182" si="51">A165+100</f>
        <v>15600</v>
      </c>
      <c r="B166">
        <v>-29.009452190141616</v>
      </c>
      <c r="C166">
        <f t="shared" ca="1" si="36"/>
        <v>350.20765336689016</v>
      </c>
      <c r="D166">
        <f t="shared" ca="1" si="50"/>
        <v>-350.20765336688947</v>
      </c>
      <c r="E166">
        <f t="shared" ca="1" si="39"/>
        <v>350.20765336688947</v>
      </c>
      <c r="F166">
        <f t="shared" ca="1" si="40"/>
        <v>0.9199452992571896</v>
      </c>
      <c r="G166">
        <f t="shared" ca="1" si="41"/>
        <v>0.47806088579094652</v>
      </c>
      <c r="H166">
        <f t="shared" ca="1" si="42"/>
        <v>0.93785912016902562</v>
      </c>
      <c r="I166">
        <f t="shared" ca="1" si="43"/>
        <v>1.0662582241773957</v>
      </c>
      <c r="J166">
        <f t="shared" ca="1" si="44"/>
        <v>0.48652392582005877</v>
      </c>
      <c r="K166">
        <f t="shared" ca="1" si="45"/>
        <v>0.8839634551648361</v>
      </c>
      <c r="L166" s="7">
        <f t="shared" si="46"/>
        <v>0.53283302033339752</v>
      </c>
      <c r="M166">
        <f t="shared" ca="1" si="47"/>
        <v>0.77638727735729851</v>
      </c>
      <c r="N166">
        <f t="shared" ca="1" si="48"/>
        <v>11.865691552901072</v>
      </c>
      <c r="O166">
        <v>0.56312869876071292</v>
      </c>
      <c r="P166">
        <f t="shared" si="49"/>
        <v>16.336055063595563</v>
      </c>
    </row>
    <row r="167" spans="1:16" x14ac:dyDescent="0.25">
      <c r="A167" s="4">
        <f t="shared" si="51"/>
        <v>15700</v>
      </c>
      <c r="B167">
        <v>-29.168635415523109</v>
      </c>
      <c r="C167">
        <f t="shared" ca="1" si="36"/>
        <v>-351.08334049977611</v>
      </c>
      <c r="D167">
        <f t="shared" ca="1" si="50"/>
        <v>351.0833404997764</v>
      </c>
      <c r="E167">
        <f t="shared" ca="1" si="39"/>
        <v>351.0833404997764</v>
      </c>
      <c r="F167">
        <f t="shared" ca="1" si="40"/>
        <v>0.9195226677606263</v>
      </c>
      <c r="G167">
        <f t="shared" ca="1" si="41"/>
        <v>0.47925626733786153</v>
      </c>
      <c r="H167">
        <f t="shared" ca="1" si="42"/>
        <v>0.93881521236451038</v>
      </c>
      <c r="I167">
        <f t="shared" ca="1" si="43"/>
        <v>1.0651723436408629</v>
      </c>
      <c r="J167">
        <f t="shared" ca="1" si="44"/>
        <v>0.48774046902688423</v>
      </c>
      <c r="K167">
        <f t="shared" ca="1" si="45"/>
        <v>0.88339399911081906</v>
      </c>
      <c r="L167" s="7">
        <f t="shared" si="46"/>
        <v>0.53283302033339752</v>
      </c>
      <c r="M167">
        <f t="shared" ca="1" si="47"/>
        <v>0.7766374755750981</v>
      </c>
      <c r="N167">
        <f t="shared" ca="1" si="48"/>
        <v>11.857427435712998</v>
      </c>
      <c r="O167">
        <v>0.56312869876071292</v>
      </c>
      <c r="P167">
        <f t="shared" si="49"/>
        <v>16.425695706169176</v>
      </c>
    </row>
    <row r="168" spans="1:16" x14ac:dyDescent="0.25">
      <c r="A168" s="4">
        <f t="shared" si="51"/>
        <v>15800</v>
      </c>
      <c r="B168">
        <v>-29.327818640904599</v>
      </c>
      <c r="C168">
        <f t="shared" ca="1" si="36"/>
        <v>351.9559548464286</v>
      </c>
      <c r="D168">
        <f t="shared" ca="1" si="50"/>
        <v>-351.95595484642837</v>
      </c>
      <c r="E168">
        <f t="shared" ca="1" si="39"/>
        <v>351.95595484642837</v>
      </c>
      <c r="F168">
        <f t="shared" ca="1" si="40"/>
        <v>0.9191002262027812</v>
      </c>
      <c r="G168">
        <f t="shared" ca="1" si="41"/>
        <v>0.48044745429081348</v>
      </c>
      <c r="H168">
        <f t="shared" ca="1" si="42"/>
        <v>0.93976525145084722</v>
      </c>
      <c r="I168">
        <f t="shared" ca="1" si="43"/>
        <v>1.0640955264691474</v>
      </c>
      <c r="J168">
        <f t="shared" ca="1" si="44"/>
        <v>0.48895274338347999</v>
      </c>
      <c r="K168">
        <f t="shared" ca="1" si="45"/>
        <v>0.88282524074766466</v>
      </c>
      <c r="L168" s="7">
        <f t="shared" si="46"/>
        <v>0.53283302033339752</v>
      </c>
      <c r="M168">
        <f t="shared" ca="1" si="47"/>
        <v>0.77688760885048758</v>
      </c>
      <c r="N168">
        <f t="shared" ca="1" si="48"/>
        <v>11.849255464880198</v>
      </c>
      <c r="O168">
        <v>0.56312869876071292</v>
      </c>
      <c r="P168">
        <f t="shared" si="49"/>
        <v>16.515336348742789</v>
      </c>
    </row>
    <row r="169" spans="1:16" x14ac:dyDescent="0.25">
      <c r="A169" s="4">
        <f t="shared" si="51"/>
        <v>15900</v>
      </c>
      <c r="B169">
        <v>-29.487001866286089</v>
      </c>
      <c r="C169">
        <f t="shared" ca="1" si="36"/>
        <v>352.82551953096021</v>
      </c>
      <c r="D169">
        <f t="shared" ca="1" si="50"/>
        <v>-352.82551953096021</v>
      </c>
      <c r="E169">
        <f t="shared" ca="1" si="39"/>
        <v>352.82551953096021</v>
      </c>
      <c r="F169">
        <f t="shared" ca="1" si="40"/>
        <v>0.91867797471744472</v>
      </c>
      <c r="G169">
        <f t="shared" ca="1" si="41"/>
        <v>0.48163447821602795</v>
      </c>
      <c r="H169">
        <f t="shared" ca="1" si="42"/>
        <v>0.94070929303541362</v>
      </c>
      <c r="I169">
        <f t="shared" ca="1" si="43"/>
        <v>1.0630276615778627</v>
      </c>
      <c r="J169">
        <f t="shared" ca="1" si="44"/>
        <v>0.49016078101488375</v>
      </c>
      <c r="K169">
        <f t="shared" ca="1" si="45"/>
        <v>0.88225717949812865</v>
      </c>
      <c r="L169" s="7">
        <f t="shared" si="46"/>
        <v>0.53283302033339752</v>
      </c>
      <c r="M169">
        <f t="shared" ca="1" si="47"/>
        <v>0.77713767693750391</v>
      </c>
      <c r="N169">
        <f t="shared" ca="1" si="48"/>
        <v>11.841174499765865</v>
      </c>
      <c r="O169">
        <v>0.56312869876071292</v>
      </c>
      <c r="P169">
        <f t="shared" si="49"/>
        <v>16.604976991316398</v>
      </c>
    </row>
    <row r="170" spans="1:16" x14ac:dyDescent="0.25">
      <c r="A170" s="4">
        <f t="shared" si="51"/>
        <v>16000</v>
      </c>
      <c r="B170">
        <v>-29.646185091667579</v>
      </c>
      <c r="C170">
        <f t="shared" ca="1" si="36"/>
        <v>-353.69205737118375</v>
      </c>
      <c r="D170">
        <f t="shared" ca="1" si="50"/>
        <v>353.69205737118426</v>
      </c>
      <c r="E170">
        <f t="shared" ca="1" si="39"/>
        <v>353.69205737118426</v>
      </c>
      <c r="F170">
        <f t="shared" ca="1" si="40"/>
        <v>0.91825591343840407</v>
      </c>
      <c r="G170">
        <f t="shared" ca="1" si="41"/>
        <v>0.48281737026160715</v>
      </c>
      <c r="H170">
        <f t="shared" ca="1" si="42"/>
        <v>0.94164739191854641</v>
      </c>
      <c r="I170">
        <f t="shared" ca="1" si="43"/>
        <v>1.0619686398350914</v>
      </c>
      <c r="J170">
        <f t="shared" ca="1" si="44"/>
        <v>0.4913646136206079</v>
      </c>
      <c r="K170">
        <f t="shared" ca="1" si="45"/>
        <v>0.88168981478532438</v>
      </c>
      <c r="L170" s="7">
        <f t="shared" si="46"/>
        <v>0.53283302033339752</v>
      </c>
      <c r="M170">
        <f t="shared" ca="1" si="47"/>
        <v>0.7773876795901129</v>
      </c>
      <c r="N170">
        <f t="shared" ca="1" si="48"/>
        <v>11.833183419859925</v>
      </c>
      <c r="O170">
        <v>0.56312869876071292</v>
      </c>
      <c r="P170">
        <f t="shared" si="49"/>
        <v>16.694617633890012</v>
      </c>
    </row>
    <row r="171" spans="1:16" x14ac:dyDescent="0.25">
      <c r="A171" s="4">
        <f t="shared" si="51"/>
        <v>16100</v>
      </c>
      <c r="B171">
        <v>-29.805368317049073</v>
      </c>
      <c r="C171">
        <f t="shared" ca="1" si="36"/>
        <v>354.55559088432324</v>
      </c>
      <c r="D171">
        <f t="shared" ca="1" si="50"/>
        <v>-354.55559088432307</v>
      </c>
      <c r="E171">
        <f t="shared" ca="1" si="39"/>
        <v>354.55559088432307</v>
      </c>
      <c r="F171">
        <f t="shared" ca="1" si="40"/>
        <v>0.917834042499443</v>
      </c>
      <c r="G171">
        <f t="shared" ca="1" si="41"/>
        <v>0.48399616116532601</v>
      </c>
      <c r="H171">
        <f t="shared" ca="1" si="42"/>
        <v>0.94257960210963943</v>
      </c>
      <c r="I171">
        <f t="shared" ca="1" si="43"/>
        <v>1.060918354016833</v>
      </c>
      <c r="J171">
        <f t="shared" ca="1" si="44"/>
        <v>0.49256427248257356</v>
      </c>
      <c r="K171">
        <f t="shared" ca="1" si="45"/>
        <v>0.88112314603272301</v>
      </c>
      <c r="L171" s="7">
        <f t="shared" si="46"/>
        <v>0.53283302033339752</v>
      </c>
      <c r="M171">
        <f t="shared" ca="1" si="47"/>
        <v>0.77763761656220931</v>
      </c>
      <c r="N171">
        <f t="shared" ca="1" si="48"/>
        <v>11.825281124318147</v>
      </c>
      <c r="O171">
        <v>0.56312869876071292</v>
      </c>
      <c r="P171">
        <f t="shared" si="49"/>
        <v>16.784258276463625</v>
      </c>
    </row>
    <row r="172" spans="1:16" x14ac:dyDescent="0.25">
      <c r="A172" s="4">
        <f t="shared" si="51"/>
        <v>16200</v>
      </c>
      <c r="B172">
        <v>-29.964551542430563</v>
      </c>
      <c r="C172">
        <f t="shared" ca="1" si="36"/>
        <v>355.41614229258658</v>
      </c>
      <c r="D172">
        <f t="shared" ca="1" si="50"/>
        <v>-355.41614229258624</v>
      </c>
      <c r="E172">
        <f t="shared" ca="1" si="39"/>
        <v>355.41614229258624</v>
      </c>
      <c r="F172">
        <f t="shared" ca="1" si="40"/>
        <v>0.91741236203434195</v>
      </c>
      <c r="G172">
        <f t="shared" ca="1" si="41"/>
        <v>0.48517088126223956</v>
      </c>
      <c r="H172">
        <f t="shared" ca="1" si="42"/>
        <v>0.94350597684283322</v>
      </c>
      <c r="I172">
        <f t="shared" ca="1" si="43"/>
        <v>1.0598766987636978</v>
      </c>
      <c r="J172">
        <f t="shared" ca="1" si="44"/>
        <v>0.49375978847285273</v>
      </c>
      <c r="K172">
        <f t="shared" ca="1" si="45"/>
        <v>0.88055717266415456</v>
      </c>
      <c r="L172" s="7">
        <f t="shared" si="46"/>
        <v>0.53283302033339752</v>
      </c>
      <c r="M172">
        <f t="shared" ca="1" si="47"/>
        <v>0.77788748760761772</v>
      </c>
      <c r="N172">
        <f t="shared" ca="1" si="48"/>
        <v>11.817466531514196</v>
      </c>
      <c r="O172">
        <v>0.56312869876071292</v>
      </c>
      <c r="P172">
        <f t="shared" si="49"/>
        <v>16.873898919037234</v>
      </c>
    </row>
    <row r="173" spans="1:16" x14ac:dyDescent="0.25">
      <c r="A173" s="4">
        <f t="shared" si="51"/>
        <v>16300</v>
      </c>
      <c r="B173">
        <v>-30.123734767812053</v>
      </c>
      <c r="C173">
        <f ca="1">D173</f>
        <v>356.2737335286111</v>
      </c>
      <c r="D173">
        <f ca="1">(1.56*(21.67)^2)*TANH((2*PI()*B173)/C173)</f>
        <v>-356.27373352861116</v>
      </c>
      <c r="E173">
        <f t="shared" ca="1" si="39"/>
        <v>356.27373352861116</v>
      </c>
      <c r="F173">
        <f t="shared" ca="1" si="40"/>
        <v>0.91699087217687725</v>
      </c>
      <c r="G173">
        <f t="shared" ca="1" si="41"/>
        <v>0.48634156049211613</v>
      </c>
      <c r="H173">
        <f t="shared" ca="1" si="42"/>
        <v>0.94442656859231688</v>
      </c>
      <c r="I173">
        <f t="shared" ca="1" si="43"/>
        <v>1.0588435705388046</v>
      </c>
      <c r="J173">
        <f t="shared" ca="1" si="44"/>
        <v>0.49495119206123295</v>
      </c>
      <c r="K173">
        <f t="shared" ca="1" si="45"/>
        <v>0.87999189410380541</v>
      </c>
      <c r="L173" s="7">
        <f t="shared" si="46"/>
        <v>0.53283302033339752</v>
      </c>
      <c r="M173">
        <f t="shared" ca="1" si="47"/>
        <v>0.77813729248009433</v>
      </c>
      <c r="N173">
        <f t="shared" ca="1" si="48"/>
        <v>11.809738578604161</v>
      </c>
      <c r="O173">
        <v>0.56312869876071292</v>
      </c>
      <c r="P173">
        <f t="shared" si="49"/>
        <v>16.963539561610848</v>
      </c>
    </row>
    <row r="174" spans="1:16" x14ac:dyDescent="0.25">
      <c r="A174" s="4">
        <f t="shared" si="51"/>
        <v>16400</v>
      </c>
      <c r="B174">
        <v>-30.282917993193543</v>
      </c>
      <c r="C174">
        <f t="shared" ref="C174:C183" ca="1" si="52">D174</f>
        <v>357.12838624077676</v>
      </c>
      <c r="D174">
        <f t="shared" ref="D174:D183" ca="1" si="53">(1.56*(21.67)^2)*TANH((2*PI()*B174)/C174)</f>
        <v>-357.12838624077676</v>
      </c>
      <c r="E174">
        <f t="shared" ca="1" si="39"/>
        <v>357.12838624077676</v>
      </c>
      <c r="F174">
        <f t="shared" ca="1" si="40"/>
        <v>0.91656957306082032</v>
      </c>
      <c r="G174">
        <f t="shared" ca="1" si="41"/>
        <v>0.48750822840669056</v>
      </c>
      <c r="H174">
        <f t="shared" ca="1" si="42"/>
        <v>0.94534142908724494</v>
      </c>
      <c r="I174">
        <f t="shared" ca="1" si="43"/>
        <v>1.0578188675868458</v>
      </c>
      <c r="J174">
        <f t="shared" ca="1" si="44"/>
        <v>0.49613851332259895</v>
      </c>
      <c r="K174">
        <f t="shared" ca="1" si="45"/>
        <v>0.87942730977621775</v>
      </c>
      <c r="L174" s="7">
        <f t="shared" si="46"/>
        <v>0.53283302033339752</v>
      </c>
      <c r="M174">
        <f t="shared" ca="1" si="47"/>
        <v>0.7783870309333274</v>
      </c>
      <c r="N174">
        <f t="shared" ca="1" si="48"/>
        <v>11.802096221103175</v>
      </c>
      <c r="O174">
        <v>0.56312869876071292</v>
      </c>
      <c r="P174">
        <f t="shared" si="49"/>
        <v>17.053180204184461</v>
      </c>
    </row>
    <row r="175" spans="1:16" x14ac:dyDescent="0.25">
      <c r="A175" s="4">
        <f t="shared" si="51"/>
        <v>16500</v>
      </c>
      <c r="B175">
        <v>-30.442101218575033</v>
      </c>
      <c r="C175">
        <f t="shared" ca="1" si="52"/>
        <v>357.98012179839327</v>
      </c>
      <c r="D175">
        <f t="shared" ca="1" si="53"/>
        <v>-357.98012179839384</v>
      </c>
      <c r="E175">
        <f t="shared" ca="1" si="39"/>
        <v>357.98012179839384</v>
      </c>
      <c r="F175">
        <f t="shared" ca="1" si="40"/>
        <v>0.91614846481993817</v>
      </c>
      <c r="G175">
        <f t="shared" ca="1" si="41"/>
        <v>0.48867091417674485</v>
      </c>
      <c r="H175">
        <f t="shared" ca="1" si="42"/>
        <v>0.94625060932628258</v>
      </c>
      <c r="I175">
        <f t="shared" ca="1" si="43"/>
        <v>1.0568024898942852</v>
      </c>
      <c r="J175">
        <f t="shared" ca="1" si="44"/>
        <v>0.49732178194413873</v>
      </c>
      <c r="K175">
        <f t="shared" ca="1" si="45"/>
        <v>0.87886341910629051</v>
      </c>
      <c r="L175" s="7">
        <f t="shared" si="46"/>
        <v>0.53283302033339752</v>
      </c>
      <c r="M175">
        <f t="shared" ca="1" si="47"/>
        <v>0.77863670272093799</v>
      </c>
      <c r="N175">
        <f t="shared" ca="1" si="48"/>
        <v>11.794538432473772</v>
      </c>
      <c r="O175">
        <v>0.56312869876071292</v>
      </c>
      <c r="P175">
        <f t="shared" si="49"/>
        <v>17.14282084675807</v>
      </c>
    </row>
    <row r="176" spans="1:16" x14ac:dyDescent="0.25">
      <c r="A176" s="4">
        <f t="shared" si="51"/>
        <v>16600</v>
      </c>
      <c r="B176">
        <v>-30.601284443956526</v>
      </c>
      <c r="C176">
        <f t="shared" ca="1" si="52"/>
        <v>358.82896129677033</v>
      </c>
      <c r="D176">
        <f t="shared" ca="1" si="53"/>
        <v>-358.82896129677067</v>
      </c>
      <c r="E176">
        <f t="shared" ca="1" si="39"/>
        <v>358.82896129677067</v>
      </c>
      <c r="F176">
        <f t="shared" ca="1" si="40"/>
        <v>0.91572754758799246</v>
      </c>
      <c r="G176">
        <f t="shared" ca="1" si="41"/>
        <v>0.48982964659902961</v>
      </c>
      <c r="H176">
        <f t="shared" ca="1" si="42"/>
        <v>0.94715415959179783</v>
      </c>
      <c r="I176">
        <f t="shared" ca="1" si="43"/>
        <v>1.0557943391506379</v>
      </c>
      <c r="J176">
        <f t="shared" ca="1" si="44"/>
        <v>0.49850102723238737</v>
      </c>
      <c r="K176">
        <f t="shared" ca="1" si="45"/>
        <v>0.87830022151927656</v>
      </c>
      <c r="L176" s="7">
        <f t="shared" si="46"/>
        <v>0.53283302033339752</v>
      </c>
      <c r="M176">
        <f t="shared" ca="1" si="47"/>
        <v>0.77888630759648203</v>
      </c>
      <c r="N176">
        <f t="shared" ca="1" si="48"/>
        <v>11.787064203725485</v>
      </c>
      <c r="O176">
        <v>0.56312869876071292</v>
      </c>
      <c r="P176">
        <f t="shared" si="49"/>
        <v>17.232461489331683</v>
      </c>
    </row>
    <row r="177" spans="1:16" x14ac:dyDescent="0.25">
      <c r="A177" s="4">
        <f t="shared" si="51"/>
        <v>16700</v>
      </c>
      <c r="B177">
        <v>-30.760467669338016</v>
      </c>
      <c r="C177">
        <f t="shared" ca="1" si="52"/>
        <v>-359.67492556216405</v>
      </c>
      <c r="D177">
        <f t="shared" ca="1" si="53"/>
        <v>359.67492556216416</v>
      </c>
      <c r="E177">
        <f t="shared" ca="1" si="39"/>
        <v>359.67492556216416</v>
      </c>
      <c r="F177">
        <f t="shared" ca="1" si="40"/>
        <v>0.91530682149873976</v>
      </c>
      <c r="G177">
        <f t="shared" ca="1" si="41"/>
        <v>0.49098445410301617</v>
      </c>
      <c r="H177">
        <f t="shared" ca="1" si="42"/>
        <v>0.94805212946369743</v>
      </c>
      <c r="I177">
        <f t="shared" ca="1" si="43"/>
        <v>1.0547943187108171</v>
      </c>
      <c r="J177">
        <f t="shared" ca="1" si="44"/>
        <v>0.49967627812009902</v>
      </c>
      <c r="K177">
        <f t="shared" ca="1" si="45"/>
        <v>0.87773771644078424</v>
      </c>
      <c r="L177" s="7">
        <f t="shared" si="46"/>
        <v>0.53283302033339752</v>
      </c>
      <c r="M177">
        <f t="shared" ca="1" si="47"/>
        <v>0.77913584531345048</v>
      </c>
      <c r="N177">
        <f t="shared" ca="1" si="48"/>
        <v>11.77967254302547</v>
      </c>
      <c r="O177">
        <v>0.56312869876071292</v>
      </c>
      <c r="P177">
        <f t="shared" si="49"/>
        <v>17.322102131905297</v>
      </c>
    </row>
    <row r="178" spans="1:16" x14ac:dyDescent="0.25">
      <c r="A178" s="4">
        <f t="shared" si="51"/>
        <v>16800</v>
      </c>
      <c r="B178">
        <v>-30.919650894719506</v>
      </c>
      <c r="C178">
        <f t="shared" ca="1" si="52"/>
        <v>-360.51803515661356</v>
      </c>
      <c r="D178">
        <f t="shared" ca="1" si="53"/>
        <v>360.51803515661294</v>
      </c>
      <c r="E178">
        <f t="shared" ca="1" si="39"/>
        <v>360.51803515661294</v>
      </c>
      <c r="F178">
        <f t="shared" ca="1" si="40"/>
        <v>0.91488628668593019</v>
      </c>
      <c r="G178">
        <f t="shared" ca="1" si="41"/>
        <v>0.49213536475749903</v>
      </c>
      <c r="H178">
        <f t="shared" ca="1" si="42"/>
        <v>0.94894456783293102</v>
      </c>
      <c r="I178">
        <f t="shared" ca="1" si="43"/>
        <v>1.0538023335584947</v>
      </c>
      <c r="J178">
        <f t="shared" ca="1" si="44"/>
        <v>0.50084756317296564</v>
      </c>
      <c r="K178">
        <f t="shared" ca="1" si="45"/>
        <v>0.87717590329677508</v>
      </c>
      <c r="L178" s="7">
        <f t="shared" si="46"/>
        <v>0.53283302033339752</v>
      </c>
      <c r="M178">
        <f t="shared" ca="1" si="47"/>
        <v>0.77938531562527047</v>
      </c>
      <c r="N178">
        <f t="shared" ca="1" si="48"/>
        <v>11.772362475319644</v>
      </c>
      <c r="O178">
        <v>0.56312869876071292</v>
      </c>
      <c r="P178">
        <f t="shared" si="49"/>
        <v>17.41174277447891</v>
      </c>
    </row>
    <row r="179" spans="1:16" x14ac:dyDescent="0.25">
      <c r="A179" s="4">
        <f t="shared" si="51"/>
        <v>16900</v>
      </c>
      <c r="B179">
        <v>-31.078834120100996</v>
      </c>
      <c r="C179">
        <f t="shared" ca="1" si="52"/>
        <v>-361.35831038266275</v>
      </c>
      <c r="D179">
        <f t="shared" ca="1" si="53"/>
        <v>361.3583103826623</v>
      </c>
      <c r="E179">
        <f t="shared" ca="1" si="39"/>
        <v>361.3583103826623</v>
      </c>
      <c r="F179">
        <f t="shared" ca="1" si="40"/>
        <v>0.91446594328330844</v>
      </c>
      <c r="G179">
        <f t="shared" ca="1" si="41"/>
        <v>0.49328240627704123</v>
      </c>
      <c r="H179">
        <f t="shared" ca="1" si="42"/>
        <v>0.94983152291466377</v>
      </c>
      <c r="I179">
        <f t="shared" ca="1" si="43"/>
        <v>1.0528182902704561</v>
      </c>
      <c r="J179">
        <f t="shared" ca="1" si="44"/>
        <v>0.5020149105961772</v>
      </c>
      <c r="K179">
        <f t="shared" ca="1" si="45"/>
        <v>0.87661478151356487</v>
      </c>
      <c r="L179" s="7">
        <f t="shared" si="46"/>
        <v>0.53283302033339752</v>
      </c>
      <c r="M179">
        <f t="shared" ca="1" si="47"/>
        <v>0.77963471828530639</v>
      </c>
      <c r="N179">
        <f t="shared" ca="1" si="48"/>
        <v>11.765133041964148</v>
      </c>
      <c r="O179">
        <v>0.56312869876071292</v>
      </c>
      <c r="P179">
        <f t="shared" si="49"/>
        <v>17.501383417052519</v>
      </c>
    </row>
    <row r="180" spans="1:16" x14ac:dyDescent="0.25">
      <c r="A180" s="4">
        <f t="shared" si="51"/>
        <v>17000</v>
      </c>
      <c r="B180">
        <v>-31.23801734548249</v>
      </c>
      <c r="C180">
        <f t="shared" ca="1" si="52"/>
        <v>-362.19577128797766</v>
      </c>
      <c r="D180">
        <f t="shared" ca="1" si="53"/>
        <v>362.19577128797721</v>
      </c>
      <c r="E180">
        <f t="shared" ca="1" si="39"/>
        <v>362.19577128797721</v>
      </c>
      <c r="F180">
        <f t="shared" ca="1" si="40"/>
        <v>0.91404579142461184</v>
      </c>
      <c r="G180">
        <f t="shared" ca="1" si="41"/>
        <v>0.49442560602827768</v>
      </c>
      <c r="H180">
        <f t="shared" ca="1" si="42"/>
        <v>0.95071304226113396</v>
      </c>
      <c r="I180">
        <f t="shared" ca="1" si="43"/>
        <v>1.0518420969819076</v>
      </c>
      <c r="J180">
        <f t="shared" ca="1" si="44"/>
        <v>0.50317834824083585</v>
      </c>
      <c r="K180">
        <f t="shared" ca="1" si="45"/>
        <v>0.87605435051782066</v>
      </c>
      <c r="L180" s="7">
        <f t="shared" si="46"/>
        <v>0.53283302033339752</v>
      </c>
      <c r="M180">
        <f t="shared" ca="1" si="47"/>
        <v>0.77988405304686159</v>
      </c>
      <c r="N180">
        <f t="shared" ca="1" si="48"/>
        <v>11.757983300366655</v>
      </c>
      <c r="O180">
        <v>0.56312869876071292</v>
      </c>
      <c r="P180">
        <f t="shared" si="49"/>
        <v>17.591024059626132</v>
      </c>
    </row>
    <row r="181" spans="1:16" x14ac:dyDescent="0.25">
      <c r="A181" s="4">
        <f t="shared" si="51"/>
        <v>17100</v>
      </c>
      <c r="B181">
        <v>-31.39720057086398</v>
      </c>
      <c r="C181">
        <f t="shared" ca="1" si="52"/>
        <v>-363.030437669854</v>
      </c>
      <c r="D181">
        <f t="shared" ca="1" si="53"/>
        <v>363.03043766985343</v>
      </c>
      <c r="E181">
        <f t="shared" ca="1" si="39"/>
        <v>363.03043766985343</v>
      </c>
      <c r="F181">
        <f t="shared" ca="1" si="40"/>
        <v>0.91362583124357111</v>
      </c>
      <c r="G181">
        <f t="shared" ca="1" si="41"/>
        <v>0.49556499103606816</v>
      </c>
      <c r="H181">
        <f t="shared" ca="1" si="42"/>
        <v>0.95158917277419741</v>
      </c>
      <c r="I181">
        <f t="shared" ca="1" si="43"/>
        <v>1.0508736633527145</v>
      </c>
      <c r="J181">
        <f t="shared" ca="1" si="44"/>
        <v>0.50433790361021857</v>
      </c>
      <c r="K181">
        <f t="shared" ca="1" si="45"/>
        <v>0.87549460973656235</v>
      </c>
      <c r="L181" s="7">
        <f t="shared" si="46"/>
        <v>0.53283302033339752</v>
      </c>
      <c r="M181">
        <f t="shared" ca="1" si="47"/>
        <v>0.78013331966317823</v>
      </c>
      <c r="N181">
        <f t="shared" ca="1" si="48"/>
        <v>11.750912323637326</v>
      </c>
      <c r="O181">
        <v>0.56312869876071292</v>
      </c>
      <c r="P181">
        <f t="shared" si="49"/>
        <v>17.680664702199746</v>
      </c>
    </row>
    <row r="182" spans="1:16" x14ac:dyDescent="0.25">
      <c r="A182" s="4">
        <f t="shared" si="51"/>
        <v>17200</v>
      </c>
      <c r="B182">
        <v>-31.55638379624547</v>
      </c>
      <c r="C182">
        <f t="shared" ca="1" si="52"/>
        <v>-363.86232907962523</v>
      </c>
      <c r="D182">
        <f t="shared" ca="1" si="53"/>
        <v>363.86232907962494</v>
      </c>
      <c r="E182">
        <f t="shared" ca="1" si="39"/>
        <v>363.86232907962494</v>
      </c>
      <c r="F182">
        <f t="shared" ca="1" si="40"/>
        <v>0.9132060628739096</v>
      </c>
      <c r="G182">
        <f t="shared" ca="1" si="41"/>
        <v>0.49670058798951472</v>
      </c>
      <c r="H182">
        <f t="shared" ca="1" si="42"/>
        <v>0.95245996071757333</v>
      </c>
      <c r="I182">
        <f t="shared" ca="1" si="43"/>
        <v>1.0499129005345385</v>
      </c>
      <c r="J182">
        <f t="shared" ca="1" si="44"/>
        <v>0.50549360386590048</v>
      </c>
      <c r="K182">
        <f t="shared" ca="1" si="45"/>
        <v>0.87493555859716099</v>
      </c>
      <c r="L182" s="7">
        <f t="shared" si="46"/>
        <v>0.53283302033339752</v>
      </c>
      <c r="M182">
        <f t="shared" ca="1" si="47"/>
        <v>0.78038251788743929</v>
      </c>
      <c r="N182">
        <f t="shared" ca="1" si="48"/>
        <v>11.743919200249097</v>
      </c>
      <c r="O182">
        <v>0.56312869876071292</v>
      </c>
      <c r="P182">
        <f t="shared" si="49"/>
        <v>17.770305344773359</v>
      </c>
    </row>
    <row r="183" spans="1:16" x14ac:dyDescent="0.25">
      <c r="A183" s="5">
        <f>17227.4</f>
        <v>17227.400000000001</v>
      </c>
      <c r="B183" s="6">
        <v>-31.6</v>
      </c>
      <c r="C183">
        <f t="shared" ca="1" si="52"/>
        <v>-364.08978554822431</v>
      </c>
      <c r="D183">
        <f t="shared" ca="1" si="53"/>
        <v>364.08978554822374</v>
      </c>
      <c r="E183">
        <f t="shared" ca="1" si="39"/>
        <v>364.08978554822374</v>
      </c>
      <c r="F183">
        <f t="shared" ca="1" si="40"/>
        <v>0.91309107983668758</v>
      </c>
      <c r="G183">
        <f t="shared" ca="1" si="41"/>
        <v>0.49701108389048076</v>
      </c>
      <c r="H183">
        <f t="shared" ca="1" si="42"/>
        <v>0.95269763018531917</v>
      </c>
      <c r="I183">
        <f t="shared" ca="1" si="43"/>
        <v>1.0496509787743249</v>
      </c>
      <c r="J183">
        <f t="shared" ca="1" si="44"/>
        <v>0.50580959642914713</v>
      </c>
      <c r="K183">
        <f t="shared" ca="1" si="45"/>
        <v>0.87478249887795467</v>
      </c>
      <c r="L183" s="7">
        <f t="shared" si="46"/>
        <v>0.53283302033339752</v>
      </c>
      <c r="M183">
        <f t="shared" ca="1" si="47"/>
        <v>0.78045078623121411</v>
      </c>
      <c r="N183">
        <f t="shared" ca="1" si="48"/>
        <v>11.742016553845199</v>
      </c>
      <c r="O183">
        <v>0.56312869876071292</v>
      </c>
      <c r="P183">
        <f t="shared" si="49"/>
        <v>17.79486688083853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4E8A-3642-4474-9505-D7A08B2CFD2B}">
  <dimension ref="A1:S183"/>
  <sheetViews>
    <sheetView topLeftCell="Q1" workbookViewId="0">
      <selection activeCell="X16" sqref="X16"/>
    </sheetView>
  </sheetViews>
  <sheetFormatPr defaultRowHeight="15" x14ac:dyDescent="0.25"/>
  <sheetData>
    <row r="1" spans="1:19" x14ac:dyDescent="0.25">
      <c r="A1" t="s">
        <v>46</v>
      </c>
      <c r="B1" s="4"/>
    </row>
    <row r="2" spans="1:19" x14ac:dyDescent="0.25">
      <c r="A2" t="s">
        <v>5</v>
      </c>
      <c r="B2" t="s">
        <v>6</v>
      </c>
      <c r="C2" t="s">
        <v>23</v>
      </c>
      <c r="D2" t="s">
        <v>24</v>
      </c>
      <c r="E2" t="s">
        <v>41</v>
      </c>
      <c r="F2" t="s">
        <v>27</v>
      </c>
      <c r="G2" t="s">
        <v>29</v>
      </c>
      <c r="H2" t="s">
        <v>30</v>
      </c>
      <c r="I2" t="s">
        <v>28</v>
      </c>
      <c r="J2" t="s">
        <v>32</v>
      </c>
      <c r="K2" t="s">
        <v>42</v>
      </c>
      <c r="L2" t="s">
        <v>43</v>
      </c>
      <c r="M2" t="s">
        <v>34</v>
      </c>
      <c r="N2" t="s">
        <v>36</v>
      </c>
      <c r="O2" t="s">
        <v>38</v>
      </c>
      <c r="P2" t="s">
        <v>37</v>
      </c>
    </row>
    <row r="3" spans="1:19" x14ac:dyDescent="0.25">
      <c r="A3" s="5">
        <v>0</v>
      </c>
      <c r="B3" s="6">
        <v>-3.6</v>
      </c>
      <c r="C3">
        <f ca="1">D3</f>
        <v>128.06207070469819</v>
      </c>
      <c r="D3">
        <f ca="1">(1.56*(21.67)^2)*TANH((2*PI()*B3)/C3)</f>
        <v>-128.06207070469597</v>
      </c>
      <c r="E3">
        <f ca="1">ABS(D3)</f>
        <v>128.06207070469597</v>
      </c>
      <c r="F3">
        <f ca="1">0.5*((1)+((4*PI()*B3/E3)/SINH(4*PI()*B3/E3)))</f>
        <v>0.989750175235109</v>
      </c>
      <c r="G3">
        <f ca="1">TANH(2*PI()*-B3/E3)</f>
        <v>0.17481476023932868</v>
      </c>
      <c r="H3">
        <f ca="1">SQRT(2*F3*G3)</f>
        <v>0.58825664395833066</v>
      </c>
      <c r="I3">
        <f ca="1">1/H3</f>
        <v>1.6999383011997657</v>
      </c>
      <c r="J3">
        <f ca="1">ASIN(SIN(45))*G3</f>
        <v>0.17790947967268567</v>
      </c>
      <c r="K3">
        <f ca="1">COS(J3)</f>
        <v>0.98421580764486993</v>
      </c>
      <c r="L3" s="7">
        <f>-COS(23)</f>
        <v>0.53283302033339752</v>
      </c>
      <c r="M3">
        <f ca="1">SQRT(L3/K3)</f>
        <v>0.73578409780869447</v>
      </c>
      <c r="N3">
        <f ca="1">M3*I3*14.3335</f>
        <v>17.928163624256452</v>
      </c>
      <c r="O3">
        <v>0.56864098873099989</v>
      </c>
      <c r="P3">
        <f>-B3*O3</f>
        <v>2.0471075594315997</v>
      </c>
    </row>
    <row r="4" spans="1:19" x14ac:dyDescent="0.25">
      <c r="A4" s="4">
        <v>100</v>
      </c>
      <c r="B4">
        <v>-3.9626870324189527</v>
      </c>
      <c r="C4">
        <f t="shared" ref="C4:C67" ca="1" si="0">D4</f>
        <v>134.28810052127645</v>
      </c>
      <c r="D4">
        <f t="shared" ref="D4:D34" ca="1" si="1">(1.56*(21.67)^2)*TANH((2*PI()*B4)/C4)</f>
        <v>-134.28810052127491</v>
      </c>
      <c r="E4">
        <f t="shared" ref="E4:E67" ca="1" si="2">ABS(D4)</f>
        <v>134.28810052127491</v>
      </c>
      <c r="F4">
        <f t="shared" ref="F4:F67" ca="1" si="3">0.5*((1)+((4*PI()*B4/E4)/SINH(4*PI()*B4/E4)))</f>
        <v>0.98872229964774916</v>
      </c>
      <c r="G4">
        <f t="shared" ref="G4:G67" ca="1" si="4">TANH(2*PI()*-B4/E4)</f>
        <v>0.18331377875151422</v>
      </c>
      <c r="H4">
        <f t="shared" ref="H4:H67" ca="1" si="5">SQRT(2*F4*G4)</f>
        <v>0.60207378432267888</v>
      </c>
      <c r="I4">
        <f t="shared" ref="I4:I67" ca="1" si="6">1/H4</f>
        <v>1.6609259961799869</v>
      </c>
      <c r="J4">
        <f t="shared" ref="J4:J67" ca="1" si="7">ASIN(SIN(45))*G4</f>
        <v>0.18655895503255451</v>
      </c>
      <c r="K4">
        <f t="shared" ref="K4:K67" ca="1" si="8">COS(J4)</f>
        <v>0.98264829193743108</v>
      </c>
      <c r="L4" s="7">
        <f t="shared" ref="L4:L67" si="9">-COS(23)</f>
        <v>0.53283302033339752</v>
      </c>
      <c r="M4">
        <f t="shared" ref="M4:M67" ca="1" si="10">SQRT(L4/K4)</f>
        <v>0.73637072353773025</v>
      </c>
      <c r="N4">
        <f t="shared" ref="N4:N67" ca="1" si="11">M4*I4*14.3335</f>
        <v>17.530691487758375</v>
      </c>
      <c r="O4">
        <v>0.56864098873099989</v>
      </c>
      <c r="P4">
        <f t="shared" ref="P4:P67" si="12">-B4*O4</f>
        <v>2.2533462721462252</v>
      </c>
    </row>
    <row r="5" spans="1:19" x14ac:dyDescent="0.25">
      <c r="A5" s="4">
        <f>A4+100</f>
        <v>200</v>
      </c>
      <c r="B5">
        <v>-4.3253740648379058</v>
      </c>
      <c r="C5">
        <f t="shared" ca="1" si="0"/>
        <v>140.2257316069587</v>
      </c>
      <c r="D5">
        <f t="shared" ca="1" si="1"/>
        <v>-140.22573160695671</v>
      </c>
      <c r="E5">
        <f t="shared" ca="1" si="2"/>
        <v>140.22573160695671</v>
      </c>
      <c r="F5">
        <f t="shared" ca="1" si="3"/>
        <v>0.98769530101388092</v>
      </c>
      <c r="G5">
        <f t="shared" ca="1" si="4"/>
        <v>0.19141911039984158</v>
      </c>
      <c r="H5">
        <f t="shared" ca="1" si="5"/>
        <v>0.61492073613788767</v>
      </c>
      <c r="I5">
        <f t="shared" ca="1" si="6"/>
        <v>1.6262258551901614</v>
      </c>
      <c r="J5">
        <f t="shared" ca="1" si="7"/>
        <v>0.19480777414916853</v>
      </c>
      <c r="K5">
        <f t="shared" ca="1" si="8"/>
        <v>0.98108489836115653</v>
      </c>
      <c r="L5" s="7">
        <f t="shared" si="9"/>
        <v>0.53283302033339752</v>
      </c>
      <c r="M5">
        <f t="shared" ca="1" si="10"/>
        <v>0.73695720641580231</v>
      </c>
      <c r="N5">
        <f t="shared" ca="1" si="11"/>
        <v>17.178110116280504</v>
      </c>
      <c r="O5">
        <v>0.56864098873099989</v>
      </c>
      <c r="P5">
        <f t="shared" si="12"/>
        <v>2.4595849848608506</v>
      </c>
    </row>
    <row r="6" spans="1:19" x14ac:dyDescent="0.25">
      <c r="A6" s="4">
        <f>A5+100</f>
        <v>300</v>
      </c>
      <c r="B6">
        <v>-4.6880610972568579</v>
      </c>
      <c r="C6">
        <f t="shared" ca="1" si="0"/>
        <v>145.9101839154844</v>
      </c>
      <c r="D6">
        <f t="shared" ca="1" si="1"/>
        <v>-145.91018391548263</v>
      </c>
      <c r="E6">
        <f t="shared" ca="1" si="2"/>
        <v>145.91018391548263</v>
      </c>
      <c r="F6">
        <f t="shared" ca="1" si="3"/>
        <v>0.98666918087622457</v>
      </c>
      <c r="G6">
        <f t="shared" ca="1" si="4"/>
        <v>0.19917883318066618</v>
      </c>
      <c r="H6">
        <f t="shared" ca="1" si="5"/>
        <v>0.62693479115813966</v>
      </c>
      <c r="I6">
        <f t="shared" ca="1" si="6"/>
        <v>1.5950622203510116</v>
      </c>
      <c r="J6">
        <f t="shared" ca="1" si="7"/>
        <v>0.20270486613642857</v>
      </c>
      <c r="K6">
        <f t="shared" ca="1" si="8"/>
        <v>0.97952561932252613</v>
      </c>
      <c r="L6" s="7">
        <f t="shared" si="9"/>
        <v>0.53283302033339752</v>
      </c>
      <c r="M6">
        <f t="shared" ca="1" si="10"/>
        <v>0.73754354379772336</v>
      </c>
      <c r="N6">
        <f t="shared" ca="1" si="11"/>
        <v>16.862328481556649</v>
      </c>
      <c r="O6">
        <v>0.56864098873099989</v>
      </c>
      <c r="P6">
        <f t="shared" si="12"/>
        <v>2.6658236975754761</v>
      </c>
    </row>
    <row r="7" spans="1:19" x14ac:dyDescent="0.25">
      <c r="A7" s="4">
        <f>A6+100</f>
        <v>400</v>
      </c>
      <c r="B7">
        <v>-5.050748129675811</v>
      </c>
      <c r="C7">
        <f t="shared" ca="1" si="0"/>
        <v>151.36999066059857</v>
      </c>
      <c r="D7">
        <f t="shared" ca="1" si="1"/>
        <v>-151.36999066059707</v>
      </c>
      <c r="E7">
        <f t="shared" ca="1" si="2"/>
        <v>151.36999066059707</v>
      </c>
      <c r="F7">
        <f t="shared" ca="1" si="3"/>
        <v>0.98564394077861817</v>
      </c>
      <c r="G7">
        <f t="shared" ca="1" si="4"/>
        <v>0.20663189716634159</v>
      </c>
      <c r="H7">
        <f t="shared" ca="1" si="5"/>
        <v>0.63822484660751833</v>
      </c>
      <c r="I7">
        <f t="shared" ca="1" si="6"/>
        <v>1.5668459247794819</v>
      </c>
      <c r="J7">
        <f t="shared" ca="1" si="7"/>
        <v>0.21028987059396659</v>
      </c>
      <c r="K7">
        <f t="shared" ca="1" si="8"/>
        <v>0.9779704472405033</v>
      </c>
      <c r="L7" s="7">
        <f t="shared" si="9"/>
        <v>0.53283302033339752</v>
      </c>
      <c r="M7">
        <f t="shared" ca="1" si="10"/>
        <v>0.73812973303295215</v>
      </c>
      <c r="N7">
        <f t="shared" ca="1" si="11"/>
        <v>16.577202508905248</v>
      </c>
      <c r="O7">
        <v>0.56864098873099989</v>
      </c>
      <c r="P7">
        <f t="shared" si="12"/>
        <v>2.8720624102901016</v>
      </c>
    </row>
    <row r="8" spans="1:19" x14ac:dyDescent="0.25">
      <c r="A8" s="5">
        <v>480</v>
      </c>
      <c r="B8">
        <v>-5.3408977556109729</v>
      </c>
      <c r="C8">
        <f t="shared" ca="1" si="0"/>
        <v>-155.59202159052609</v>
      </c>
      <c r="D8">
        <f t="shared" ca="1" si="1"/>
        <v>155.59202159052748</v>
      </c>
      <c r="E8">
        <f t="shared" ca="1" si="2"/>
        <v>155.59202159052748</v>
      </c>
      <c r="F8">
        <f t="shared" ca="1" si="3"/>
        <v>0.98482438336753497</v>
      </c>
      <c r="G8">
        <f t="shared" ca="1" si="4"/>
        <v>0.21239530018393182</v>
      </c>
      <c r="H8">
        <f t="shared" ca="1" si="5"/>
        <v>0.64679528528554253</v>
      </c>
      <c r="I8">
        <f t="shared" ca="1" si="6"/>
        <v>1.5460842445048548</v>
      </c>
      <c r="J8">
        <f t="shared" ca="1" si="7"/>
        <v>0.21615530226918497</v>
      </c>
      <c r="K8">
        <f t="shared" ca="1" si="8"/>
        <v>0.97672926149713013</v>
      </c>
      <c r="L8" s="7">
        <f t="shared" si="9"/>
        <v>0.53283302033339752</v>
      </c>
      <c r="M8">
        <f t="shared" ca="1" si="10"/>
        <v>0.73859857597095713</v>
      </c>
      <c r="N8">
        <f t="shared" ca="1" si="11"/>
        <v>16.36793422822489</v>
      </c>
      <c r="O8">
        <v>0.56864098873099989</v>
      </c>
      <c r="P8">
        <f t="shared" si="12"/>
        <v>3.0370533804618018</v>
      </c>
    </row>
    <row r="9" spans="1:19" x14ac:dyDescent="0.25">
      <c r="A9" s="4">
        <v>500</v>
      </c>
      <c r="B9">
        <v>-5.3390891232307869</v>
      </c>
      <c r="C9">
        <f t="shared" ca="1" si="0"/>
        <v>-155.5660805422425</v>
      </c>
      <c r="D9">
        <f t="shared" ca="1" si="1"/>
        <v>155.56608054224384</v>
      </c>
      <c r="E9">
        <f t="shared" ca="1" si="2"/>
        <v>155.56608054224384</v>
      </c>
      <c r="F9">
        <f t="shared" ca="1" si="3"/>
        <v>0.98482949028623568</v>
      </c>
      <c r="G9">
        <f t="shared" ca="1" si="4"/>
        <v>0.21235988862053057</v>
      </c>
      <c r="H9">
        <f t="shared" ca="1" si="5"/>
        <v>0.64674304150473694</v>
      </c>
      <c r="I9">
        <f t="shared" ca="1" si="6"/>
        <v>1.546209136898268</v>
      </c>
      <c r="J9">
        <f t="shared" ca="1" si="7"/>
        <v>0.21611926382019767</v>
      </c>
      <c r="K9">
        <f t="shared" ca="1" si="8"/>
        <v>0.97673699024483351</v>
      </c>
      <c r="L9" s="7">
        <f t="shared" si="9"/>
        <v>0.53283302033339752</v>
      </c>
      <c r="M9">
        <f t="shared" ca="1" si="10"/>
        <v>0.73859565376498082</v>
      </c>
      <c r="N9">
        <f t="shared" ca="1" si="11"/>
        <v>16.369191663212991</v>
      </c>
      <c r="O9">
        <v>0.56129057303435059</v>
      </c>
      <c r="P9">
        <f t="shared" si="12"/>
        <v>2.9967803934596771</v>
      </c>
    </row>
    <row r="10" spans="1:19" x14ac:dyDescent="0.25">
      <c r="A10" s="4">
        <f t="shared" ref="A10:A25" si="13">A9+100</f>
        <v>600</v>
      </c>
      <c r="B10">
        <v>-5.3300459613298594</v>
      </c>
      <c r="C10">
        <f t="shared" ca="1" si="0"/>
        <v>155.43630624536596</v>
      </c>
      <c r="D10">
        <f t="shared" ca="1" si="1"/>
        <v>-155.43630624536772</v>
      </c>
      <c r="E10">
        <f t="shared" ca="1" si="2"/>
        <v>155.43630624536772</v>
      </c>
      <c r="F10">
        <f t="shared" ca="1" si="3"/>
        <v>0.98485502520904</v>
      </c>
      <c r="G10">
        <f t="shared" ca="1" si="4"/>
        <v>0.2121827365374129</v>
      </c>
      <c r="H10">
        <f t="shared" ca="1" si="5"/>
        <v>0.64648160738179838</v>
      </c>
      <c r="I10">
        <f t="shared" ca="1" si="6"/>
        <v>1.5468344166045565</v>
      </c>
      <c r="J10">
        <f t="shared" ca="1" si="7"/>
        <v>0.21593897564037093</v>
      </c>
      <c r="K10">
        <f t="shared" ca="1" si="8"/>
        <v>0.97677563551026636</v>
      </c>
      <c r="L10" s="7">
        <f t="shared" si="9"/>
        <v>0.53283302033339752</v>
      </c>
      <c r="M10">
        <f t="shared" ca="1" si="10"/>
        <v>0.73858104267806535</v>
      </c>
      <c r="N10">
        <f t="shared" ca="1" si="11"/>
        <v>16.375487336910293</v>
      </c>
      <c r="O10">
        <v>0.56129057303435059</v>
      </c>
      <c r="P10">
        <f t="shared" si="12"/>
        <v>2.9917045519342627</v>
      </c>
    </row>
    <row r="11" spans="1:19" x14ac:dyDescent="0.25">
      <c r="A11" s="4">
        <f t="shared" si="13"/>
        <v>700</v>
      </c>
      <c r="B11">
        <v>-5.321002799428932</v>
      </c>
      <c r="C11">
        <f t="shared" ca="1" si="0"/>
        <v>155.30641664436237</v>
      </c>
      <c r="D11">
        <f t="shared" ca="1" si="1"/>
        <v>-155.30641664436365</v>
      </c>
      <c r="E11">
        <f t="shared" ca="1" si="2"/>
        <v>155.30641664436365</v>
      </c>
      <c r="F11">
        <f t="shared" ca="1" si="3"/>
        <v>0.9848805606806601</v>
      </c>
      <c r="G11">
        <f t="shared" ca="1" si="4"/>
        <v>0.21200542705512768</v>
      </c>
      <c r="H11">
        <f t="shared" ca="1" si="5"/>
        <v>0.64621981378691407</v>
      </c>
      <c r="I11">
        <f t="shared" ca="1" si="6"/>
        <v>1.5474610630396768</v>
      </c>
      <c r="J11">
        <f t="shared" ca="1" si="7"/>
        <v>0.21575852727496281</v>
      </c>
      <c r="K11">
        <f t="shared" ca="1" si="8"/>
        <v>0.97681428332064424</v>
      </c>
      <c r="L11" s="7">
        <f t="shared" si="9"/>
        <v>0.53283302033339752</v>
      </c>
      <c r="M11">
        <f t="shared" ca="1" si="10"/>
        <v>0.73856643149612344</v>
      </c>
      <c r="N11">
        <f t="shared" ca="1" si="11"/>
        <v>16.381797215119771</v>
      </c>
      <c r="O11">
        <v>0.56129057303435059</v>
      </c>
      <c r="P11">
        <f t="shared" si="12"/>
        <v>2.9866287104088487</v>
      </c>
      <c r="R11" s="1" t="s">
        <v>1</v>
      </c>
    </row>
    <row r="12" spans="1:19" x14ac:dyDescent="0.25">
      <c r="A12" s="4">
        <f t="shared" si="13"/>
        <v>800</v>
      </c>
      <c r="B12">
        <v>-5.3119596375280036</v>
      </c>
      <c r="C12">
        <f t="shared" ca="1" si="0"/>
        <v>155.1764114495744</v>
      </c>
      <c r="D12">
        <f t="shared" ca="1" si="1"/>
        <v>-155.17641144957597</v>
      </c>
      <c r="E12">
        <f t="shared" ca="1" si="2"/>
        <v>155.17641144957597</v>
      </c>
      <c r="F12">
        <f t="shared" ca="1" si="3"/>
        <v>0.98490609670107254</v>
      </c>
      <c r="G12">
        <f t="shared" ca="1" si="4"/>
        <v>0.21182795977826993</v>
      </c>
      <c r="H12">
        <f t="shared" ca="1" si="5"/>
        <v>0.6459576596610147</v>
      </c>
      <c r="I12">
        <f t="shared" ca="1" si="6"/>
        <v>1.5480890814496719</v>
      </c>
      <c r="J12">
        <f t="shared" ca="1" si="7"/>
        <v>0.21557791832156856</v>
      </c>
      <c r="K12">
        <f t="shared" ca="1" si="8"/>
        <v>0.97685293367608483</v>
      </c>
      <c r="L12" s="7">
        <f t="shared" si="9"/>
        <v>0.53283302033339752</v>
      </c>
      <c r="M12">
        <f t="shared" ca="1" si="10"/>
        <v>0.7385518202191963</v>
      </c>
      <c r="N12">
        <f t="shared" ca="1" si="11"/>
        <v>16.388121352515867</v>
      </c>
      <c r="O12">
        <v>0.56129057303435059</v>
      </c>
      <c r="P12">
        <f t="shared" si="12"/>
        <v>2.9815528688834343</v>
      </c>
      <c r="R12" s="2">
        <v>0</v>
      </c>
      <c r="S12">
        <v>2.0471080000000001</v>
      </c>
    </row>
    <row r="13" spans="1:19" x14ac:dyDescent="0.25">
      <c r="A13" s="4">
        <f t="shared" si="13"/>
        <v>900</v>
      </c>
      <c r="B13">
        <v>-5.3029164756270761</v>
      </c>
      <c r="C13">
        <f t="shared" ca="1" si="0"/>
        <v>155.04629037011662</v>
      </c>
      <c r="D13">
        <f t="shared" ca="1" si="1"/>
        <v>-155.04629037011796</v>
      </c>
      <c r="E13">
        <f t="shared" ca="1" si="2"/>
        <v>155.04629037011796</v>
      </c>
      <c r="F13">
        <f t="shared" ca="1" si="3"/>
        <v>0.9849316332702529</v>
      </c>
      <c r="G13">
        <f t="shared" ca="1" si="4"/>
        <v>0.2116503343097583</v>
      </c>
      <c r="H13">
        <f t="shared" ca="1" si="5"/>
        <v>0.64569514394008765</v>
      </c>
      <c r="I13">
        <f t="shared" ca="1" si="6"/>
        <v>1.5487184771096674</v>
      </c>
      <c r="J13">
        <f t="shared" ca="1" si="7"/>
        <v>0.21539714837607735</v>
      </c>
      <c r="K13">
        <f t="shared" ca="1" si="8"/>
        <v>0.97689158657670472</v>
      </c>
      <c r="L13" s="7">
        <f t="shared" si="9"/>
        <v>0.53283302033339752</v>
      </c>
      <c r="M13">
        <f t="shared" ca="1" si="10"/>
        <v>0.73853720884732532</v>
      </c>
      <c r="N13">
        <f t="shared" ca="1" si="11"/>
        <v>16.394459804076469</v>
      </c>
      <c r="O13">
        <v>0.56129057303435059</v>
      </c>
      <c r="P13">
        <f t="shared" si="12"/>
        <v>2.9764770273580203</v>
      </c>
      <c r="R13" s="2">
        <v>480</v>
      </c>
      <c r="S13">
        <v>3.0370529999999998</v>
      </c>
    </row>
    <row r="14" spans="1:19" x14ac:dyDescent="0.25">
      <c r="A14" s="4">
        <f t="shared" si="13"/>
        <v>1000</v>
      </c>
      <c r="B14">
        <v>-5.2938733137261487</v>
      </c>
      <c r="C14">
        <f t="shared" ca="1" si="0"/>
        <v>154.91605311386715</v>
      </c>
      <c r="D14">
        <f t="shared" ca="1" si="1"/>
        <v>-154.91605311386544</v>
      </c>
      <c r="E14">
        <f t="shared" ca="1" si="2"/>
        <v>154.91605311386544</v>
      </c>
      <c r="F14">
        <f t="shared" ca="1" si="3"/>
        <v>0.98495717038817721</v>
      </c>
      <c r="G14">
        <f t="shared" ca="1" si="4"/>
        <v>0.21147255025082345</v>
      </c>
      <c r="H14">
        <f t="shared" ca="1" si="5"/>
        <v>0.64543226555514355</v>
      </c>
      <c r="I14">
        <f t="shared" ca="1" si="6"/>
        <v>1.5493492553240871</v>
      </c>
      <c r="J14">
        <f t="shared" ca="1" si="7"/>
        <v>0.2152162170326605</v>
      </c>
      <c r="K14">
        <f t="shared" ca="1" si="8"/>
        <v>0.97693024202262091</v>
      </c>
      <c r="L14" s="7">
        <f t="shared" si="9"/>
        <v>0.53283302033339752</v>
      </c>
      <c r="M14">
        <f t="shared" ca="1" si="10"/>
        <v>0.7385225973805517</v>
      </c>
      <c r="N14">
        <f t="shared" ca="1" si="11"/>
        <v>16.400812625085194</v>
      </c>
      <c r="O14">
        <v>0.56129057303435059</v>
      </c>
      <c r="P14">
        <f t="shared" si="12"/>
        <v>2.9714011858326064</v>
      </c>
      <c r="R14" s="2">
        <v>2152.5</v>
      </c>
      <c r="S14">
        <v>2.9129019999999999</v>
      </c>
    </row>
    <row r="15" spans="1:19" x14ac:dyDescent="0.25">
      <c r="A15" s="4">
        <f t="shared" si="13"/>
        <v>1100</v>
      </c>
      <c r="B15">
        <v>-5.2848301518252203</v>
      </c>
      <c r="C15">
        <f t="shared" ca="1" si="0"/>
        <v>154.78569938745608</v>
      </c>
      <c r="D15">
        <f t="shared" ca="1" si="1"/>
        <v>-154.78569938745372</v>
      </c>
      <c r="E15">
        <f t="shared" ca="1" si="2"/>
        <v>154.78569938745372</v>
      </c>
      <c r="F15">
        <f t="shared" ca="1" si="3"/>
        <v>0.98498270805482169</v>
      </c>
      <c r="G15">
        <f t="shared" ca="1" si="4"/>
        <v>0.21129460720099255</v>
      </c>
      <c r="H15">
        <f t="shared" ca="1" si="5"/>
        <v>0.64516902343217541</v>
      </c>
      <c r="I15">
        <f t="shared" ca="1" si="6"/>
        <v>1.5499814214268872</v>
      </c>
      <c r="J15">
        <f t="shared" ca="1" si="7"/>
        <v>0.21503512388375565</v>
      </c>
      <c r="K15">
        <f t="shared" ca="1" si="8"/>
        <v>0.97696890001395109</v>
      </c>
      <c r="L15" s="7">
        <f t="shared" si="9"/>
        <v>0.53283302033339752</v>
      </c>
      <c r="M15">
        <f t="shared" ca="1" si="10"/>
        <v>0.73850798581891652</v>
      </c>
      <c r="N15">
        <f t="shared" ca="1" si="11"/>
        <v>16.407179871133799</v>
      </c>
      <c r="O15">
        <v>0.56129057303435059</v>
      </c>
      <c r="P15">
        <f t="shared" si="12"/>
        <v>2.966325344307192</v>
      </c>
      <c r="R15" s="2">
        <v>3506.2</v>
      </c>
      <c r="S15">
        <v>2.602617</v>
      </c>
    </row>
    <row r="16" spans="1:19" x14ac:dyDescent="0.25">
      <c r="A16" s="4">
        <f t="shared" si="13"/>
        <v>1200</v>
      </c>
      <c r="B16">
        <v>-5.275786989924292</v>
      </c>
      <c r="C16">
        <f t="shared" ca="1" si="0"/>
        <v>154.6552288962645</v>
      </c>
      <c r="D16">
        <f t="shared" ca="1" si="1"/>
        <v>-154.65522889626334</v>
      </c>
      <c r="E16">
        <f t="shared" ca="1" si="2"/>
        <v>154.65522889626334</v>
      </c>
      <c r="F16">
        <f t="shared" ca="1" si="3"/>
        <v>0.98500824627016259</v>
      </c>
      <c r="G16">
        <f t="shared" ca="1" si="4"/>
        <v>0.21111650475808769</v>
      </c>
      <c r="H16">
        <f t="shared" ca="1" si="5"/>
        <v>0.64490541649214017</v>
      </c>
      <c r="I16">
        <f t="shared" ca="1" si="6"/>
        <v>1.55061498078174</v>
      </c>
      <c r="J16">
        <f t="shared" ca="1" si="7"/>
        <v>0.21485386852006522</v>
      </c>
      <c r="K16">
        <f t="shared" ca="1" si="8"/>
        <v>0.97700756055081239</v>
      </c>
      <c r="L16" s="7">
        <f t="shared" si="9"/>
        <v>0.53283302033339752</v>
      </c>
      <c r="M16">
        <f t="shared" ca="1" si="10"/>
        <v>0.73849337416246119</v>
      </c>
      <c r="N16">
        <f t="shared" ca="1" si="11"/>
        <v>16.413561598124126</v>
      </c>
      <c r="O16">
        <v>0.56129057303435059</v>
      </c>
      <c r="P16">
        <f t="shared" si="12"/>
        <v>2.9612495027817776</v>
      </c>
      <c r="R16" s="2">
        <v>4812</v>
      </c>
      <c r="S16">
        <v>3.8119399999999999</v>
      </c>
    </row>
    <row r="17" spans="1:19" x14ac:dyDescent="0.25">
      <c r="A17" s="4">
        <f t="shared" si="13"/>
        <v>1300</v>
      </c>
      <c r="B17">
        <v>-5.2667438280233654</v>
      </c>
      <c r="C17">
        <f t="shared" ca="1" si="0"/>
        <v>154.5246413444157</v>
      </c>
      <c r="D17">
        <f t="shared" ca="1" si="1"/>
        <v>-154.52464134441445</v>
      </c>
      <c r="E17">
        <f t="shared" ca="1" si="2"/>
        <v>154.52464134441445</v>
      </c>
      <c r="F17">
        <f t="shared" ca="1" si="3"/>
        <v>0.9850337850341756</v>
      </c>
      <c r="G17">
        <f t="shared" ca="1" si="4"/>
        <v>0.21093824251821394</v>
      </c>
      <c r="H17">
        <f t="shared" ca="1" si="5"/>
        <v>0.64464144365092313</v>
      </c>
      <c r="I17">
        <f t="shared" ca="1" si="6"/>
        <v>1.5512499387822565</v>
      </c>
      <c r="J17">
        <f t="shared" ca="1" si="7"/>
        <v>0.21467245053054415</v>
      </c>
      <c r="K17">
        <f t="shared" ca="1" si="8"/>
        <v>0.97704622363332128</v>
      </c>
      <c r="L17" s="7">
        <f t="shared" si="9"/>
        <v>0.53283302033339752</v>
      </c>
      <c r="M17">
        <f t="shared" ca="1" si="10"/>
        <v>0.73847876241122701</v>
      </c>
      <c r="N17">
        <f t="shared" ca="1" si="11"/>
        <v>16.419957862270412</v>
      </c>
      <c r="O17">
        <v>0.56129057303435059</v>
      </c>
      <c r="P17">
        <f t="shared" si="12"/>
        <v>2.956173661256364</v>
      </c>
      <c r="R17" s="2">
        <v>6540.9</v>
      </c>
      <c r="S17">
        <v>12.10852</v>
      </c>
    </row>
    <row r="18" spans="1:19" x14ac:dyDescent="0.25">
      <c r="A18" s="4">
        <f t="shared" si="13"/>
        <v>1400</v>
      </c>
      <c r="B18">
        <v>-5.257700666122437</v>
      </c>
      <c r="C18">
        <f t="shared" ca="1" si="0"/>
        <v>-154.3939364347624</v>
      </c>
      <c r="D18">
        <f t="shared" ca="1" si="1"/>
        <v>154.39393643476376</v>
      </c>
      <c r="E18">
        <f t="shared" ca="1" si="2"/>
        <v>154.39393643476376</v>
      </c>
      <c r="F18">
        <f t="shared" ca="1" si="3"/>
        <v>0.98505932434683707</v>
      </c>
      <c r="G18">
        <f t="shared" ca="1" si="4"/>
        <v>0.21075982007574201</v>
      </c>
      <c r="H18">
        <f t="shared" ca="1" si="5"/>
        <v>0.64437710381929525</v>
      </c>
      <c r="I18">
        <f t="shared" ca="1" si="6"/>
        <v>1.5518863008522308</v>
      </c>
      <c r="J18">
        <f t="shared" ca="1" si="7"/>
        <v>0.21449086950238236</v>
      </c>
      <c r="K18">
        <f t="shared" ca="1" si="8"/>
        <v>0.97708488926159576</v>
      </c>
      <c r="L18" s="7">
        <f t="shared" si="9"/>
        <v>0.53283302033339752</v>
      </c>
      <c r="M18">
        <f t="shared" ca="1" si="10"/>
        <v>0.73846415056525505</v>
      </c>
      <c r="N18">
        <f t="shared" ca="1" si="11"/>
        <v>16.426368720101834</v>
      </c>
      <c r="O18">
        <v>0.56129057303435059</v>
      </c>
      <c r="P18">
        <f t="shared" si="12"/>
        <v>2.9510978197309496</v>
      </c>
      <c r="R18" s="2">
        <v>11214.3</v>
      </c>
      <c r="S18">
        <v>15.35988</v>
      </c>
    </row>
    <row r="19" spans="1:19" x14ac:dyDescent="0.25">
      <c r="A19" s="4">
        <f t="shared" si="13"/>
        <v>1500</v>
      </c>
      <c r="B19">
        <v>-5.2486575042215087</v>
      </c>
      <c r="C19">
        <f t="shared" ca="1" si="0"/>
        <v>154.26311386888739</v>
      </c>
      <c r="D19">
        <f t="shared" ca="1" si="1"/>
        <v>-154.26311386888912</v>
      </c>
      <c r="E19">
        <f t="shared" ca="1" si="2"/>
        <v>154.26311386888912</v>
      </c>
      <c r="F19">
        <f t="shared" ca="1" si="3"/>
        <v>0.98508486420812247</v>
      </c>
      <c r="G19">
        <f t="shared" ca="1" si="4"/>
        <v>0.21058123702330905</v>
      </c>
      <c r="H19">
        <f t="shared" ca="1" si="5"/>
        <v>0.64411239590289648</v>
      </c>
      <c r="I19">
        <f t="shared" ca="1" si="6"/>
        <v>1.5525240724458214</v>
      </c>
      <c r="J19">
        <f t="shared" ca="1" si="7"/>
        <v>0.21430912502100558</v>
      </c>
      <c r="K19">
        <f t="shared" ca="1" si="8"/>
        <v>0.97712355743575197</v>
      </c>
      <c r="L19" s="7">
        <f t="shared" si="9"/>
        <v>0.53283302033339752</v>
      </c>
      <c r="M19">
        <f t="shared" ca="1" si="10"/>
        <v>0.73844953862458684</v>
      </c>
      <c r="N19">
        <f t="shared" ca="1" si="11"/>
        <v>16.432794228464434</v>
      </c>
      <c r="O19">
        <v>0.56129057303435059</v>
      </c>
      <c r="P19">
        <f t="shared" si="12"/>
        <v>2.9460219782055352</v>
      </c>
      <c r="R19" s="2">
        <v>15405.6</v>
      </c>
      <c r="S19">
        <v>16.089459999999999</v>
      </c>
    </row>
    <row r="20" spans="1:19" x14ac:dyDescent="0.25">
      <c r="A20" s="4">
        <f t="shared" si="13"/>
        <v>1600</v>
      </c>
      <c r="B20">
        <v>-5.2396143423205821</v>
      </c>
      <c r="C20">
        <f t="shared" ca="1" si="0"/>
        <v>154.13217334708861</v>
      </c>
      <c r="D20">
        <f t="shared" ca="1" si="1"/>
        <v>-154.13217334708915</v>
      </c>
      <c r="E20">
        <f t="shared" ca="1" si="2"/>
        <v>154.13217334708915</v>
      </c>
      <c r="F20">
        <f t="shared" ca="1" si="3"/>
        <v>0.98511040461800814</v>
      </c>
      <c r="G20">
        <f t="shared" ca="1" si="4"/>
        <v>0.21040249295179822</v>
      </c>
      <c r="H20">
        <f t="shared" ca="1" si="5"/>
        <v>0.6438473188021886</v>
      </c>
      <c r="I20">
        <f t="shared" ca="1" si="6"/>
        <v>1.5531632590478075</v>
      </c>
      <c r="J20">
        <f t="shared" ca="1" si="7"/>
        <v>0.21412721667005435</v>
      </c>
      <c r="K20">
        <f t="shared" ca="1" si="8"/>
        <v>0.97716222815590714</v>
      </c>
      <c r="L20" s="7">
        <f t="shared" si="9"/>
        <v>0.53283302033339752</v>
      </c>
      <c r="M20">
        <f t="shared" ca="1" si="10"/>
        <v>0.73843492658926368</v>
      </c>
      <c r="N20">
        <f t="shared" ca="1" si="11"/>
        <v>16.439234444523763</v>
      </c>
      <c r="O20">
        <v>0.56129057303435059</v>
      </c>
      <c r="P20">
        <f t="shared" si="12"/>
        <v>2.9409461366801217</v>
      </c>
      <c r="R20" s="2">
        <v>17227.400000000001</v>
      </c>
      <c r="S20">
        <v>17.79487</v>
      </c>
    </row>
    <row r="21" spans="1:19" x14ac:dyDescent="0.25">
      <c r="A21" s="4">
        <f t="shared" si="13"/>
        <v>1700</v>
      </c>
      <c r="B21">
        <v>-5.2305711804196537</v>
      </c>
      <c r="C21">
        <f t="shared" ca="1" si="0"/>
        <v>154.00111456837246</v>
      </c>
      <c r="D21">
        <f t="shared" ca="1" si="1"/>
        <v>-154.00111456837399</v>
      </c>
      <c r="E21">
        <f t="shared" ca="1" si="2"/>
        <v>154.00111456837399</v>
      </c>
      <c r="F21">
        <f t="shared" ca="1" si="3"/>
        <v>0.98513594557647033</v>
      </c>
      <c r="G21">
        <f t="shared" ca="1" si="4"/>
        <v>0.21022358745032968</v>
      </c>
      <c r="H21">
        <f t="shared" ca="1" si="5"/>
        <v>0.64358187141242307</v>
      </c>
      <c r="I21">
        <f t="shared" ca="1" si="6"/>
        <v>1.5538038661738118</v>
      </c>
      <c r="J21">
        <f t="shared" ca="1" si="7"/>
        <v>0.21394514403137513</v>
      </c>
      <c r="K21">
        <f t="shared" ca="1" si="8"/>
        <v>0.97720090142217908</v>
      </c>
      <c r="L21" s="7">
        <f t="shared" si="9"/>
        <v>0.53283302033339752</v>
      </c>
      <c r="M21">
        <f t="shared" ca="1" si="10"/>
        <v>0.73842031445932643</v>
      </c>
      <c r="N21">
        <f t="shared" ca="1" si="11"/>
        <v>16.445689425767206</v>
      </c>
      <c r="O21">
        <v>0.56129057303435059</v>
      </c>
      <c r="P21">
        <f t="shared" si="12"/>
        <v>2.9358702951547069</v>
      </c>
    </row>
    <row r="22" spans="1:19" x14ac:dyDescent="0.25">
      <c r="A22" s="4">
        <f t="shared" si="13"/>
        <v>1800</v>
      </c>
      <c r="B22">
        <v>-5.2215280185187254</v>
      </c>
      <c r="C22">
        <f t="shared" ca="1" si="0"/>
        <v>153.86993723045146</v>
      </c>
      <c r="D22">
        <f t="shared" ca="1" si="1"/>
        <v>-153.86993723045251</v>
      </c>
      <c r="E22">
        <f t="shared" ca="1" si="2"/>
        <v>153.86993723045251</v>
      </c>
      <c r="F22">
        <f t="shared" ca="1" si="3"/>
        <v>0.98516148708348461</v>
      </c>
      <c r="G22">
        <f t="shared" ca="1" si="4"/>
        <v>0.21004452010625735</v>
      </c>
      <c r="H22">
        <f t="shared" ca="1" si="5"/>
        <v>0.64331605262361879</v>
      </c>
      <c r="I22">
        <f t="shared" ca="1" si="6"/>
        <v>1.5544458993704984</v>
      </c>
      <c r="J22">
        <f t="shared" ca="1" si="7"/>
        <v>0.21376290668501682</v>
      </c>
      <c r="K22">
        <f t="shared" ca="1" si="8"/>
        <v>0.97723957723468424</v>
      </c>
      <c r="L22" s="7">
        <f t="shared" si="9"/>
        <v>0.53283302033339752</v>
      </c>
      <c r="M22">
        <f t="shared" ca="1" si="10"/>
        <v>0.73840570223481672</v>
      </c>
      <c r="N22">
        <f t="shared" ca="1" si="11"/>
        <v>16.452159230006078</v>
      </c>
      <c r="O22">
        <v>0.56129057303435059</v>
      </c>
      <c r="P22">
        <f t="shared" si="12"/>
        <v>2.9307944536292925</v>
      </c>
    </row>
    <row r="23" spans="1:19" x14ac:dyDescent="0.25">
      <c r="A23" s="4">
        <f t="shared" si="13"/>
        <v>1900</v>
      </c>
      <c r="B23">
        <v>-5.2124848566177979</v>
      </c>
      <c r="C23">
        <f t="shared" ca="1" si="0"/>
        <v>-153.73864102973158</v>
      </c>
      <c r="D23">
        <f t="shared" ca="1" si="1"/>
        <v>153.738641029729</v>
      </c>
      <c r="E23">
        <f t="shared" ca="1" si="2"/>
        <v>153.738641029729</v>
      </c>
      <c r="F23">
        <f t="shared" ca="1" si="3"/>
        <v>0.98518702913902723</v>
      </c>
      <c r="G23">
        <f t="shared" ca="1" si="4"/>
        <v>0.20986529050515157</v>
      </c>
      <c r="H23">
        <f t="shared" ca="1" si="5"/>
        <v>0.64304986132051867</v>
      </c>
      <c r="I23">
        <f t="shared" ca="1" si="6"/>
        <v>1.5550893642158252</v>
      </c>
      <c r="J23">
        <f t="shared" ca="1" si="7"/>
        <v>0.21358050420921318</v>
      </c>
      <c r="K23">
        <f t="shared" ca="1" si="8"/>
        <v>0.97727825559353965</v>
      </c>
      <c r="L23" s="7">
        <f t="shared" si="9"/>
        <v>0.53283302033339752</v>
      </c>
      <c r="M23">
        <f t="shared" ca="1" si="10"/>
        <v>0.73839108991577573</v>
      </c>
      <c r="N23">
        <f t="shared" ca="1" si="11"/>
        <v>16.458643915378232</v>
      </c>
      <c r="O23">
        <v>0.56129057303435059</v>
      </c>
      <c r="P23">
        <f t="shared" si="12"/>
        <v>2.9257186121038785</v>
      </c>
    </row>
    <row r="24" spans="1:19" x14ac:dyDescent="0.25">
      <c r="A24" s="4">
        <f t="shared" si="13"/>
        <v>2000</v>
      </c>
      <c r="B24">
        <v>-5.2034416947168705</v>
      </c>
      <c r="C24">
        <f t="shared" ca="1" si="0"/>
        <v>153.60722566129908</v>
      </c>
      <c r="D24">
        <f t="shared" ca="1" si="1"/>
        <v>-153.60722566130059</v>
      </c>
      <c r="E24">
        <f t="shared" ca="1" si="2"/>
        <v>153.60722566130059</v>
      </c>
      <c r="F24">
        <f t="shared" ca="1" si="3"/>
        <v>0.98521257174307486</v>
      </c>
      <c r="G24">
        <f t="shared" ca="1" si="4"/>
        <v>0.20968589823078124</v>
      </c>
      <c r="H24">
        <f t="shared" ca="1" si="5"/>
        <v>0.64278329638254394</v>
      </c>
      <c r="I24">
        <f t="shared" ca="1" si="6"/>
        <v>1.5557342663193028</v>
      </c>
      <c r="J24">
        <f t="shared" ca="1" si="7"/>
        <v>0.21339793618036465</v>
      </c>
      <c r="K24">
        <f t="shared" ca="1" si="8"/>
        <v>0.97731693649886386</v>
      </c>
      <c r="L24" s="7">
        <f t="shared" si="9"/>
        <v>0.53283302033339752</v>
      </c>
      <c r="M24">
        <f t="shared" ca="1" si="10"/>
        <v>0.73837647750224444</v>
      </c>
      <c r="N24">
        <f t="shared" ca="1" si="11"/>
        <v>16.465143540350773</v>
      </c>
      <c r="O24">
        <v>0.56129057303435059</v>
      </c>
      <c r="P24">
        <f t="shared" si="12"/>
        <v>2.9206427705784646</v>
      </c>
    </row>
    <row r="25" spans="1:19" x14ac:dyDescent="0.25">
      <c r="A25" s="4">
        <f t="shared" si="13"/>
        <v>2100</v>
      </c>
      <c r="B25">
        <v>-5.1943985328159421</v>
      </c>
      <c r="C25">
        <f t="shared" ca="1" si="0"/>
        <v>-153.47569081893133</v>
      </c>
      <c r="D25">
        <f t="shared" ca="1" si="1"/>
        <v>153.47569081893039</v>
      </c>
      <c r="E25">
        <f t="shared" ca="1" si="2"/>
        <v>153.47569081893039</v>
      </c>
      <c r="F25">
        <f t="shared" ca="1" si="3"/>
        <v>0.98523811489560231</v>
      </c>
      <c r="G25">
        <f t="shared" ca="1" si="4"/>
        <v>0.20950634286512845</v>
      </c>
      <c r="H25">
        <f t="shared" ca="1" si="5"/>
        <v>0.64251635668379814</v>
      </c>
      <c r="I25">
        <f t="shared" ca="1" si="6"/>
        <v>1.5563806113221339</v>
      </c>
      <c r="J25">
        <f t="shared" ca="1" si="7"/>
        <v>0.21321520217305318</v>
      </c>
      <c r="K25">
        <f t="shared" ca="1" si="8"/>
        <v>0.97735561995077203</v>
      </c>
      <c r="L25" s="7">
        <f t="shared" si="9"/>
        <v>0.53283302033339752</v>
      </c>
      <c r="M25">
        <f t="shared" ca="1" si="10"/>
        <v>0.73836186499426448</v>
      </c>
      <c r="N25">
        <f t="shared" ca="1" si="11"/>
        <v>16.471658163721518</v>
      </c>
      <c r="O25">
        <v>0.56129057303435059</v>
      </c>
      <c r="P25">
        <f t="shared" si="12"/>
        <v>2.9155669290530501</v>
      </c>
    </row>
    <row r="26" spans="1:19" x14ac:dyDescent="0.25">
      <c r="A26" s="5">
        <v>2152.5</v>
      </c>
      <c r="B26" s="6">
        <v>-5.1896508728179551</v>
      </c>
      <c r="C26">
        <f t="shared" ca="1" si="0"/>
        <v>-153.4065870962047</v>
      </c>
      <c r="D26">
        <f t="shared" ca="1" si="1"/>
        <v>153.40658709620277</v>
      </c>
      <c r="E26">
        <f t="shared" ca="1" si="2"/>
        <v>153.40658709620277</v>
      </c>
      <c r="F26">
        <f t="shared" ca="1" si="3"/>
        <v>0.98525152527023474</v>
      </c>
      <c r="G26">
        <f t="shared" ca="1" si="4"/>
        <v>0.20941201086929528</v>
      </c>
      <c r="H26">
        <f t="shared" ca="1" si="5"/>
        <v>0.64237606293958394</v>
      </c>
      <c r="I26">
        <f t="shared" ca="1" si="6"/>
        <v>1.5567205219694666</v>
      </c>
      <c r="J26">
        <f t="shared" ca="1" si="7"/>
        <v>0.21311920023207184</v>
      </c>
      <c r="K26">
        <f t="shared" ca="1" si="8"/>
        <v>0.97737592978249321</v>
      </c>
      <c r="L26" s="7">
        <f t="shared" si="9"/>
        <v>0.53283302033339752</v>
      </c>
      <c r="M26">
        <f t="shared" ca="1" si="10"/>
        <v>0.73835419338977981</v>
      </c>
      <c r="N26">
        <f t="shared" ca="1" si="11"/>
        <v>16.475084364947406</v>
      </c>
      <c r="O26">
        <v>0.56129057303435059</v>
      </c>
      <c r="P26">
        <f t="shared" si="12"/>
        <v>2.9129021122522079</v>
      </c>
    </row>
    <row r="27" spans="1:19" x14ac:dyDescent="0.25">
      <c r="A27" s="4">
        <v>2200</v>
      </c>
      <c r="B27">
        <v>-5.1681503193335274</v>
      </c>
      <c r="C27">
        <f t="shared" ca="1" si="0"/>
        <v>153.09322508316635</v>
      </c>
      <c r="D27">
        <f t="shared" ca="1" si="1"/>
        <v>-153.09322508316478</v>
      </c>
      <c r="E27">
        <f t="shared" ca="1" si="2"/>
        <v>153.09322508316478</v>
      </c>
      <c r="F27">
        <f t="shared" ca="1" si="3"/>
        <v>0.98531225823370427</v>
      </c>
      <c r="G27">
        <f t="shared" ca="1" si="4"/>
        <v>0.20898424716942718</v>
      </c>
      <c r="H27">
        <f t="shared" ca="1" si="5"/>
        <v>0.64173941832145376</v>
      </c>
      <c r="I27">
        <f t="shared" ca="1" si="6"/>
        <v>1.558264883612136</v>
      </c>
      <c r="J27">
        <f t="shared" ca="1" si="7"/>
        <v>0.21268386389569949</v>
      </c>
      <c r="K27">
        <f t="shared" ca="1" si="8"/>
        <v>0.97746791495936225</v>
      </c>
      <c r="L27" s="7">
        <f t="shared" si="9"/>
        <v>0.53283302033339752</v>
      </c>
      <c r="M27">
        <f t="shared" ca="1" si="10"/>
        <v>0.73831945095068596</v>
      </c>
      <c r="N27">
        <f t="shared" ca="1" si="11"/>
        <v>16.490652666906424</v>
      </c>
      <c r="O27">
        <v>0.56864098873099989</v>
      </c>
      <c r="P27">
        <f t="shared" si="12"/>
        <v>2.9388221074962497</v>
      </c>
    </row>
    <row r="28" spans="1:19" x14ac:dyDescent="0.25">
      <c r="A28" s="4">
        <f t="shared" ref="A28:A40" si="14">A27+100</f>
        <v>2300</v>
      </c>
      <c r="B28">
        <v>-5.1228859962084154</v>
      </c>
      <c r="C28">
        <f t="shared" ca="1" si="0"/>
        <v>-152.43128064441422</v>
      </c>
      <c r="D28">
        <f t="shared" ca="1" si="1"/>
        <v>152.43128064441538</v>
      </c>
      <c r="E28">
        <f t="shared" ca="1" si="2"/>
        <v>152.43128064441538</v>
      </c>
      <c r="F28">
        <f t="shared" ca="1" si="3"/>
        <v>0.98544012723637131</v>
      </c>
      <c r="G28">
        <f t="shared" ca="1" si="4"/>
        <v>0.20808064114685204</v>
      </c>
      <c r="H28">
        <f t="shared" ca="1" si="5"/>
        <v>0.64039208846952445</v>
      </c>
      <c r="I28">
        <f t="shared" ca="1" si="6"/>
        <v>1.5615433388471489</v>
      </c>
      <c r="J28">
        <f t="shared" ca="1" si="7"/>
        <v>0.21176426147147995</v>
      </c>
      <c r="K28">
        <f t="shared" ca="1" si="8"/>
        <v>0.97766161502710913</v>
      </c>
      <c r="L28" s="7">
        <f t="shared" si="9"/>
        <v>0.53283302033339752</v>
      </c>
      <c r="M28">
        <f t="shared" ca="1" si="10"/>
        <v>0.73824630723214768</v>
      </c>
      <c r="N28">
        <f t="shared" ca="1" si="11"/>
        <v>16.523710450578996</v>
      </c>
      <c r="O28">
        <v>0.56864098873099989</v>
      </c>
      <c r="P28">
        <f t="shared" si="12"/>
        <v>2.9130829580401465</v>
      </c>
    </row>
    <row r="29" spans="1:19" x14ac:dyDescent="0.25">
      <c r="A29" s="4">
        <f t="shared" si="14"/>
        <v>2400</v>
      </c>
      <c r="B29">
        <v>-5.0776216730833035</v>
      </c>
      <c r="C29">
        <f t="shared" ca="1" si="0"/>
        <v>-151.76627303691853</v>
      </c>
      <c r="D29">
        <f t="shared" ca="1" si="1"/>
        <v>151.76627303692052</v>
      </c>
      <c r="E29">
        <f t="shared" ca="1" si="2"/>
        <v>151.76627303692052</v>
      </c>
      <c r="F29">
        <f t="shared" ca="1" si="3"/>
        <v>0.98556800997514227</v>
      </c>
      <c r="G29">
        <f t="shared" ca="1" si="4"/>
        <v>0.20717285365894111</v>
      </c>
      <c r="H29">
        <f t="shared" ca="1" si="5"/>
        <v>0.63903511187025397</v>
      </c>
      <c r="I29">
        <f t="shared" ca="1" si="6"/>
        <v>1.564859240790879</v>
      </c>
      <c r="J29">
        <f t="shared" ca="1" si="7"/>
        <v>0.21084040355807204</v>
      </c>
      <c r="K29">
        <f t="shared" ca="1" si="8"/>
        <v>0.97785537892231689</v>
      </c>
      <c r="L29" s="7">
        <f t="shared" si="9"/>
        <v>0.53283302033339752</v>
      </c>
      <c r="M29">
        <f t="shared" ca="1" si="10"/>
        <v>0.73817316115652087</v>
      </c>
      <c r="N29">
        <f t="shared" ca="1" si="11"/>
        <v>16.557157515916309</v>
      </c>
      <c r="O29">
        <v>0.56864098873099989</v>
      </c>
      <c r="P29">
        <f t="shared" si="12"/>
        <v>2.8873438085840437</v>
      </c>
    </row>
    <row r="30" spans="1:19" x14ac:dyDescent="0.25">
      <c r="A30" s="4">
        <f t="shared" si="14"/>
        <v>2500</v>
      </c>
      <c r="B30">
        <v>-5.0323573499581915</v>
      </c>
      <c r="C30">
        <f t="shared" ca="1" si="0"/>
        <v>151.09816180173189</v>
      </c>
      <c r="D30">
        <f t="shared" ca="1" si="1"/>
        <v>-151.09816180172928</v>
      </c>
      <c r="E30">
        <f t="shared" ca="1" si="2"/>
        <v>151.09816180172928</v>
      </c>
      <c r="F30">
        <f t="shared" ca="1" si="3"/>
        <v>0.98569590644701166</v>
      </c>
      <c r="G30">
        <f t="shared" ca="1" si="4"/>
        <v>0.20626082947606125</v>
      </c>
      <c r="H30">
        <f t="shared" ca="1" si="5"/>
        <v>0.63766833898966424</v>
      </c>
      <c r="I30">
        <f t="shared" ca="1" si="6"/>
        <v>1.5682133467445194</v>
      </c>
      <c r="J30">
        <f t="shared" ca="1" si="7"/>
        <v>0.20991223394812078</v>
      </c>
      <c r="K30">
        <f t="shared" ca="1" si="8"/>
        <v>0.97804920665968209</v>
      </c>
      <c r="L30" s="7">
        <f t="shared" si="9"/>
        <v>0.53283302033339752</v>
      </c>
      <c r="M30">
        <f t="shared" ca="1" si="10"/>
        <v>0.73810001272897507</v>
      </c>
      <c r="N30">
        <f t="shared" ca="1" si="11"/>
        <v>16.59100175682746</v>
      </c>
      <c r="O30">
        <v>0.56864098873099989</v>
      </c>
      <c r="P30">
        <f t="shared" si="12"/>
        <v>2.8616046591279405</v>
      </c>
    </row>
    <row r="31" spans="1:19" x14ac:dyDescent="0.25">
      <c r="A31" s="4">
        <f t="shared" si="14"/>
        <v>2600</v>
      </c>
      <c r="B31">
        <v>-4.9870930268330795</v>
      </c>
      <c r="C31">
        <f t="shared" ca="1" si="0"/>
        <v>150.42690557067726</v>
      </c>
      <c r="D31">
        <f t="shared" ca="1" si="1"/>
        <v>-150.42690557067519</v>
      </c>
      <c r="E31">
        <f t="shared" ca="1" si="2"/>
        <v>150.42690557067519</v>
      </c>
      <c r="F31">
        <f t="shared" ca="1" si="3"/>
        <v>0.98582381664897678</v>
      </c>
      <c r="G31">
        <f t="shared" ca="1" si="4"/>
        <v>0.20534451212740959</v>
      </c>
      <c r="H31">
        <f t="shared" ca="1" si="5"/>
        <v>0.63629161659315459</v>
      </c>
      <c r="I31">
        <f t="shared" ca="1" si="6"/>
        <v>1.5716064362975897</v>
      </c>
      <c r="J31">
        <f t="shared" ca="1" si="7"/>
        <v>0.20897969517112913</v>
      </c>
      <c r="K31">
        <f t="shared" ca="1" si="8"/>
        <v>0.97824309825390643</v>
      </c>
      <c r="L31" s="7">
        <f t="shared" si="9"/>
        <v>0.53283302033339752</v>
      </c>
      <c r="M31">
        <f t="shared" ca="1" si="10"/>
        <v>0.73802686195467782</v>
      </c>
      <c r="N31">
        <f t="shared" ca="1" si="11"/>
        <v>16.625251299816011</v>
      </c>
      <c r="O31">
        <v>0.56864098873099989</v>
      </c>
      <c r="P31">
        <f t="shared" si="12"/>
        <v>2.8358655096718373</v>
      </c>
    </row>
    <row r="32" spans="1:19" x14ac:dyDescent="0.25">
      <c r="A32" s="4">
        <f t="shared" si="14"/>
        <v>2700</v>
      </c>
      <c r="B32">
        <v>-4.9418287037079676</v>
      </c>
      <c r="C32">
        <f t="shared" ca="1" si="0"/>
        <v>-149.75246203744717</v>
      </c>
      <c r="D32">
        <f t="shared" ca="1" si="1"/>
        <v>149.75246203744908</v>
      </c>
      <c r="E32">
        <f t="shared" ca="1" si="2"/>
        <v>149.75246203744908</v>
      </c>
      <c r="F32">
        <f t="shared" ca="1" si="3"/>
        <v>0.98595174057803314</v>
      </c>
      <c r="G32">
        <f t="shared" ca="1" si="4"/>
        <v>0.20442384386156173</v>
      </c>
      <c r="H32">
        <f t="shared" ca="1" si="5"/>
        <v>0.63490478761930735</v>
      </c>
      <c r="I32">
        <f t="shared" ca="1" si="6"/>
        <v>1.5750393121930684</v>
      </c>
      <c r="J32">
        <f t="shared" ca="1" si="7"/>
        <v>0.2080427284533079</v>
      </c>
      <c r="K32">
        <f t="shared" ca="1" si="8"/>
        <v>0.97843705371969281</v>
      </c>
      <c r="L32" s="7">
        <f t="shared" si="9"/>
        <v>0.53283302033339752</v>
      </c>
      <c r="M32">
        <f t="shared" ca="1" si="10"/>
        <v>0.73795370883879574</v>
      </c>
      <c r="N32">
        <f t="shared" ca="1" si="11"/>
        <v>16.659914513013856</v>
      </c>
      <c r="O32">
        <v>0.56864098873099989</v>
      </c>
      <c r="P32">
        <f t="shared" si="12"/>
        <v>2.810126360215734</v>
      </c>
    </row>
    <row r="33" spans="1:16" x14ac:dyDescent="0.25">
      <c r="A33" s="4">
        <f t="shared" si="14"/>
        <v>2800</v>
      </c>
      <c r="B33">
        <v>-4.8965643805828565</v>
      </c>
      <c r="C33">
        <f t="shared" ca="1" si="0"/>
        <v>149.07478792749401</v>
      </c>
      <c r="D33">
        <f t="shared" ca="1" si="1"/>
        <v>-149.07478792749262</v>
      </c>
      <c r="E33">
        <f t="shared" ca="1" si="2"/>
        <v>149.07478792749262</v>
      </c>
      <c r="F33">
        <f t="shared" ca="1" si="3"/>
        <v>0.98607967823117604</v>
      </c>
      <c r="G33">
        <f t="shared" ca="1" si="4"/>
        <v>0.20349876560536953</v>
      </c>
      <c r="H33">
        <f t="shared" ca="1" si="5"/>
        <v>0.63350769104815818</v>
      </c>
      <c r="I33">
        <f t="shared" ca="1" si="6"/>
        <v>1.5785128012344551</v>
      </c>
      <c r="J33">
        <f t="shared" ca="1" si="7"/>
        <v>0.20710127367574591</v>
      </c>
      <c r="K33">
        <f t="shared" ca="1" si="8"/>
        <v>0.9786310730717459</v>
      </c>
      <c r="L33" s="7">
        <f t="shared" si="9"/>
        <v>0.53283302033339752</v>
      </c>
      <c r="M33">
        <f t="shared" ca="1" si="10"/>
        <v>0.73788055338649483</v>
      </c>
      <c r="N33">
        <f t="shared" ca="1" si="11"/>
        <v>16.695000015653044</v>
      </c>
      <c r="O33">
        <v>0.56864098873099989</v>
      </c>
      <c r="P33">
        <f t="shared" si="12"/>
        <v>2.7843872107596317</v>
      </c>
    </row>
    <row r="34" spans="1:16" x14ac:dyDescent="0.25">
      <c r="A34" s="4">
        <f t="shared" si="14"/>
        <v>2900</v>
      </c>
      <c r="B34">
        <v>-4.8513000574577445</v>
      </c>
      <c r="C34">
        <f t="shared" ca="1" si="0"/>
        <v>148.39383896665248</v>
      </c>
      <c r="D34">
        <f t="shared" ca="1" si="1"/>
        <v>-148.39383896665117</v>
      </c>
      <c r="E34">
        <f t="shared" ca="1" si="2"/>
        <v>148.39383896665117</v>
      </c>
      <c r="F34">
        <f t="shared" ca="1" si="3"/>
        <v>0.98620762960540298</v>
      </c>
      <c r="G34">
        <f t="shared" ca="1" si="4"/>
        <v>0.2025692169211285</v>
      </c>
      <c r="H34">
        <f t="shared" ca="1" si="5"/>
        <v>0.63210016176363826</v>
      </c>
      <c r="I34">
        <f t="shared" ca="1" si="6"/>
        <v>1.5820277552372006</v>
      </c>
      <c r="J34">
        <f t="shared" ca="1" si="7"/>
        <v>0.20615526933081907</v>
      </c>
      <c r="K34">
        <f t="shared" ca="1" si="8"/>
        <v>0.97882515632477651</v>
      </c>
      <c r="L34" s="7">
        <f t="shared" si="9"/>
        <v>0.53283302033339752</v>
      </c>
      <c r="M34">
        <f t="shared" ca="1" si="10"/>
        <v>0.73780739560293862</v>
      </c>
      <c r="N34">
        <f t="shared" ca="1" si="11"/>
        <v>16.730516688001064</v>
      </c>
      <c r="O34">
        <v>0.56864098873099989</v>
      </c>
      <c r="P34">
        <f t="shared" si="12"/>
        <v>2.7586480613035285</v>
      </c>
    </row>
    <row r="35" spans="1:16" x14ac:dyDescent="0.25">
      <c r="A35" s="4">
        <f t="shared" si="14"/>
        <v>3000</v>
      </c>
      <c r="B35">
        <v>-4.8060357343326334</v>
      </c>
      <c r="C35">
        <f ca="1">D35</f>
        <v>147.70956984847598</v>
      </c>
      <c r="D35">
        <f ca="1">(1.56*(21.67)^2)*TANH((2*PI()*B35)/C35)</f>
        <v>-147.70956984847427</v>
      </c>
      <c r="E35">
        <f t="shared" ca="1" si="2"/>
        <v>147.70956984847427</v>
      </c>
      <c r="F35">
        <f t="shared" ca="1" si="3"/>
        <v>0.98633559469771037</v>
      </c>
      <c r="G35">
        <f t="shared" ca="1" si="4"/>
        <v>0.20163513596198926</v>
      </c>
      <c r="H35">
        <f t="shared" ca="1" si="5"/>
        <v>0.63068203040997195</v>
      </c>
      <c r="I35">
        <f t="shared" ca="1" si="6"/>
        <v>1.5855850520268584</v>
      </c>
      <c r="J35">
        <f t="shared" ca="1" si="7"/>
        <v>0.20520465247681247</v>
      </c>
      <c r="K35">
        <f t="shared" ca="1" si="8"/>
        <v>0.9790193034934962</v>
      </c>
      <c r="L35" s="7">
        <f t="shared" si="9"/>
        <v>0.53283302033339752</v>
      </c>
      <c r="M35">
        <f t="shared" ca="1" si="10"/>
        <v>0.7377342354932902</v>
      </c>
      <c r="N35">
        <f t="shared" ca="1" si="11"/>
        <v>16.766473681784294</v>
      </c>
      <c r="O35">
        <v>0.56864098873099989</v>
      </c>
      <c r="P35">
        <f t="shared" si="12"/>
        <v>2.7329089118474257</v>
      </c>
    </row>
    <row r="36" spans="1:16" x14ac:dyDescent="0.25">
      <c r="A36" s="4">
        <f t="shared" si="14"/>
        <v>3100</v>
      </c>
      <c r="B36">
        <v>-4.7607714112075215</v>
      </c>
      <c r="C36">
        <f t="shared" ca="1" si="0"/>
        <v>147.02193420015777</v>
      </c>
      <c r="D36">
        <f t="shared" ref="D36:D55" ca="1" si="15">(1.56*(21.67)^2)*TANH((2*PI()*B36)/C36)</f>
        <v>-147.02193420015644</v>
      </c>
      <c r="E36">
        <f t="shared" ca="1" si="2"/>
        <v>147.02193420015644</v>
      </c>
      <c r="F36">
        <f t="shared" ca="1" si="3"/>
        <v>0.98646357350509539</v>
      </c>
      <c r="G36">
        <f t="shared" ca="1" si="4"/>
        <v>0.20069645942543729</v>
      </c>
      <c r="H36">
        <f t="shared" ca="1" si="5"/>
        <v>0.62925312324157323</v>
      </c>
      <c r="I36">
        <f t="shared" ca="1" si="6"/>
        <v>1.589185596487052</v>
      </c>
      <c r="J36">
        <f t="shared" ca="1" si="7"/>
        <v>0.20424935869057675</v>
      </c>
      <c r="K36">
        <f t="shared" ca="1" si="8"/>
        <v>0.9792135145926204</v>
      </c>
      <c r="L36" s="7">
        <f t="shared" si="9"/>
        <v>0.53283302033339752</v>
      </c>
      <c r="M36">
        <f t="shared" ca="1" si="10"/>
        <v>0.73766107306271111</v>
      </c>
      <c r="N36">
        <f t="shared" ca="1" si="11"/>
        <v>16.802880431131758</v>
      </c>
      <c r="O36">
        <v>0.56864098873099989</v>
      </c>
      <c r="P36">
        <f t="shared" si="12"/>
        <v>2.7071697623913225</v>
      </c>
    </row>
    <row r="37" spans="1:16" x14ac:dyDescent="0.25">
      <c r="A37" s="4">
        <f t="shared" si="14"/>
        <v>3200</v>
      </c>
      <c r="B37">
        <v>-4.7155070880824095</v>
      </c>
      <c r="C37">
        <f t="shared" ca="1" si="0"/>
        <v>146.33088454700595</v>
      </c>
      <c r="D37">
        <f t="shared" ca="1" si="15"/>
        <v>-146.33088454700368</v>
      </c>
      <c r="E37">
        <f t="shared" ca="1" si="2"/>
        <v>146.33088454700368</v>
      </c>
      <c r="F37">
        <f t="shared" ca="1" si="3"/>
        <v>0.98659156602455511</v>
      </c>
      <c r="G37">
        <f t="shared" ca="1" si="4"/>
        <v>0.1997531225047984</v>
      </c>
      <c r="H37">
        <f t="shared" ca="1" si="5"/>
        <v>0.62781326196617393</v>
      </c>
      <c r="I37">
        <f t="shared" ca="1" si="6"/>
        <v>1.5928303216600086</v>
      </c>
      <c r="J37">
        <f t="shared" ca="1" si="7"/>
        <v>0.20328932201817487</v>
      </c>
      <c r="K37">
        <f t="shared" ca="1" si="8"/>
        <v>0.97940778963686714</v>
      </c>
      <c r="L37" s="7">
        <f t="shared" si="9"/>
        <v>0.53283302033339752</v>
      </c>
      <c r="M37">
        <f t="shared" ca="1" si="10"/>
        <v>0.73758790831636156</v>
      </c>
      <c r="N37">
        <f t="shared" ca="1" si="11"/>
        <v>16.839746664068066</v>
      </c>
      <c r="O37">
        <v>0.56864098873099989</v>
      </c>
      <c r="P37">
        <f t="shared" si="12"/>
        <v>2.6814306129352197</v>
      </c>
    </row>
    <row r="38" spans="1:16" x14ac:dyDescent="0.25">
      <c r="A38" s="4">
        <f t="shared" si="14"/>
        <v>3300</v>
      </c>
      <c r="B38">
        <v>-4.6702427649572975</v>
      </c>
      <c r="C38">
        <f t="shared" ca="1" si="0"/>
        <v>145.63637227537237</v>
      </c>
      <c r="D38">
        <f t="shared" ca="1" si="15"/>
        <v>-145.63637227537117</v>
      </c>
      <c r="E38">
        <f t="shared" ca="1" si="2"/>
        <v>145.63637227537117</v>
      </c>
      <c r="F38">
        <f t="shared" ca="1" si="3"/>
        <v>0.98671957225308737</v>
      </c>
      <c r="G38">
        <f t="shared" ca="1" si="4"/>
        <v>0.19880505883863403</v>
      </c>
      <c r="H38">
        <f t="shared" ca="1" si="5"/>
        <v>0.62636226358076019</v>
      </c>
      <c r="I38">
        <f t="shared" ca="1" si="6"/>
        <v>1.5965201899029551</v>
      </c>
      <c r="J38">
        <f t="shared" ca="1" si="7"/>
        <v>0.20232447492338168</v>
      </c>
      <c r="K38">
        <f t="shared" ca="1" si="8"/>
        <v>0.97960212864095808</v>
      </c>
      <c r="L38" s="7">
        <f t="shared" si="9"/>
        <v>0.53283302033339752</v>
      </c>
      <c r="M38">
        <f t="shared" ca="1" si="10"/>
        <v>0.73751474125940053</v>
      </c>
      <c r="N38">
        <f t="shared" ca="1" si="11"/>
        <v>16.877082414589974</v>
      </c>
      <c r="O38">
        <v>0.56864098873099989</v>
      </c>
      <c r="P38">
        <f t="shared" si="12"/>
        <v>2.6556914634791164</v>
      </c>
    </row>
    <row r="39" spans="1:16" x14ac:dyDescent="0.25">
      <c r="A39" s="4">
        <f t="shared" si="14"/>
        <v>3400</v>
      </c>
      <c r="B39">
        <v>-4.6249784418321855</v>
      </c>
      <c r="C39">
        <f t="shared" ca="1" si="0"/>
        <v>144.93834759397251</v>
      </c>
      <c r="D39">
        <f t="shared" ca="1" si="15"/>
        <v>-144.93834759397049</v>
      </c>
      <c r="E39">
        <f t="shared" ca="1" si="2"/>
        <v>144.93834759397049</v>
      </c>
      <c r="F39">
        <f t="shared" ca="1" si="3"/>
        <v>0.98684759218768969</v>
      </c>
      <c r="G39">
        <f t="shared" ca="1" si="4"/>
        <v>0.19785220045793964</v>
      </c>
      <c r="H39">
        <f t="shared" ca="1" si="5"/>
        <v>0.62489994019995532</v>
      </c>
      <c r="I39">
        <f t="shared" ca="1" si="6"/>
        <v>1.6002561941036837</v>
      </c>
      <c r="J39">
        <f t="shared" ca="1" si="7"/>
        <v>0.20135474823394761</v>
      </c>
      <c r="K39">
        <f t="shared" ca="1" si="8"/>
        <v>0.97979653161961699</v>
      </c>
      <c r="L39" s="7">
        <f t="shared" si="9"/>
        <v>0.53283302033339752</v>
      </c>
      <c r="M39">
        <f t="shared" ca="1" si="10"/>
        <v>0.73744157189698578</v>
      </c>
      <c r="N39">
        <f t="shared" ca="1" si="11"/>
        <v>16.914898035361023</v>
      </c>
      <c r="O39">
        <v>0.56864098873099989</v>
      </c>
      <c r="P39">
        <f t="shared" si="12"/>
        <v>2.6299523140230132</v>
      </c>
    </row>
    <row r="40" spans="1:16" x14ac:dyDescent="0.25">
      <c r="A40" s="4">
        <f t="shared" si="14"/>
        <v>3500</v>
      </c>
      <c r="B40">
        <v>-4.5797141187070736</v>
      </c>
      <c r="C40">
        <f t="shared" ca="1" si="0"/>
        <v>144.23675949348552</v>
      </c>
      <c r="D40">
        <f t="shared" ca="1" si="15"/>
        <v>-144.23675949348336</v>
      </c>
      <c r="E40">
        <f t="shared" ca="1" si="2"/>
        <v>144.23675949348336</v>
      </c>
      <c r="F40">
        <f t="shared" ca="1" si="3"/>
        <v>0.98697562582536036</v>
      </c>
      <c r="G40">
        <f t="shared" ca="1" si="4"/>
        <v>0.19689447773099567</v>
      </c>
      <c r="H40">
        <f t="shared" ca="1" si="5"/>
        <v>0.62342609887637357</v>
      </c>
      <c r="I40">
        <f t="shared" ca="1" si="6"/>
        <v>1.6040393589590507</v>
      </c>
      <c r="J40">
        <f t="shared" ca="1" si="7"/>
        <v>0.20038007108547318</v>
      </c>
      <c r="K40">
        <f t="shared" ca="1" si="8"/>
        <v>0.97999099858757144</v>
      </c>
      <c r="L40" s="7">
        <f t="shared" si="9"/>
        <v>0.53283302033339752</v>
      </c>
      <c r="M40">
        <f t="shared" ca="1" si="10"/>
        <v>0.73736840023427375</v>
      </c>
      <c r="N40">
        <f t="shared" ca="1" si="11"/>
        <v>16.953204211063717</v>
      </c>
      <c r="O40">
        <v>0.56864098873099989</v>
      </c>
      <c r="P40">
        <f t="shared" si="12"/>
        <v>2.60421316456691</v>
      </c>
    </row>
    <row r="41" spans="1:16" x14ac:dyDescent="0.25">
      <c r="A41" s="5">
        <v>3506.2</v>
      </c>
      <c r="B41" s="6">
        <v>-4.5769077306733168</v>
      </c>
      <c r="C41">
        <f t="shared" ca="1" si="0"/>
        <v>-144.19314254042268</v>
      </c>
      <c r="D41">
        <f t="shared" ca="1" si="15"/>
        <v>144.19314254042516</v>
      </c>
      <c r="E41">
        <f t="shared" ca="1" si="2"/>
        <v>144.19314254042516</v>
      </c>
      <c r="F41">
        <f t="shared" ca="1" si="3"/>
        <v>0.986983564361961</v>
      </c>
      <c r="G41">
        <f t="shared" ca="1" si="4"/>
        <v>0.19683493717265477</v>
      </c>
      <c r="H41">
        <f t="shared" ca="1" si="5"/>
        <v>0.62333433706419461</v>
      </c>
      <c r="I41">
        <f t="shared" ca="1" si="6"/>
        <v>1.6042754915601805</v>
      </c>
      <c r="J41">
        <f t="shared" ca="1" si="7"/>
        <v>0.20031947648957438</v>
      </c>
      <c r="K41">
        <f t="shared" ca="1" si="8"/>
        <v>0.98000305764657414</v>
      </c>
      <c r="L41" s="7">
        <f t="shared" si="9"/>
        <v>0.53283302033339752</v>
      </c>
      <c r="M41">
        <f t="shared" ca="1" si="10"/>
        <v>0.73736386351557159</v>
      </c>
      <c r="N41">
        <f t="shared" ca="1" si="11"/>
        <v>16.95559559173136</v>
      </c>
      <c r="O41">
        <v>0.56864098873099989</v>
      </c>
      <c r="P41">
        <f t="shared" si="12"/>
        <v>2.6026173373006318</v>
      </c>
    </row>
    <row r="42" spans="1:16" x14ac:dyDescent="0.25">
      <c r="A42" s="4">
        <f>3600</f>
        <v>3600</v>
      </c>
      <c r="B42">
        <v>-4.7365999154357947</v>
      </c>
      <c r="C42">
        <f t="shared" ca="1" si="0"/>
        <v>-146.65333622660299</v>
      </c>
      <c r="D42">
        <f t="shared" ca="1" si="15"/>
        <v>146.65333622660427</v>
      </c>
      <c r="E42">
        <f t="shared" ca="1" si="2"/>
        <v>146.65333622660427</v>
      </c>
      <c r="F42">
        <f t="shared" ca="1" si="3"/>
        <v>0.98653192078642937</v>
      </c>
      <c r="G42">
        <f t="shared" ca="1" si="4"/>
        <v>0.20019329431169908</v>
      </c>
      <c r="H42">
        <f t="shared" ca="1" si="5"/>
        <v>0.62848560073542414</v>
      </c>
      <c r="I42">
        <f t="shared" ca="1" si="6"/>
        <v>1.5911263501182005</v>
      </c>
      <c r="J42">
        <f t="shared" ca="1" si="7"/>
        <v>0.20373728612043415</v>
      </c>
      <c r="K42">
        <f t="shared" ca="1" si="8"/>
        <v>0.9793172509994339</v>
      </c>
      <c r="L42" s="7">
        <f t="shared" si="9"/>
        <v>0.53283302033339752</v>
      </c>
      <c r="M42">
        <f t="shared" ca="1" si="10"/>
        <v>0.73762200281471701</v>
      </c>
      <c r="N42">
        <f t="shared" ca="1" si="11"/>
        <v>16.822509481479077</v>
      </c>
      <c r="O42">
        <v>0.56057945301558387</v>
      </c>
      <c r="P42">
        <f t="shared" si="12"/>
        <v>2.6552405897486588</v>
      </c>
    </row>
    <row r="43" spans="1:16" x14ac:dyDescent="0.25">
      <c r="A43" s="4">
        <f t="shared" ref="A43:A54" si="16">A42+100</f>
        <v>3700</v>
      </c>
      <c r="B43">
        <v>-4.9068474471655144</v>
      </c>
      <c r="C43">
        <f t="shared" ca="1" si="0"/>
        <v>149.22902657286562</v>
      </c>
      <c r="D43">
        <f t="shared" ca="1" si="15"/>
        <v>-149.22902657286434</v>
      </c>
      <c r="E43">
        <f t="shared" ca="1" si="2"/>
        <v>149.22902657286434</v>
      </c>
      <c r="F43">
        <f t="shared" ca="1" si="3"/>
        <v>0.98605061238327818</v>
      </c>
      <c r="G43">
        <f t="shared" ca="1" si="4"/>
        <v>0.20370931344097695</v>
      </c>
      <c r="H43">
        <f t="shared" ca="1" si="5"/>
        <v>0.63382599073665713</v>
      </c>
      <c r="I43">
        <f t="shared" ca="1" si="6"/>
        <v>1.5777200913420437</v>
      </c>
      <c r="J43">
        <f t="shared" ca="1" si="7"/>
        <v>0.20731554880805078</v>
      </c>
      <c r="K43">
        <f t="shared" ca="1" si="8"/>
        <v>0.97858699049934328</v>
      </c>
      <c r="L43" s="7">
        <f t="shared" si="9"/>
        <v>0.53283302033339752</v>
      </c>
      <c r="M43">
        <f t="shared" ca="1" si="10"/>
        <v>0.73789717291389678</v>
      </c>
      <c r="N43">
        <f t="shared" ca="1" si="11"/>
        <v>16.686991828259913</v>
      </c>
      <c r="O43">
        <v>0.56057945301558387</v>
      </c>
      <c r="P43">
        <f t="shared" si="12"/>
        <v>2.7506778579629581</v>
      </c>
    </row>
    <row r="44" spans="1:16" x14ac:dyDescent="0.25">
      <c r="A44" s="4">
        <f t="shared" si="16"/>
        <v>3800</v>
      </c>
      <c r="B44">
        <v>-5.077094978895234</v>
      </c>
      <c r="C44">
        <f t="shared" ca="1" si="0"/>
        <v>-151.7585168424437</v>
      </c>
      <c r="D44">
        <f t="shared" ca="1" si="15"/>
        <v>151.75851684244583</v>
      </c>
      <c r="E44">
        <f t="shared" ca="1" si="2"/>
        <v>151.75851684244583</v>
      </c>
      <c r="F44">
        <f t="shared" ca="1" si="3"/>
        <v>0.98556949809535555</v>
      </c>
      <c r="G44">
        <f t="shared" ca="1" si="4"/>
        <v>0.20716226584578126</v>
      </c>
      <c r="H44">
        <f t="shared" ca="1" si="5"/>
        <v>0.63901926477051263</v>
      </c>
      <c r="I44">
        <f t="shared" ca="1" si="6"/>
        <v>1.5648980478845569</v>
      </c>
      <c r="J44">
        <f t="shared" ca="1" si="7"/>
        <v>0.21082962831044672</v>
      </c>
      <c r="K44">
        <f t="shared" ca="1" si="8"/>
        <v>0.97785763392841007</v>
      </c>
      <c r="L44" s="7">
        <f t="shared" si="9"/>
        <v>0.53283302033339752</v>
      </c>
      <c r="M44">
        <f t="shared" ca="1" si="10"/>
        <v>0.73817231001731709</v>
      </c>
      <c r="N44">
        <f t="shared" ca="1" si="11"/>
        <v>16.557549026996803</v>
      </c>
      <c r="O44">
        <v>0.56057945301558387</v>
      </c>
      <c r="P44">
        <f t="shared" si="12"/>
        <v>2.8461151261772577</v>
      </c>
    </row>
    <row r="45" spans="1:16" x14ac:dyDescent="0.25">
      <c r="A45" s="4">
        <f t="shared" si="16"/>
        <v>3900</v>
      </c>
      <c r="B45">
        <v>-5.2473425106249545</v>
      </c>
      <c r="C45">
        <f t="shared" ca="1" si="0"/>
        <v>-154.24408074672303</v>
      </c>
      <c r="D45">
        <f t="shared" ca="1" si="15"/>
        <v>154.24408074672522</v>
      </c>
      <c r="E45">
        <f t="shared" ca="1" si="2"/>
        <v>154.24408074672522</v>
      </c>
      <c r="F45">
        <f t="shared" ca="1" si="3"/>
        <v>0.98508857808249239</v>
      </c>
      <c r="G45">
        <f t="shared" ca="1" si="4"/>
        <v>0.21055525532030003</v>
      </c>
      <c r="H45">
        <f t="shared" ca="1" si="5"/>
        <v>0.64407387320286558</v>
      </c>
      <c r="I45">
        <f t="shared" ca="1" si="6"/>
        <v>1.5526169304573352</v>
      </c>
      <c r="J45">
        <f t="shared" ca="1" si="7"/>
        <v>0.21428268336781212</v>
      </c>
      <c r="K45">
        <f t="shared" ca="1" si="8"/>
        <v>0.97712918050424769</v>
      </c>
      <c r="L45" s="7">
        <f t="shared" si="9"/>
        <v>0.53283302033339752</v>
      </c>
      <c r="M45">
        <f t="shared" ca="1" si="10"/>
        <v>0.73844741385009793</v>
      </c>
      <c r="N45">
        <f t="shared" ca="1" si="11"/>
        <v>16.433729804603551</v>
      </c>
      <c r="O45">
        <v>0.56057945301558387</v>
      </c>
      <c r="P45">
        <f t="shared" si="12"/>
        <v>2.9415523943915578</v>
      </c>
    </row>
    <row r="46" spans="1:16" x14ac:dyDescent="0.25">
      <c r="A46" s="4">
        <f t="shared" si="16"/>
        <v>4000</v>
      </c>
      <c r="B46">
        <v>-5.417590042354675</v>
      </c>
      <c r="C46">
        <f t="shared" ca="1" si="0"/>
        <v>156.68780947400373</v>
      </c>
      <c r="D46">
        <f t="shared" ca="1" si="15"/>
        <v>-156.68780947400552</v>
      </c>
      <c r="E46">
        <f t="shared" ca="1" si="2"/>
        <v>156.68780947400552</v>
      </c>
      <c r="F46">
        <f t="shared" ca="1" si="3"/>
        <v>0.98460785250457405</v>
      </c>
      <c r="G46">
        <f t="shared" ca="1" si="4"/>
        <v>0.21389113650040861</v>
      </c>
      <c r="H46">
        <f t="shared" ca="1" si="5"/>
        <v>0.64899752323014304</v>
      </c>
      <c r="I46">
        <f t="shared" ca="1" si="6"/>
        <v>1.5408379295854213</v>
      </c>
      <c r="J46">
        <f t="shared" ca="1" si="7"/>
        <v>0.21767761915121231</v>
      </c>
      <c r="K46">
        <f t="shared" ca="1" si="8"/>
        <v>0.97640162944507292</v>
      </c>
      <c r="L46" s="7">
        <f t="shared" si="9"/>
        <v>0.53283302033339752</v>
      </c>
      <c r="M46">
        <f t="shared" ca="1" si="10"/>
        <v>0.73872248413710206</v>
      </c>
      <c r="N46">
        <f t="shared" ca="1" si="11"/>
        <v>16.315129638213332</v>
      </c>
      <c r="O46">
        <v>0.56057945301558387</v>
      </c>
      <c r="P46">
        <f t="shared" si="12"/>
        <v>3.0369896626058575</v>
      </c>
    </row>
    <row r="47" spans="1:16" x14ac:dyDescent="0.25">
      <c r="A47" s="4">
        <f t="shared" si="16"/>
        <v>4100</v>
      </c>
      <c r="B47">
        <v>-5.5878375740843946</v>
      </c>
      <c r="C47">
        <f t="shared" ca="1" si="0"/>
        <v>-159.0916315962138</v>
      </c>
      <c r="D47">
        <f t="shared" ca="1" si="15"/>
        <v>159.09163159621551</v>
      </c>
      <c r="E47">
        <f t="shared" ca="1" si="2"/>
        <v>159.09163159621551</v>
      </c>
      <c r="F47">
        <f t="shared" ca="1" si="3"/>
        <v>0.98412732152153792</v>
      </c>
      <c r="G47">
        <f t="shared" ca="1" si="4"/>
        <v>0.21717254203789324</v>
      </c>
      <c r="H47">
        <f t="shared" ca="1" si="5"/>
        <v>0.653797265371729</v>
      </c>
      <c r="I47">
        <f t="shared" ca="1" si="6"/>
        <v>1.5295261283043617</v>
      </c>
      <c r="J47">
        <f t="shared" ca="1" si="7"/>
        <v>0.22101711491787251</v>
      </c>
      <c r="K47">
        <f t="shared" ca="1" si="8"/>
        <v>0.97567497996970354</v>
      </c>
      <c r="L47" s="7">
        <f t="shared" si="9"/>
        <v>0.53283302033339752</v>
      </c>
      <c r="M47">
        <f t="shared" ca="1" si="10"/>
        <v>0.738997520602937</v>
      </c>
      <c r="N47">
        <f t="shared" ca="1" si="11"/>
        <v>16.201384622708193</v>
      </c>
      <c r="O47">
        <v>0.56057945301558387</v>
      </c>
      <c r="P47">
        <f t="shared" si="12"/>
        <v>3.1324269308201571</v>
      </c>
    </row>
    <row r="48" spans="1:16" x14ac:dyDescent="0.25">
      <c r="A48" s="4">
        <f t="shared" si="16"/>
        <v>4200</v>
      </c>
      <c r="B48">
        <v>-5.7580851058141143</v>
      </c>
      <c r="C48">
        <f t="shared" ca="1" si="0"/>
        <v>161.45733026691758</v>
      </c>
      <c r="D48">
        <f t="shared" ca="1" si="15"/>
        <v>-161.45733026691678</v>
      </c>
      <c r="E48">
        <f t="shared" ca="1" si="2"/>
        <v>161.45733026691678</v>
      </c>
      <c r="F48">
        <f t="shared" ca="1" si="3"/>
        <v>0.98364698529337358</v>
      </c>
      <c r="G48">
        <f t="shared" ca="1" si="4"/>
        <v>0.22040190607708027</v>
      </c>
      <c r="H48">
        <f t="shared" ca="1" si="5"/>
        <v>0.65847956758829396</v>
      </c>
      <c r="I48">
        <f t="shared" ca="1" si="6"/>
        <v>1.5186500071103761</v>
      </c>
      <c r="J48">
        <f t="shared" ca="1" si="7"/>
        <v>0.2243036479034104</v>
      </c>
      <c r="K48">
        <f t="shared" ca="1" si="8"/>
        <v>0.97494923129755606</v>
      </c>
      <c r="L48" s="7">
        <f t="shared" si="9"/>
        <v>0.53283302033339752</v>
      </c>
      <c r="M48">
        <f t="shared" ca="1" si="10"/>
        <v>0.73927252297195578</v>
      </c>
      <c r="N48">
        <f t="shared" ca="1" si="11"/>
        <v>16.09216630187646</v>
      </c>
      <c r="O48">
        <v>0.56057945301558387</v>
      </c>
      <c r="P48">
        <f t="shared" si="12"/>
        <v>3.2278641990344568</v>
      </c>
    </row>
    <row r="49" spans="1:16" x14ac:dyDescent="0.25">
      <c r="A49" s="4">
        <f t="shared" si="16"/>
        <v>4300</v>
      </c>
      <c r="B49">
        <v>-5.9283326375438348</v>
      </c>
      <c r="C49">
        <f t="shared" ca="1" si="0"/>
        <v>163.78655814801846</v>
      </c>
      <c r="D49">
        <f t="shared" ca="1" si="15"/>
        <v>-163.7865581480167</v>
      </c>
      <c r="E49">
        <f t="shared" ca="1" si="2"/>
        <v>163.7865581480167</v>
      </c>
      <c r="F49">
        <f t="shared" ca="1" si="3"/>
        <v>0.983166843980123</v>
      </c>
      <c r="G49">
        <f t="shared" ca="1" si="4"/>
        <v>0.2235814846309547</v>
      </c>
      <c r="H49">
        <f t="shared" ca="1" si="5"/>
        <v>0.66305037910705722</v>
      </c>
      <c r="I49">
        <f t="shared" ca="1" si="6"/>
        <v>1.508181024414343</v>
      </c>
      <c r="J49">
        <f t="shared" ca="1" si="7"/>
        <v>0.22753951405866979</v>
      </c>
      <c r="K49">
        <f t="shared" ca="1" si="8"/>
        <v>0.97422438264864741</v>
      </c>
      <c r="L49" s="7">
        <f t="shared" si="9"/>
        <v>0.53283302033339752</v>
      </c>
      <c r="M49">
        <f t="shared" ca="1" si="10"/>
        <v>0.73954749096825778</v>
      </c>
      <c r="N49">
        <f t="shared" ca="1" si="11"/>
        <v>15.987177288201174</v>
      </c>
      <c r="O49">
        <v>0.56057945301558387</v>
      </c>
      <c r="P49">
        <f t="shared" si="12"/>
        <v>3.3233014672487564</v>
      </c>
    </row>
    <row r="50" spans="1:16" x14ac:dyDescent="0.25">
      <c r="A50" s="4">
        <f t="shared" si="16"/>
        <v>4400</v>
      </c>
      <c r="B50">
        <v>-6.0985801692735535</v>
      </c>
      <c r="C50">
        <f t="shared" ca="1" si="0"/>
        <v>166.08085042145973</v>
      </c>
      <c r="D50">
        <f t="shared" ca="1" si="15"/>
        <v>-166.08085042145925</v>
      </c>
      <c r="E50">
        <f t="shared" ca="1" si="2"/>
        <v>166.08085042145925</v>
      </c>
      <c r="F50">
        <f t="shared" ca="1" si="3"/>
        <v>0.98268689774187989</v>
      </c>
      <c r="G50">
        <f t="shared" ca="1" si="4"/>
        <v>0.22671337334315142</v>
      </c>
      <c r="H50">
        <f t="shared" ca="1" si="5"/>
        <v>0.66751518563576973</v>
      </c>
      <c r="I50">
        <f t="shared" ca="1" si="6"/>
        <v>1.4980932591781528</v>
      </c>
      <c r="J50">
        <f t="shared" ca="1" si="7"/>
        <v>0.23072684612614999</v>
      </c>
      <c r="K50">
        <f t="shared" ca="1" si="8"/>
        <v>0.9735004332435917</v>
      </c>
      <c r="L50" s="7">
        <f t="shared" si="9"/>
        <v>0.53283302033339752</v>
      </c>
      <c r="M50">
        <f t="shared" ca="1" si="10"/>
        <v>0.73982242431568923</v>
      </c>
      <c r="N50">
        <f t="shared" ca="1" si="11"/>
        <v>15.88614753210296</v>
      </c>
      <c r="O50">
        <v>0.56057945301558387</v>
      </c>
      <c r="P50">
        <f t="shared" si="12"/>
        <v>3.4187387354630556</v>
      </c>
    </row>
    <row r="51" spans="1:16" x14ac:dyDescent="0.25">
      <c r="A51" s="4">
        <f t="shared" si="16"/>
        <v>4500</v>
      </c>
      <c r="B51">
        <v>-6.268827701003274</v>
      </c>
      <c r="C51">
        <f t="shared" ca="1" si="0"/>
        <v>168.34163617796426</v>
      </c>
      <c r="D51">
        <f t="shared" ca="1" si="15"/>
        <v>-168.34163617796511</v>
      </c>
      <c r="E51">
        <f t="shared" ca="1" si="2"/>
        <v>168.34163617796511</v>
      </c>
      <c r="F51">
        <f t="shared" ca="1" si="3"/>
        <v>0.98220714673878884</v>
      </c>
      <c r="G51">
        <f t="shared" ca="1" si="4"/>
        <v>0.22979952303447707</v>
      </c>
      <c r="H51">
        <f t="shared" ca="1" si="5"/>
        <v>0.67187905733342856</v>
      </c>
      <c r="I51">
        <f t="shared" ca="1" si="6"/>
        <v>1.4883631050636204</v>
      </c>
      <c r="J51">
        <f t="shared" ca="1" si="7"/>
        <v>0.23386762946174525</v>
      </c>
      <c r="K51">
        <f t="shared" ca="1" si="8"/>
        <v>0.97277738230359945</v>
      </c>
      <c r="L51" s="7">
        <f t="shared" si="9"/>
        <v>0.53283302033339752</v>
      </c>
      <c r="M51">
        <f t="shared" ca="1" si="10"/>
        <v>0.74009732273784501</v>
      </c>
      <c r="N51">
        <f t="shared" ca="1" si="11"/>
        <v>15.78883112916921</v>
      </c>
      <c r="O51">
        <v>0.56057945301558387</v>
      </c>
      <c r="P51">
        <f t="shared" si="12"/>
        <v>3.5141760036773557</v>
      </c>
    </row>
    <row r="52" spans="1:16" x14ac:dyDescent="0.25">
      <c r="A52" s="4">
        <f t="shared" si="16"/>
        <v>4600</v>
      </c>
      <c r="B52">
        <v>-6.4390752327329945</v>
      </c>
      <c r="C52">
        <f t="shared" ca="1" si="0"/>
        <v>-170.57024842364075</v>
      </c>
      <c r="D52">
        <f t="shared" ca="1" si="15"/>
        <v>170.57024842364154</v>
      </c>
      <c r="E52">
        <f t="shared" ca="1" si="2"/>
        <v>170.57024842364154</v>
      </c>
      <c r="F52">
        <f t="shared" ca="1" si="3"/>
        <v>0.98172759113104568</v>
      </c>
      <c r="G52">
        <f t="shared" ca="1" si="4"/>
        <v>0.23284175336271176</v>
      </c>
      <c r="H52">
        <f t="shared" ca="1" si="5"/>
        <v>0.67614669065744026</v>
      </c>
      <c r="I52">
        <f t="shared" ca="1" si="6"/>
        <v>1.4789690074910611</v>
      </c>
      <c r="J52">
        <f t="shared" ca="1" si="7"/>
        <v>0.23696371593636398</v>
      </c>
      <c r="K52">
        <f t="shared" ca="1" si="8"/>
        <v>0.97205522905047737</v>
      </c>
      <c r="L52" s="7">
        <f t="shared" si="9"/>
        <v>0.53283302033339752</v>
      </c>
      <c r="M52">
        <f t="shared" ca="1" si="10"/>
        <v>0.74037218595806853</v>
      </c>
      <c r="N52">
        <f t="shared" ca="1" si="11"/>
        <v>15.695003575498459</v>
      </c>
      <c r="O52">
        <v>0.56057945301558387</v>
      </c>
      <c r="P52">
        <f t="shared" si="12"/>
        <v>3.6096132718916554</v>
      </c>
    </row>
    <row r="53" spans="1:16" x14ac:dyDescent="0.25">
      <c r="A53" s="4">
        <f t="shared" si="16"/>
        <v>4700</v>
      </c>
      <c r="B53">
        <v>-6.6093227644627142</v>
      </c>
      <c r="C53">
        <f t="shared" ca="1" si="0"/>
        <v>172.76793290415401</v>
      </c>
      <c r="D53">
        <f t="shared" ca="1" si="15"/>
        <v>-172.76793290415264</v>
      </c>
      <c r="E53">
        <f t="shared" ca="1" si="2"/>
        <v>172.76793290415264</v>
      </c>
      <c r="F53">
        <f t="shared" ca="1" si="3"/>
        <v>0.98124823107889714</v>
      </c>
      <c r="G53">
        <f t="shared" ca="1" si="4"/>
        <v>0.23584176486829272</v>
      </c>
      <c r="H53">
        <f t="shared" ca="1" si="5"/>
        <v>0.68032244500903749</v>
      </c>
      <c r="I53">
        <f t="shared" ca="1" si="6"/>
        <v>1.4698912366278256</v>
      </c>
      <c r="J53">
        <f t="shared" ca="1" si="7"/>
        <v>0.2400168361948552</v>
      </c>
      <c r="K53">
        <f t="shared" ca="1" si="8"/>
        <v>0.97133397270662714</v>
      </c>
      <c r="L53" s="7">
        <f t="shared" si="9"/>
        <v>0.53283302033339752</v>
      </c>
      <c r="M53">
        <f t="shared" ca="1" si="10"/>
        <v>0.74064701369945318</v>
      </c>
      <c r="N53">
        <f t="shared" ca="1" si="11"/>
        <v>15.604459398249146</v>
      </c>
      <c r="O53">
        <v>0.56057945301558387</v>
      </c>
      <c r="P53">
        <f t="shared" si="12"/>
        <v>3.705050540105955</v>
      </c>
    </row>
    <row r="54" spans="1:16" x14ac:dyDescent="0.25">
      <c r="A54" s="4">
        <f t="shared" si="16"/>
        <v>4800</v>
      </c>
      <c r="B54">
        <v>-6.7795702961924338</v>
      </c>
      <c r="C54">
        <f t="shared" ca="1" si="0"/>
        <v>-174.93585591291404</v>
      </c>
      <c r="D54">
        <f t="shared" ca="1" si="15"/>
        <v>174.9358559129156</v>
      </c>
      <c r="E54">
        <f t="shared" ca="1" si="2"/>
        <v>174.9358559129156</v>
      </c>
      <c r="F54">
        <f t="shared" ca="1" si="3"/>
        <v>0.98076906674264086</v>
      </c>
      <c r="G54">
        <f t="shared" ca="1" si="4"/>
        <v>0.23880114963310434</v>
      </c>
      <c r="H54">
        <f t="shared" ca="1" si="5"/>
        <v>0.68441037493996171</v>
      </c>
      <c r="I54">
        <f t="shared" ca="1" si="6"/>
        <v>1.4611116906106554</v>
      </c>
      <c r="J54">
        <f t="shared" ca="1" si="7"/>
        <v>0.24302861050348967</v>
      </c>
      <c r="K54">
        <f t="shared" ca="1" si="8"/>
        <v>0.97061361249504607</v>
      </c>
      <c r="L54" s="7">
        <f t="shared" si="9"/>
        <v>0.53283302033339752</v>
      </c>
      <c r="M54">
        <f t="shared" ca="1" si="10"/>
        <v>0.74092180568484212</v>
      </c>
      <c r="N54">
        <f t="shared" ca="1" si="11"/>
        <v>15.517010101892888</v>
      </c>
      <c r="O54">
        <v>0.56057945301558387</v>
      </c>
      <c r="P54">
        <f t="shared" si="12"/>
        <v>3.8004878083202547</v>
      </c>
    </row>
    <row r="55" spans="1:16" x14ac:dyDescent="0.25">
      <c r="A55" s="5">
        <v>4812</v>
      </c>
      <c r="B55" s="6">
        <v>-6.8000000000000007</v>
      </c>
      <c r="C55">
        <f t="shared" ca="1" si="0"/>
        <v>-175.19405936013362</v>
      </c>
      <c r="D55">
        <f t="shared" ca="1" si="15"/>
        <v>175.1940593601332</v>
      </c>
      <c r="E55">
        <f t="shared" ca="1" si="2"/>
        <v>175.1940593601332</v>
      </c>
      <c r="F55">
        <f t="shared" ca="1" si="3"/>
        <v>0.98071158018201199</v>
      </c>
      <c r="G55">
        <f t="shared" ca="1" si="4"/>
        <v>0.23915361756892856</v>
      </c>
      <c r="H55">
        <f t="shared" ca="1" si="5"/>
        <v>0.68489520686345662</v>
      </c>
      <c r="I55">
        <f t="shared" ca="1" si="6"/>
        <v>1.4600773811509005</v>
      </c>
      <c r="J55">
        <f t="shared" ca="1" si="7"/>
        <v>0.24338731812622097</v>
      </c>
      <c r="K55">
        <f t="shared" ca="1" si="8"/>
        <v>0.97052722945286796</v>
      </c>
      <c r="L55" s="7">
        <f t="shared" si="9"/>
        <v>0.53283302033339752</v>
      </c>
      <c r="M55">
        <f t="shared" ca="1" si="10"/>
        <v>0.74095477830711531</v>
      </c>
      <c r="N55">
        <f t="shared" ca="1" si="11"/>
        <v>15.506715784305928</v>
      </c>
      <c r="O55">
        <v>0.56057945301558387</v>
      </c>
      <c r="P55">
        <f t="shared" si="12"/>
        <v>3.8119402805059708</v>
      </c>
    </row>
    <row r="56" spans="1:16" x14ac:dyDescent="0.25">
      <c r="A56" s="4">
        <v>4900</v>
      </c>
      <c r="B56">
        <v>-7.5533113540401411</v>
      </c>
      <c r="C56">
        <f ca="1">D56</f>
        <v>-184.44215475599199</v>
      </c>
      <c r="D56">
        <f ca="1">(1.56*(21.67)^2)*TANH((2*PI()*B56)/C56)</f>
        <v>184.4421547559927</v>
      </c>
      <c r="E56">
        <f t="shared" ca="1" si="2"/>
        <v>184.4421547559927</v>
      </c>
      <c r="F56">
        <f t="shared" ca="1" si="3"/>
        <v>0.97859383088455343</v>
      </c>
      <c r="G56">
        <f t="shared" ca="1" si="4"/>
        <v>0.25177799237718401</v>
      </c>
      <c r="H56">
        <f t="shared" ca="1" si="5"/>
        <v>0.7019806124001009</v>
      </c>
      <c r="I56">
        <f t="shared" ca="1" si="6"/>
        <v>1.4245407669892169</v>
      </c>
      <c r="J56">
        <f t="shared" ca="1" si="7"/>
        <v>0.25623518034480497</v>
      </c>
      <c r="K56">
        <f t="shared" ca="1" si="8"/>
        <v>0.96735098902941763</v>
      </c>
      <c r="L56" s="7">
        <f t="shared" si="9"/>
        <v>0.53283302033339752</v>
      </c>
      <c r="M56">
        <f t="shared" ca="1" si="10"/>
        <v>0.74217022226502061</v>
      </c>
      <c r="N56">
        <f t="shared" ca="1" si="11"/>
        <v>15.154117781777849</v>
      </c>
      <c r="O56">
        <v>0.56057945301558387</v>
      </c>
      <c r="P56">
        <f t="shared" si="12"/>
        <v>4.2342311473042216</v>
      </c>
    </row>
    <row r="57" spans="1:16" x14ac:dyDescent="0.25">
      <c r="A57" s="4">
        <f t="shared" ref="A57:A72" si="17">A56+100</f>
        <v>5000</v>
      </c>
      <c r="B57">
        <v>-8.4093469836312096</v>
      </c>
      <c r="C57">
        <f t="shared" ca="1" si="0"/>
        <v>-194.37209485046728</v>
      </c>
      <c r="D57">
        <f t="shared" ref="D57:D71" ca="1" si="18">(1.56*(21.67)^2)*TANH((2*PI()*B57)/C57)</f>
        <v>194.37209485046935</v>
      </c>
      <c r="E57">
        <f t="shared" ca="1" si="2"/>
        <v>194.37209485046935</v>
      </c>
      <c r="F57">
        <f t="shared" ca="1" si="3"/>
        <v>0.97619197082381004</v>
      </c>
      <c r="G57">
        <f t="shared" ca="1" si="4"/>
        <v>0.26533313862192537</v>
      </c>
      <c r="H57">
        <f t="shared" ca="1" si="5"/>
        <v>0.71974450955350056</v>
      </c>
      <c r="I57">
        <f t="shared" ca="1" si="6"/>
        <v>1.3893819080611789</v>
      </c>
      <c r="J57">
        <f t="shared" ca="1" si="7"/>
        <v>0.27003029130675993</v>
      </c>
      <c r="K57">
        <f t="shared" ca="1" si="8"/>
        <v>0.96376281627996008</v>
      </c>
      <c r="L57" s="7">
        <f t="shared" si="9"/>
        <v>0.53283302033339752</v>
      </c>
      <c r="M57">
        <f t="shared" ca="1" si="10"/>
        <v>0.74355052084462547</v>
      </c>
      <c r="N57">
        <f t="shared" ca="1" si="11"/>
        <v>14.807589705877744</v>
      </c>
      <c r="O57">
        <v>0.56057945301558387</v>
      </c>
      <c r="P57">
        <f t="shared" si="12"/>
        <v>4.7141071323022334</v>
      </c>
    </row>
    <row r="58" spans="1:16" x14ac:dyDescent="0.25">
      <c r="A58" s="4">
        <f t="shared" si="17"/>
        <v>5100</v>
      </c>
      <c r="B58">
        <v>-9.265382613222279</v>
      </c>
      <c r="C58">
        <f t="shared" ca="1" si="0"/>
        <v>203.77221492215114</v>
      </c>
      <c r="D58">
        <f t="shared" ca="1" si="18"/>
        <v>-203.77221492215017</v>
      </c>
      <c r="E58">
        <f t="shared" ca="1" si="2"/>
        <v>203.77221492215017</v>
      </c>
      <c r="F58">
        <f t="shared" ca="1" si="3"/>
        <v>0.97379510190089069</v>
      </c>
      <c r="G58">
        <f t="shared" ca="1" si="4"/>
        <v>0.27816503902389217</v>
      </c>
      <c r="H58">
        <f t="shared" ca="1" si="5"/>
        <v>0.73603770626447707</v>
      </c>
      <c r="I58">
        <f t="shared" ca="1" si="6"/>
        <v>1.3586260479441723</v>
      </c>
      <c r="J58">
        <f t="shared" ca="1" si="7"/>
        <v>0.28308935291345855</v>
      </c>
      <c r="K58">
        <f t="shared" ca="1" si="8"/>
        <v>0.96019709333914927</v>
      </c>
      <c r="L58" s="7">
        <f t="shared" si="9"/>
        <v>0.53283302033339752</v>
      </c>
      <c r="M58">
        <f t="shared" ca="1" si="10"/>
        <v>0.74492984093960468</v>
      </c>
      <c r="N58">
        <f t="shared" ca="1" si="11"/>
        <v>14.506664243191835</v>
      </c>
      <c r="O58">
        <v>0.56057945301558387</v>
      </c>
      <c r="P58">
        <f t="shared" si="12"/>
        <v>5.1939831173002462</v>
      </c>
    </row>
    <row r="59" spans="1:16" x14ac:dyDescent="0.25">
      <c r="A59" s="4">
        <f t="shared" si="17"/>
        <v>5200</v>
      </c>
      <c r="B59">
        <v>-10.12141824281335</v>
      </c>
      <c r="C59">
        <f t="shared" ca="1" si="0"/>
        <v>212.71283888425552</v>
      </c>
      <c r="D59">
        <f t="shared" ca="1" si="18"/>
        <v>-212.71283888425486</v>
      </c>
      <c r="E59">
        <f t="shared" ca="1" si="2"/>
        <v>212.71283888425486</v>
      </c>
      <c r="F59">
        <f t="shared" ca="1" si="3"/>
        <v>0.97140324457660288</v>
      </c>
      <c r="G59">
        <f t="shared" ca="1" si="4"/>
        <v>0.29036969123453249</v>
      </c>
      <c r="H59">
        <f t="shared" ca="1" si="5"/>
        <v>0.75108729211980574</v>
      </c>
      <c r="I59">
        <f t="shared" ca="1" si="6"/>
        <v>1.3314031677698659</v>
      </c>
      <c r="J59">
        <f t="shared" ca="1" si="7"/>
        <v>0.29551006224834814</v>
      </c>
      <c r="K59">
        <f t="shared" ca="1" si="8"/>
        <v>0.95665372244331259</v>
      </c>
      <c r="L59" s="7">
        <f t="shared" si="9"/>
        <v>0.53283302033339752</v>
      </c>
      <c r="M59">
        <f t="shared" ca="1" si="10"/>
        <v>0.74630814689731262</v>
      </c>
      <c r="N59">
        <f t="shared" ca="1" si="11"/>
        <v>14.242296382570565</v>
      </c>
      <c r="O59">
        <v>0.56057945301558387</v>
      </c>
      <c r="P59">
        <f t="shared" si="12"/>
        <v>5.6738591022982598</v>
      </c>
    </row>
    <row r="60" spans="1:16" x14ac:dyDescent="0.25">
      <c r="A60" s="4">
        <f t="shared" si="17"/>
        <v>5300</v>
      </c>
      <c r="B60">
        <v>-10.977453872404418</v>
      </c>
      <c r="C60">
        <f t="shared" ca="1" si="0"/>
        <v>221.24974721725025</v>
      </c>
      <c r="D60">
        <f t="shared" ca="1" si="18"/>
        <v>-221.24974721724965</v>
      </c>
      <c r="E60">
        <f t="shared" ca="1" si="2"/>
        <v>221.24974721724965</v>
      </c>
      <c r="F60">
        <f t="shared" ca="1" si="3"/>
        <v>0.96901641934052252</v>
      </c>
      <c r="G60">
        <f t="shared" ca="1" si="4"/>
        <v>0.30202323998011632</v>
      </c>
      <c r="H60">
        <f t="shared" ca="1" si="5"/>
        <v>0.76506924988938829</v>
      </c>
      <c r="I60">
        <f t="shared" ca="1" si="6"/>
        <v>1.3070712228266623</v>
      </c>
      <c r="J60">
        <f t="shared" ca="1" si="7"/>
        <v>0.3073699120163465</v>
      </c>
      <c r="K60">
        <f t="shared" ca="1" si="8"/>
        <v>0.95313260619822393</v>
      </c>
      <c r="L60" s="7">
        <f t="shared" si="9"/>
        <v>0.53283302033339752</v>
      </c>
      <c r="M60">
        <f t="shared" ca="1" si="10"/>
        <v>0.74768540291542318</v>
      </c>
      <c r="N60">
        <f t="shared" ca="1" si="11"/>
        <v>14.007815271934726</v>
      </c>
      <c r="O60">
        <v>0.56057945301558387</v>
      </c>
      <c r="P60">
        <f t="shared" si="12"/>
        <v>6.1537350872962717</v>
      </c>
    </row>
    <row r="61" spans="1:16" x14ac:dyDescent="0.25">
      <c r="A61" s="4">
        <f t="shared" si="17"/>
        <v>5400</v>
      </c>
      <c r="B61">
        <v>-11.833489501995489</v>
      </c>
      <c r="C61">
        <f t="shared" ca="1" si="0"/>
        <v>229.42807776848545</v>
      </c>
      <c r="D61">
        <f t="shared" ca="1" si="18"/>
        <v>-229.42807776848451</v>
      </c>
      <c r="E61">
        <f t="shared" ca="1" si="2"/>
        <v>229.42807776848451</v>
      </c>
      <c r="F61">
        <f t="shared" ca="1" si="3"/>
        <v>0.96663464670989963</v>
      </c>
      <c r="G61">
        <f t="shared" ca="1" si="4"/>
        <v>0.31318730195884947</v>
      </c>
      <c r="H61">
        <f t="shared" ca="1" si="5"/>
        <v>0.77812299411213792</v>
      </c>
      <c r="I61">
        <f t="shared" ca="1" si="6"/>
        <v>1.2851438751543778</v>
      </c>
      <c r="J61">
        <f t="shared" ca="1" si="7"/>
        <v>0.31873160970680953</v>
      </c>
      <c r="K61">
        <f t="shared" ca="1" si="8"/>
        <v>0.9496336475760222</v>
      </c>
      <c r="L61" s="7">
        <f t="shared" si="9"/>
        <v>0.53283302033339752</v>
      </c>
      <c r="M61">
        <f t="shared" ca="1" si="10"/>
        <v>0.74906157304500676</v>
      </c>
      <c r="N61">
        <f t="shared" ca="1" si="11"/>
        <v>13.798170904191666</v>
      </c>
      <c r="O61">
        <v>0.56057945301558387</v>
      </c>
      <c r="P61">
        <f t="shared" si="12"/>
        <v>6.6336110722942854</v>
      </c>
    </row>
    <row r="62" spans="1:16" x14ac:dyDescent="0.25">
      <c r="A62" s="4">
        <f t="shared" si="17"/>
        <v>5500</v>
      </c>
      <c r="B62">
        <v>-12.689525131586558</v>
      </c>
      <c r="C62">
        <f t="shared" ca="1" si="0"/>
        <v>-237.28497540701784</v>
      </c>
      <c r="D62">
        <f t="shared" ca="1" si="18"/>
        <v>237.28497540701849</v>
      </c>
      <c r="E62">
        <f t="shared" ca="1" si="2"/>
        <v>237.28497540701849</v>
      </c>
      <c r="F62">
        <f t="shared" ca="1" si="3"/>
        <v>0.96425794722854374</v>
      </c>
      <c r="G62">
        <f t="shared" ca="1" si="4"/>
        <v>0.3239125828273135</v>
      </c>
      <c r="H62">
        <f t="shared" ca="1" si="5"/>
        <v>0.79036103420976034</v>
      </c>
      <c r="I62">
        <f t="shared" ca="1" si="6"/>
        <v>1.2652445613033623</v>
      </c>
      <c r="J62">
        <f t="shared" ca="1" si="7"/>
        <v>0.32964675861093834</v>
      </c>
      <c r="K62">
        <f t="shared" ca="1" si="8"/>
        <v>0.94615674991213772</v>
      </c>
      <c r="L62" s="7">
        <f t="shared" si="9"/>
        <v>0.53283302033339752</v>
      </c>
      <c r="M62">
        <f t="shared" ca="1" si="10"/>
        <v>0.7504366211936756</v>
      </c>
      <c r="N62">
        <f t="shared" ca="1" si="11"/>
        <v>13.609455482119358</v>
      </c>
      <c r="O62">
        <v>0.56057945301558387</v>
      </c>
      <c r="P62">
        <f t="shared" si="12"/>
        <v>7.1134870572922981</v>
      </c>
    </row>
    <row r="63" spans="1:16" x14ac:dyDescent="0.25">
      <c r="A63" s="4">
        <f t="shared" si="17"/>
        <v>5600</v>
      </c>
      <c r="B63">
        <v>-13.545560761177628</v>
      </c>
      <c r="C63">
        <f t="shared" ca="1" si="0"/>
        <v>244.85144877126734</v>
      </c>
      <c r="D63">
        <f t="shared" ca="1" si="18"/>
        <v>-244.85144877126669</v>
      </c>
      <c r="E63">
        <f t="shared" ca="1" si="2"/>
        <v>244.85144877126669</v>
      </c>
      <c r="F63">
        <f t="shared" ca="1" si="3"/>
        <v>0.96188634146568663</v>
      </c>
      <c r="G63">
        <f t="shared" ca="1" si="4"/>
        <v>0.33424141180649397</v>
      </c>
      <c r="H63">
        <f t="shared" ca="1" si="5"/>
        <v>0.80187561226024884</v>
      </c>
      <c r="I63">
        <f t="shared" ca="1" si="6"/>
        <v>1.2470762107121545</v>
      </c>
      <c r="J63">
        <f t="shared" ca="1" si="7"/>
        <v>0.34015843729755729</v>
      </c>
      <c r="K63">
        <f t="shared" ca="1" si="8"/>
        <v>0.94270181690222665</v>
      </c>
      <c r="L63" s="7">
        <f t="shared" si="9"/>
        <v>0.53283302033339752</v>
      </c>
      <c r="M63">
        <f t="shared" ca="1" si="10"/>
        <v>0.75181051112879715</v>
      </c>
      <c r="N63">
        <f t="shared" ca="1" si="11"/>
        <v>13.438587976120212</v>
      </c>
      <c r="O63">
        <v>0.56057945301558387</v>
      </c>
      <c r="P63">
        <f t="shared" si="12"/>
        <v>7.59336304229031</v>
      </c>
    </row>
    <row r="64" spans="1:16" x14ac:dyDescent="0.25">
      <c r="A64" s="4">
        <f t="shared" si="17"/>
        <v>5700</v>
      </c>
      <c r="B64">
        <v>-14.401596390768697</v>
      </c>
      <c r="C64">
        <f t="shared" ca="1" si="0"/>
        <v>-252.15370626264115</v>
      </c>
      <c r="D64">
        <f t="shared" ca="1" si="18"/>
        <v>252.15370626264146</v>
      </c>
      <c r="E64">
        <f t="shared" ca="1" si="2"/>
        <v>252.15370626264146</v>
      </c>
      <c r="F64">
        <f t="shared" ca="1" si="3"/>
        <v>0.95951985001482898</v>
      </c>
      <c r="G64">
        <f t="shared" ca="1" si="4"/>
        <v>0.34420956541775305</v>
      </c>
      <c r="H64">
        <f t="shared" ca="1" si="5"/>
        <v>0.81274339195506451</v>
      </c>
      <c r="I64">
        <f t="shared" ca="1" si="6"/>
        <v>1.2304006527749027</v>
      </c>
      <c r="J64">
        <f t="shared" ca="1" si="7"/>
        <v>0.35030305563441055</v>
      </c>
      <c r="K64">
        <f t="shared" ca="1" si="8"/>
        <v>0.93926875259912213</v>
      </c>
      <c r="L64" s="7">
        <f t="shared" si="9"/>
        <v>0.53283302033339752</v>
      </c>
      <c r="M64">
        <f t="shared" ca="1" si="10"/>
        <v>0.75318320648077064</v>
      </c>
      <c r="N64">
        <f t="shared" ca="1" si="11"/>
        <v>13.28309968060498</v>
      </c>
      <c r="O64">
        <v>0.56057945301558387</v>
      </c>
      <c r="P64">
        <f t="shared" si="12"/>
        <v>8.0732390272883237</v>
      </c>
    </row>
    <row r="65" spans="1:16" x14ac:dyDescent="0.25">
      <c r="A65" s="4">
        <f t="shared" si="17"/>
        <v>5800</v>
      </c>
      <c r="B65">
        <v>-15.257632020359768</v>
      </c>
      <c r="C65">
        <f t="shared" ca="1" si="0"/>
        <v>-259.21413946218877</v>
      </c>
      <c r="D65">
        <f t="shared" ca="1" si="18"/>
        <v>259.21413946218905</v>
      </c>
      <c r="E65">
        <f t="shared" ca="1" si="2"/>
        <v>259.21413946218905</v>
      </c>
      <c r="F65">
        <f t="shared" ca="1" si="3"/>
        <v>0.95715849349255966</v>
      </c>
      <c r="G65">
        <f t="shared" ca="1" si="4"/>
        <v>0.35384760992361491</v>
      </c>
      <c r="H65">
        <f t="shared" ca="1" si="5"/>
        <v>0.82302885154826766</v>
      </c>
      <c r="I65">
        <f t="shared" ca="1" si="6"/>
        <v>1.2150242341065167</v>
      </c>
      <c r="J65">
        <f t="shared" ca="1" si="7"/>
        <v>0.36011172099397504</v>
      </c>
      <c r="K65">
        <f t="shared" ca="1" si="8"/>
        <v>0.93585746140978765</v>
      </c>
      <c r="L65" s="7">
        <f t="shared" si="9"/>
        <v>0.53283302033339752</v>
      </c>
      <c r="M65">
        <f t="shared" ca="1" si="10"/>
        <v>0.75455467074637483</v>
      </c>
      <c r="N65">
        <f t="shared" ca="1" si="11"/>
        <v>13.140984490151714</v>
      </c>
      <c r="O65">
        <v>0.56057945301558387</v>
      </c>
      <c r="P65">
        <f t="shared" si="12"/>
        <v>8.5531150122863373</v>
      </c>
    </row>
    <row r="66" spans="1:16" x14ac:dyDescent="0.25">
      <c r="A66" s="4">
        <f t="shared" si="17"/>
        <v>5900</v>
      </c>
      <c r="B66">
        <v>-16.113667649950838</v>
      </c>
      <c r="C66">
        <f t="shared" ca="1" si="0"/>
        <v>-266.05206148350101</v>
      </c>
      <c r="D66">
        <f t="shared" ca="1" si="18"/>
        <v>266.05206148350175</v>
      </c>
      <c r="E66">
        <f t="shared" ca="1" si="2"/>
        <v>266.05206148350175</v>
      </c>
      <c r="F66">
        <f t="shared" ca="1" si="3"/>
        <v>0.95480229253736026</v>
      </c>
      <c r="G66">
        <f t="shared" ca="1" si="4"/>
        <v>0.36318190923732324</v>
      </c>
      <c r="H66">
        <f t="shared" ca="1" si="5"/>
        <v>0.83278679089895724</v>
      </c>
      <c r="I66">
        <f t="shared" ca="1" si="6"/>
        <v>1.2007875376127704</v>
      </c>
      <c r="J66">
        <f t="shared" ca="1" si="7"/>
        <v>0.36961126400588917</v>
      </c>
      <c r="K66">
        <f t="shared" ca="1" si="8"/>
        <v>0.93246784809228833</v>
      </c>
      <c r="L66" s="7">
        <f t="shared" si="9"/>
        <v>0.53283302033339752</v>
      </c>
      <c r="M66">
        <f t="shared" ca="1" si="10"/>
        <v>0.75592486729217967</v>
      </c>
      <c r="N66">
        <f t="shared" ca="1" si="11"/>
        <v>13.010591911089861</v>
      </c>
      <c r="O66">
        <v>0.56057945301558387</v>
      </c>
      <c r="P66">
        <f t="shared" si="12"/>
        <v>9.0329909972843492</v>
      </c>
    </row>
    <row r="67" spans="1:16" x14ac:dyDescent="0.25">
      <c r="A67" s="4">
        <f t="shared" si="17"/>
        <v>6000</v>
      </c>
      <c r="B67">
        <v>-16.969703279541907</v>
      </c>
      <c r="C67">
        <f t="shared" ca="1" si="0"/>
        <v>272.68427104379566</v>
      </c>
      <c r="D67">
        <f t="shared" ca="1" si="18"/>
        <v>-272.68427104379509</v>
      </c>
      <c r="E67">
        <f t="shared" ca="1" si="2"/>
        <v>272.68427104379509</v>
      </c>
      <c r="F67">
        <f t="shared" ca="1" si="3"/>
        <v>0.95245126780838452</v>
      </c>
      <c r="G67">
        <f t="shared" ca="1" si="4"/>
        <v>0.37223539492406804</v>
      </c>
      <c r="H67">
        <f t="shared" ca="1" si="5"/>
        <v>0.84206421823823308</v>
      </c>
      <c r="I67">
        <f t="shared" ca="1" si="6"/>
        <v>1.187557882571237</v>
      </c>
      <c r="J67">
        <f t="shared" ca="1" si="7"/>
        <v>0.37882502218939584</v>
      </c>
      <c r="K67">
        <f t="shared" ca="1" si="8"/>
        <v>0.92909981775276829</v>
      </c>
      <c r="L67" s="7">
        <f t="shared" si="9"/>
        <v>0.53283302033339752</v>
      </c>
      <c r="M67">
        <f t="shared" ca="1" si="10"/>
        <v>0.75729375935802545</v>
      </c>
      <c r="N67">
        <f t="shared" ca="1" si="11"/>
        <v>12.890549039678234</v>
      </c>
      <c r="O67">
        <v>0.56057945301558387</v>
      </c>
      <c r="P67">
        <f t="shared" si="12"/>
        <v>9.5128669822823628</v>
      </c>
    </row>
    <row r="68" spans="1:16" x14ac:dyDescent="0.25">
      <c r="A68" s="4">
        <f t="shared" si="17"/>
        <v>6100</v>
      </c>
      <c r="B68">
        <v>-17.825738909132976</v>
      </c>
      <c r="C68">
        <f t="shared" ref="C68:C71" ca="1" si="19">D68</f>
        <v>279.12549006653813</v>
      </c>
      <c r="D68">
        <f t="shared" ca="1" si="18"/>
        <v>-279.125490066537</v>
      </c>
      <c r="E68">
        <f t="shared" ref="E68:E131" ca="1" si="20">ABS(D68)</f>
        <v>279.125490066537</v>
      </c>
      <c r="F68">
        <f t="shared" ref="F68:F131" ca="1" si="21">0.5*((1)+((4*PI()*B68/E68)/SINH(4*PI()*B68/E68)))</f>
        <v>0.95010543998421881</v>
      </c>
      <c r="G68">
        <f t="shared" ref="G68:G131" ca="1" si="22">TANH(2*PI()*-B68/E68)</f>
        <v>0.38102816356284991</v>
      </c>
      <c r="H68">
        <f t="shared" ref="H68:H131" ca="1" si="23">SQRT(2*F68*G68)</f>
        <v>0.85090179337954197</v>
      </c>
      <c r="I68">
        <f t="shared" ref="I68:I131" ca="1" si="24">1/H68</f>
        <v>1.175223754116538</v>
      </c>
      <c r="J68">
        <f t="shared" ref="J68:J131" ca="1" si="25">ASIN(SIN(45))*G68</f>
        <v>0.38777344789021412</v>
      </c>
      <c r="K68">
        <f t="shared" ref="K68:K131" ca="1" si="26">COS(J68)</f>
        <v>0.9257532758424426</v>
      </c>
      <c r="L68" s="7">
        <f t="shared" ref="L68:L131" si="27">-COS(23)</f>
        <v>0.53283302033339752</v>
      </c>
      <c r="M68">
        <f t="shared" ref="M68:M131" ca="1" si="28">SQRT(L68/K68)</f>
        <v>0.75866131006056914</v>
      </c>
      <c r="N68">
        <f t="shared" ref="N68:N131" ca="1" si="29">M68*I68*14.3335</f>
        <v>12.779702631209211</v>
      </c>
      <c r="O68">
        <v>0.56057945301558387</v>
      </c>
      <c r="P68">
        <f t="shared" ref="P68:P131" si="30">-B68*O68</f>
        <v>9.9927429672803747</v>
      </c>
    </row>
    <row r="69" spans="1:16" x14ac:dyDescent="0.25">
      <c r="A69" s="4">
        <f t="shared" si="17"/>
        <v>6200</v>
      </c>
      <c r="B69">
        <v>-18.681774538724046</v>
      </c>
      <c r="C69">
        <f t="shared" ca="1" si="19"/>
        <v>-285.38870785493413</v>
      </c>
      <c r="D69">
        <f t="shared" ca="1" si="18"/>
        <v>285.38870785493481</v>
      </c>
      <c r="E69">
        <f t="shared" ca="1" si="20"/>
        <v>285.38870785493481</v>
      </c>
      <c r="F69">
        <f t="shared" ca="1" si="21"/>
        <v>0.94776482976161969</v>
      </c>
      <c r="G69">
        <f t="shared" ca="1" si="22"/>
        <v>0.38957794657026285</v>
      </c>
      <c r="H69">
        <f t="shared" ca="1" si="23"/>
        <v>0.85933494774743868</v>
      </c>
      <c r="I69">
        <f t="shared" ca="1" si="24"/>
        <v>1.1636905989000965</v>
      </c>
      <c r="J69">
        <f t="shared" ca="1" si="25"/>
        <v>0.39647458642154165</v>
      </c>
      <c r="K69">
        <f t="shared" ca="1" si="26"/>
        <v>0.9224281281545974</v>
      </c>
      <c r="L69" s="7">
        <f t="shared" si="27"/>
        <v>0.53283302033339752</v>
      </c>
      <c r="M69">
        <f t="shared" ca="1" si="28"/>
        <v>0.76002748239689677</v>
      </c>
      <c r="N69">
        <f t="shared" ca="1" si="29"/>
        <v>12.677075391256704</v>
      </c>
      <c r="O69">
        <v>0.56057945301558387</v>
      </c>
      <c r="P69">
        <f t="shared" si="30"/>
        <v>10.472618952278387</v>
      </c>
    </row>
    <row r="70" spans="1:16" x14ac:dyDescent="0.25">
      <c r="A70" s="4">
        <f t="shared" si="17"/>
        <v>6300</v>
      </c>
      <c r="B70">
        <v>-19.537810168315115</v>
      </c>
      <c r="C70">
        <f t="shared" ca="1" si="19"/>
        <v>291.48545513204778</v>
      </c>
      <c r="D70">
        <f t="shared" ca="1" si="18"/>
        <v>-291.48545513204721</v>
      </c>
      <c r="E70">
        <f t="shared" ca="1" si="20"/>
        <v>291.48545513204721</v>
      </c>
      <c r="F70">
        <f t="shared" ca="1" si="21"/>
        <v>0.94542945785422927</v>
      </c>
      <c r="G70">
        <f t="shared" ca="1" si="22"/>
        <v>0.39790048428672742</v>
      </c>
      <c r="H70">
        <f t="shared" ca="1" si="23"/>
        <v>0.86739476495899603</v>
      </c>
      <c r="I70">
        <f t="shared" ca="1" si="24"/>
        <v>1.1528776059044725</v>
      </c>
      <c r="J70">
        <f t="shared" ca="1" si="25"/>
        <v>0.40494445677268037</v>
      </c>
      <c r="K70">
        <f t="shared" ca="1" si="26"/>
        <v>0.91912428082160047</v>
      </c>
      <c r="L70" s="7">
        <f t="shared" si="27"/>
        <v>0.53283302033339752</v>
      </c>
      <c r="M70">
        <f t="shared" ca="1" si="28"/>
        <v>0.76139223924820343</v>
      </c>
      <c r="N70">
        <f t="shared" ca="1" si="29"/>
        <v>12.58183251979856</v>
      </c>
      <c r="O70">
        <v>0.56057945301558387</v>
      </c>
      <c r="P70">
        <f t="shared" si="30"/>
        <v>10.9524949372764</v>
      </c>
    </row>
    <row r="71" spans="1:16" x14ac:dyDescent="0.25">
      <c r="A71" s="4">
        <f t="shared" si="17"/>
        <v>6400</v>
      </c>
      <c r="B71">
        <v>-20.393845797906184</v>
      </c>
      <c r="C71">
        <f t="shared" ca="1" si="19"/>
        <v>297.42602467266073</v>
      </c>
      <c r="D71">
        <f t="shared" ca="1" si="18"/>
        <v>-297.42602467266028</v>
      </c>
      <c r="E71">
        <f t="shared" ca="1" si="20"/>
        <v>297.42602467266028</v>
      </c>
      <c r="F71">
        <f t="shared" ca="1" si="21"/>
        <v>0.94309934499127279</v>
      </c>
      <c r="G71">
        <f t="shared" ca="1" si="22"/>
        <v>0.4060098271562646</v>
      </c>
      <c r="H71">
        <f t="shared" ca="1" si="23"/>
        <v>0.87510868130889097</v>
      </c>
      <c r="I71">
        <f t="shared" ca="1" si="24"/>
        <v>1.1427152093889761</v>
      </c>
      <c r="J71">
        <f t="shared" ca="1" si="25"/>
        <v>0.41319735812055058</v>
      </c>
      <c r="K71">
        <f t="shared" ca="1" si="26"/>
        <v>0.91584164031192983</v>
      </c>
      <c r="L71" s="7">
        <f t="shared" si="27"/>
        <v>0.53283302033339752</v>
      </c>
      <c r="M71">
        <f t="shared" ca="1" si="28"/>
        <v>0.76275554338353735</v>
      </c>
      <c r="N71">
        <f t="shared" ca="1" si="29"/>
        <v>12.493255768798482</v>
      </c>
      <c r="O71">
        <v>0.56057945301558387</v>
      </c>
      <c r="P71">
        <f t="shared" si="30"/>
        <v>11.432370922274412</v>
      </c>
    </row>
    <row r="72" spans="1:16" x14ac:dyDescent="0.25">
      <c r="A72" s="4">
        <f t="shared" si="17"/>
        <v>6500</v>
      </c>
      <c r="B72">
        <v>-21.249881427497254</v>
      </c>
      <c r="C72">
        <f ca="1">D72</f>
        <v>-303.21965073167274</v>
      </c>
      <c r="D72">
        <f ca="1">(1.56*(21.67)^2)*TANH((2*PI()*B72)/C72)</f>
        <v>303.21965073167223</v>
      </c>
      <c r="E72">
        <f t="shared" ca="1" si="20"/>
        <v>303.21965073167223</v>
      </c>
      <c r="F72">
        <f t="shared" ca="1" si="21"/>
        <v>0.94077451191622985</v>
      </c>
      <c r="G72">
        <f t="shared" ca="1" si="22"/>
        <v>0.41391858066032111</v>
      </c>
      <c r="H72">
        <f t="shared" ca="1" si="23"/>
        <v>0.88250104894416093</v>
      </c>
      <c r="I72">
        <f t="shared" ca="1" si="24"/>
        <v>1.1331431290607721</v>
      </c>
      <c r="J72">
        <f t="shared" ca="1" si="25"/>
        <v>0.42124611909954296</v>
      </c>
      <c r="K72">
        <f t="shared" ca="1" si="26"/>
        <v>0.91258011342720446</v>
      </c>
      <c r="L72" s="7">
        <f t="shared" si="27"/>
        <v>0.53283302033339752</v>
      </c>
      <c r="M72">
        <f t="shared" ca="1" si="28"/>
        <v>0.76411735746361309</v>
      </c>
      <c r="N72">
        <f t="shared" ca="1" si="29"/>
        <v>12.41072308787443</v>
      </c>
      <c r="O72">
        <v>0.56057945301558387</v>
      </c>
      <c r="P72">
        <f t="shared" si="30"/>
        <v>11.912246907272426</v>
      </c>
    </row>
    <row r="73" spans="1:16" x14ac:dyDescent="0.25">
      <c r="A73" s="5">
        <v>6540.9</v>
      </c>
      <c r="B73" s="6">
        <v>-21.599999999999998</v>
      </c>
      <c r="C73">
        <f t="shared" ref="C73:C92" ca="1" si="31">D73</f>
        <v>-305.54885734665049</v>
      </c>
      <c r="D73">
        <f t="shared" ref="D73:D92" ca="1" si="32">(1.56*(21.67)^2)*TANH((2*PI()*B73)/C73)</f>
        <v>305.54885734664998</v>
      </c>
      <c r="E73">
        <f t="shared" ca="1" si="20"/>
        <v>305.54885734664998</v>
      </c>
      <c r="F73">
        <f t="shared" ca="1" si="21"/>
        <v>0.93982518131140358</v>
      </c>
      <c r="G73">
        <f t="shared" ca="1" si="22"/>
        <v>0.41709813018427122</v>
      </c>
      <c r="H73">
        <f t="shared" ca="1" si="23"/>
        <v>0.88543698344385879</v>
      </c>
      <c r="I73">
        <f t="shared" ca="1" si="24"/>
        <v>1.1293858498100617</v>
      </c>
      <c r="J73">
        <f t="shared" ca="1" si="25"/>
        <v>0.42448195571096564</v>
      </c>
      <c r="K73">
        <f t="shared" ca="1" si="26"/>
        <v>0.91125221112303456</v>
      </c>
      <c r="L73" s="7">
        <f t="shared" si="27"/>
        <v>0.53283302033339752</v>
      </c>
      <c r="M73">
        <f t="shared" ca="1" si="28"/>
        <v>0.76467390141696223</v>
      </c>
      <c r="N73">
        <f t="shared" ca="1" si="29"/>
        <v>12.378580939018319</v>
      </c>
      <c r="O73">
        <v>0.56057945301558387</v>
      </c>
      <c r="P73">
        <f t="shared" si="30"/>
        <v>12.10851618513661</v>
      </c>
    </row>
    <row r="74" spans="1:16" x14ac:dyDescent="0.25">
      <c r="A74" s="4">
        <f>6600</f>
        <v>6600</v>
      </c>
      <c r="B74">
        <v>-21.673347027859805</v>
      </c>
      <c r="C74">
        <f t="shared" ca="1" si="31"/>
        <v>-306.0339206582866</v>
      </c>
      <c r="D74">
        <f t="shared" ca="1" si="32"/>
        <v>306.03392065828626</v>
      </c>
      <c r="E74">
        <f t="shared" ca="1" si="20"/>
        <v>306.03392065828626</v>
      </c>
      <c r="F74">
        <f t="shared" ca="1" si="21"/>
        <v>0.93962641664278945</v>
      </c>
      <c r="G74">
        <f t="shared" ca="1" si="22"/>
        <v>0.4177602796096081</v>
      </c>
      <c r="H74">
        <f t="shared" ca="1" si="23"/>
        <v>0.88604581658655313</v>
      </c>
      <c r="I74">
        <f t="shared" ca="1" si="24"/>
        <v>1.1286098091997654</v>
      </c>
      <c r="J74">
        <f t="shared" ca="1" si="25"/>
        <v>0.42515582706808663</v>
      </c>
      <c r="K74">
        <f t="shared" ca="1" si="26"/>
        <v>0.91097447115480801</v>
      </c>
      <c r="L74" s="7">
        <f t="shared" si="27"/>
        <v>0.53283302033339752</v>
      </c>
      <c r="M74">
        <f t="shared" ca="1" si="28"/>
        <v>0.76479046029238185</v>
      </c>
      <c r="N74">
        <f t="shared" ca="1" si="29"/>
        <v>12.371960746716109</v>
      </c>
      <c r="O74">
        <v>0.56057945301558387</v>
      </c>
      <c r="P74">
        <f t="shared" si="30"/>
        <v>12.14963302189458</v>
      </c>
    </row>
    <row r="75" spans="1:16" x14ac:dyDescent="0.25">
      <c r="A75" s="4">
        <f t="shared" ref="A75:A120" si="33">A74+100</f>
        <v>6700</v>
      </c>
      <c r="B75">
        <v>-21.79745367398468</v>
      </c>
      <c r="C75">
        <f t="shared" ca="1" si="31"/>
        <v>-306.85242031650461</v>
      </c>
      <c r="D75">
        <f t="shared" ca="1" si="32"/>
        <v>306.85242031650415</v>
      </c>
      <c r="E75">
        <f t="shared" ca="1" si="20"/>
        <v>306.85242031650415</v>
      </c>
      <c r="F75">
        <f t="shared" ca="1" si="21"/>
        <v>0.93929018621236304</v>
      </c>
      <c r="G75">
        <f t="shared" ca="1" si="22"/>
        <v>0.41887759577293404</v>
      </c>
      <c r="H75">
        <f t="shared" ca="1" si="23"/>
        <v>0.88707115265208136</v>
      </c>
      <c r="I75">
        <f t="shared" ca="1" si="24"/>
        <v>1.1273052866281297</v>
      </c>
      <c r="J75">
        <f t="shared" ca="1" si="25"/>
        <v>0.42629292291156723</v>
      </c>
      <c r="K75">
        <f t="shared" ca="1" si="26"/>
        <v>0.9105048726482422</v>
      </c>
      <c r="L75" s="7">
        <f t="shared" si="27"/>
        <v>0.53283302033339752</v>
      </c>
      <c r="M75">
        <f t="shared" ca="1" si="28"/>
        <v>0.76498765756884457</v>
      </c>
      <c r="N75">
        <f t="shared" ca="1" si="29"/>
        <v>12.360846767456097</v>
      </c>
      <c r="O75">
        <v>0.56057945301558387</v>
      </c>
      <c r="P75">
        <f t="shared" si="30"/>
        <v>12.219204657694862</v>
      </c>
    </row>
    <row r="76" spans="1:16" x14ac:dyDescent="0.25">
      <c r="A76" s="4">
        <f t="shared" si="33"/>
        <v>6800</v>
      </c>
      <c r="B76">
        <v>-21.92156032010956</v>
      </c>
      <c r="C76">
        <f t="shared" ca="1" si="31"/>
        <v>-307.66811064122891</v>
      </c>
      <c r="D76">
        <f t="shared" ca="1" si="32"/>
        <v>307.66811064122868</v>
      </c>
      <c r="E76">
        <f t="shared" ca="1" si="20"/>
        <v>307.66811064122868</v>
      </c>
      <c r="F76">
        <f t="shared" ca="1" si="21"/>
        <v>0.93895406747180421</v>
      </c>
      <c r="G76">
        <f t="shared" ca="1" si="22"/>
        <v>0.41999107697592841</v>
      </c>
      <c r="H76">
        <f t="shared" ca="1" si="23"/>
        <v>0.88809045713644685</v>
      </c>
      <c r="I76">
        <f t="shared" ca="1" si="24"/>
        <v>1.1260114236835665</v>
      </c>
      <c r="J76">
        <f t="shared" ca="1" si="25"/>
        <v>0.42742611590498975</v>
      </c>
      <c r="K76">
        <f t="shared" ca="1" si="26"/>
        <v>0.91003571472566502</v>
      </c>
      <c r="L76" s="7">
        <f t="shared" si="27"/>
        <v>0.53283302033339752</v>
      </c>
      <c r="M76">
        <f t="shared" ca="1" si="28"/>
        <v>0.76518482223485285</v>
      </c>
      <c r="N76">
        <f t="shared" ca="1" si="29"/>
        <v>12.349841799750548</v>
      </c>
      <c r="O76">
        <v>0.56057945301558387</v>
      </c>
      <c r="P76">
        <f t="shared" si="30"/>
        <v>12.288776293495145</v>
      </c>
    </row>
    <row r="77" spans="1:16" x14ac:dyDescent="0.25">
      <c r="A77" s="4">
        <f t="shared" si="33"/>
        <v>6900</v>
      </c>
      <c r="B77">
        <v>-22.045666966234435</v>
      </c>
      <c r="C77">
        <f t="shared" ca="1" si="31"/>
        <v>308.48101408442955</v>
      </c>
      <c r="D77">
        <f t="shared" ca="1" si="32"/>
        <v>-308.48101408442966</v>
      </c>
      <c r="E77">
        <f t="shared" ca="1" si="20"/>
        <v>308.48101408442966</v>
      </c>
      <c r="F77">
        <f t="shared" ca="1" si="21"/>
        <v>0.93861806048440533</v>
      </c>
      <c r="G77">
        <f t="shared" ca="1" si="22"/>
        <v>0.42110075386728946</v>
      </c>
      <c r="H77">
        <f t="shared" ca="1" si="23"/>
        <v>0.8891037879386593</v>
      </c>
      <c r="I77">
        <f t="shared" ca="1" si="24"/>
        <v>1.1247280841289045</v>
      </c>
      <c r="J77">
        <f t="shared" ca="1" si="25"/>
        <v>0.42855543723962175</v>
      </c>
      <c r="K77">
        <f t="shared" ca="1" si="26"/>
        <v>0.90956699710529154</v>
      </c>
      <c r="L77" s="7">
        <f t="shared" si="27"/>
        <v>0.53283302033339752</v>
      </c>
      <c r="M77">
        <f t="shared" ca="1" si="28"/>
        <v>0.76538195417593491</v>
      </c>
      <c r="N77">
        <f t="shared" ca="1" si="29"/>
        <v>12.338944439338778</v>
      </c>
      <c r="O77">
        <v>0.56057945301558387</v>
      </c>
      <c r="P77">
        <f t="shared" si="30"/>
        <v>12.358347929295427</v>
      </c>
    </row>
    <row r="78" spans="1:16" x14ac:dyDescent="0.25">
      <c r="A78" s="4">
        <f t="shared" si="33"/>
        <v>7000</v>
      </c>
      <c r="B78">
        <v>-22.169773612359311</v>
      </c>
      <c r="C78">
        <f t="shared" ca="1" si="31"/>
        <v>309.29115278645617</v>
      </c>
      <c r="D78">
        <f t="shared" ca="1" si="32"/>
        <v>-309.29115278645651</v>
      </c>
      <c r="E78">
        <f t="shared" ca="1" si="20"/>
        <v>309.29115278645651</v>
      </c>
      <c r="F78">
        <f t="shared" ca="1" si="21"/>
        <v>0.93828216531346409</v>
      </c>
      <c r="G78">
        <f t="shared" ca="1" si="22"/>
        <v>0.42220665667032908</v>
      </c>
      <c r="H78">
        <f t="shared" ca="1" si="23"/>
        <v>0.89011120207577965</v>
      </c>
      <c r="I78">
        <f t="shared" ca="1" si="24"/>
        <v>1.1234551342213812</v>
      </c>
      <c r="J78">
        <f t="shared" ca="1" si="25"/>
        <v>0.42968091767381383</v>
      </c>
      <c r="K78">
        <f t="shared" ca="1" si="26"/>
        <v>0.90909871950548038</v>
      </c>
      <c r="L78" s="7">
        <f t="shared" si="27"/>
        <v>0.53283302033339752</v>
      </c>
      <c r="M78">
        <f t="shared" ca="1" si="28"/>
        <v>0.76557905327757547</v>
      </c>
      <c r="N78">
        <f t="shared" ca="1" si="29"/>
        <v>12.328153307770533</v>
      </c>
      <c r="O78">
        <v>0.56057945301558387</v>
      </c>
      <c r="P78">
        <f t="shared" si="30"/>
        <v>12.427919565095708</v>
      </c>
    </row>
    <row r="79" spans="1:16" x14ac:dyDescent="0.25">
      <c r="A79" s="4">
        <f t="shared" si="33"/>
        <v>7100</v>
      </c>
      <c r="B79">
        <v>-22.29388025848419</v>
      </c>
      <c r="C79">
        <f t="shared" ca="1" si="31"/>
        <v>310.09854858210429</v>
      </c>
      <c r="D79">
        <f t="shared" ca="1" si="32"/>
        <v>-310.0985485821044</v>
      </c>
      <c r="E79">
        <f t="shared" ca="1" si="20"/>
        <v>310.0985485821044</v>
      </c>
      <c r="F79">
        <f t="shared" ca="1" si="21"/>
        <v>0.9379463820222822</v>
      </c>
      <c r="G79">
        <f t="shared" ca="1" si="22"/>
        <v>0.42330881519125396</v>
      </c>
      <c r="H79">
        <f t="shared" ca="1" si="23"/>
        <v>0.89111275570129234</v>
      </c>
      <c r="I79">
        <f t="shared" ca="1" si="24"/>
        <v>1.1221924426533598</v>
      </c>
      <c r="J79">
        <f t="shared" ca="1" si="25"/>
        <v>0.43080258754142747</v>
      </c>
      <c r="K79">
        <f t="shared" ca="1" si="26"/>
        <v>0.90863088164473349</v>
      </c>
      <c r="L79" s="7">
        <f t="shared" si="27"/>
        <v>0.53283302033339752</v>
      </c>
      <c r="M79">
        <f t="shared" ca="1" si="28"/>
        <v>0.76577611942521706</v>
      </c>
      <c r="N79">
        <f t="shared" ca="1" si="29"/>
        <v>12.317467051790999</v>
      </c>
      <c r="O79">
        <v>0.56057945301558387</v>
      </c>
      <c r="P79">
        <f t="shared" si="30"/>
        <v>12.497491200895992</v>
      </c>
    </row>
    <row r="80" spans="1:16" x14ac:dyDescent="0.25">
      <c r="A80" s="4">
        <f t="shared" si="33"/>
        <v>7200</v>
      </c>
      <c r="B80">
        <v>-22.417986904609066</v>
      </c>
      <c r="C80">
        <f t="shared" ca="1" si="31"/>
        <v>-310.90322300653037</v>
      </c>
      <c r="D80">
        <f t="shared" ca="1" si="32"/>
        <v>310.9032230065302</v>
      </c>
      <c r="E80">
        <f t="shared" ca="1" si="20"/>
        <v>310.9032230065302</v>
      </c>
      <c r="F80">
        <f t="shared" ca="1" si="21"/>
        <v>0.93761071067416568</v>
      </c>
      <c r="G80">
        <f t="shared" ca="1" si="22"/>
        <v>0.42440725882723995</v>
      </c>
      <c r="H80">
        <f t="shared" ca="1" si="23"/>
        <v>0.89210850412299403</v>
      </c>
      <c r="I80">
        <f t="shared" ca="1" si="24"/>
        <v>1.1209398804947734</v>
      </c>
      <c r="J80">
        <f t="shared" ca="1" si="25"/>
        <v>0.43192047676005235</v>
      </c>
      <c r="K80">
        <f t="shared" ca="1" si="26"/>
        <v>0.90816348324169627</v>
      </c>
      <c r="L80" s="7">
        <f t="shared" si="27"/>
        <v>0.53283302033339752</v>
      </c>
      <c r="M80">
        <f t="shared" ca="1" si="28"/>
        <v>0.76597315250425901</v>
      </c>
      <c r="N80">
        <f t="shared" ca="1" si="29"/>
        <v>12.306884342743722</v>
      </c>
      <c r="O80">
        <v>0.56057945301558387</v>
      </c>
      <c r="P80">
        <f t="shared" si="30"/>
        <v>12.567062836696273</v>
      </c>
    </row>
    <row r="81" spans="1:16" x14ac:dyDescent="0.25">
      <c r="A81" s="4">
        <f t="shared" si="33"/>
        <v>7300</v>
      </c>
      <c r="B81">
        <v>-22.542093550733941</v>
      </c>
      <c r="C81">
        <f t="shared" ca="1" si="31"/>
        <v>-311.70519730102058</v>
      </c>
      <c r="D81">
        <f t="shared" ca="1" si="32"/>
        <v>311.70519730102029</v>
      </c>
      <c r="E81">
        <f t="shared" ca="1" si="20"/>
        <v>311.70519730102029</v>
      </c>
      <c r="F81">
        <f t="shared" ca="1" si="21"/>
        <v>0.93727515133242556</v>
      </c>
      <c r="G81">
        <f t="shared" ca="1" si="22"/>
        <v>0.42550201657430697</v>
      </c>
      <c r="H81">
        <f t="shared" ca="1" si="23"/>
        <v>0.89309850182041606</v>
      </c>
      <c r="I81">
        <f t="shared" ca="1" si="24"/>
        <v>1.1196973211372374</v>
      </c>
      <c r="J81">
        <f t="shared" ca="1" si="25"/>
        <v>0.43303461483902056</v>
      </c>
      <c r="K81">
        <f t="shared" ca="1" si="26"/>
        <v>0.90769652401515699</v>
      </c>
      <c r="L81" s="7">
        <f t="shared" si="27"/>
        <v>0.53283302033339752</v>
      </c>
      <c r="M81">
        <f t="shared" ca="1" si="28"/>
        <v>0.76617015240005892</v>
      </c>
      <c r="N81">
        <f t="shared" ca="1" si="29"/>
        <v>12.296403875990917</v>
      </c>
      <c r="O81">
        <v>0.56057945301558387</v>
      </c>
      <c r="P81">
        <f t="shared" si="30"/>
        <v>12.636634472496553</v>
      </c>
    </row>
    <row r="82" spans="1:16" x14ac:dyDescent="0.25">
      <c r="A82" s="4">
        <f t="shared" si="33"/>
        <v>7400</v>
      </c>
      <c r="B82">
        <v>-22.666200196858821</v>
      </c>
      <c r="C82">
        <f t="shared" ca="1" si="31"/>
        <v>-312.50449241861702</v>
      </c>
      <c r="D82">
        <f t="shared" ca="1" si="32"/>
        <v>312.50449241861702</v>
      </c>
      <c r="E82">
        <f t="shared" ca="1" si="20"/>
        <v>312.50449241861702</v>
      </c>
      <c r="F82">
        <f t="shared" ca="1" si="21"/>
        <v>0.93693970406037652</v>
      </c>
      <c r="G82">
        <f t="shared" ca="1" si="22"/>
        <v>0.42659311703499908</v>
      </c>
      <c r="H82">
        <f t="shared" ca="1" si="23"/>
        <v>0.89408280246179173</v>
      </c>
      <c r="I82">
        <f t="shared" ca="1" si="24"/>
        <v>1.1184646402397775</v>
      </c>
      <c r="J82">
        <f t="shared" ca="1" si="25"/>
        <v>0.43414503088722273</v>
      </c>
      <c r="K82">
        <f t="shared" ca="1" si="26"/>
        <v>0.90723000368404672</v>
      </c>
      <c r="L82" s="7">
        <f t="shared" si="27"/>
        <v>0.53283302033339752</v>
      </c>
      <c r="M82">
        <f t="shared" ca="1" si="28"/>
        <v>0.76636711899793208</v>
      </c>
      <c r="N82">
        <f t="shared" ca="1" si="29"/>
        <v>12.286024370350516</v>
      </c>
      <c r="O82">
        <v>0.56057945301558387</v>
      </c>
      <c r="P82">
        <f t="shared" si="30"/>
        <v>12.706206108296838</v>
      </c>
    </row>
    <row r="83" spans="1:16" x14ac:dyDescent="0.25">
      <c r="A83" s="4">
        <f t="shared" si="33"/>
        <v>7500</v>
      </c>
      <c r="B83">
        <v>-22.790306842983696</v>
      </c>
      <c r="C83">
        <f t="shared" ca="1" si="31"/>
        <v>-313.30112902960639</v>
      </c>
      <c r="D83">
        <f t="shared" ca="1" si="32"/>
        <v>313.30112902960599</v>
      </c>
      <c r="E83">
        <f t="shared" ca="1" si="20"/>
        <v>313.30112902960599</v>
      </c>
      <c r="F83">
        <f t="shared" ca="1" si="21"/>
        <v>0.93660436892133747</v>
      </c>
      <c r="G83">
        <f t="shared" ca="1" si="22"/>
        <v>0.42768058842587731</v>
      </c>
      <c r="H83">
        <f t="shared" ca="1" si="23"/>
        <v>0.89506145892058731</v>
      </c>
      <c r="I83">
        <f t="shared" ca="1" si="24"/>
        <v>1.1172417156761112</v>
      </c>
      <c r="J83">
        <f t="shared" ca="1" si="25"/>
        <v>0.43525175362073337</v>
      </c>
      <c r="K83">
        <f t="shared" ca="1" si="26"/>
        <v>0.90676392196743894</v>
      </c>
      <c r="L83" s="7">
        <f t="shared" si="27"/>
        <v>0.53283302033339752</v>
      </c>
      <c r="M83">
        <f t="shared" ca="1" si="28"/>
        <v>0.76656405218315227</v>
      </c>
      <c r="N83">
        <f t="shared" ca="1" si="29"/>
        <v>12.275744567549371</v>
      </c>
      <c r="O83">
        <v>0.56057945301558387</v>
      </c>
      <c r="P83">
        <f t="shared" si="30"/>
        <v>12.775777744097118</v>
      </c>
    </row>
    <row r="84" spans="1:16" x14ac:dyDescent="0.25">
      <c r="A84" s="4">
        <f t="shared" si="33"/>
        <v>7600</v>
      </c>
      <c r="B84">
        <v>-22.914413489108576</v>
      </c>
      <c r="C84">
        <f t="shared" ca="1" si="31"/>
        <v>-314.09512752687272</v>
      </c>
      <c r="D84">
        <f t="shared" ca="1" si="32"/>
        <v>314.09512752687232</v>
      </c>
      <c r="E84">
        <f t="shared" ca="1" si="20"/>
        <v>314.09512752687232</v>
      </c>
      <c r="F84">
        <f t="shared" ca="1" si="21"/>
        <v>0.93626914597863187</v>
      </c>
      <c r="G84">
        <f t="shared" ca="1" si="22"/>
        <v>0.42876445858482598</v>
      </c>
      <c r="H84">
        <f t="shared" ca="1" si="23"/>
        <v>0.89603452329160338</v>
      </c>
      <c r="I84">
        <f t="shared" ca="1" si="24"/>
        <v>1.1160284274834378</v>
      </c>
      <c r="J84">
        <f t="shared" ca="1" si="25"/>
        <v>0.43635481137024673</v>
      </c>
      <c r="K84">
        <f t="shared" ca="1" si="26"/>
        <v>0.90629827858455003</v>
      </c>
      <c r="L84" s="7">
        <f t="shared" si="27"/>
        <v>0.53283302033339752</v>
      </c>
      <c r="M84">
        <f t="shared" ca="1" si="28"/>
        <v>0.76676095184095172</v>
      </c>
      <c r="N84">
        <f t="shared" ca="1" si="29"/>
        <v>12.265563231692136</v>
      </c>
      <c r="O84">
        <v>0.56057945301558387</v>
      </c>
      <c r="P84">
        <f t="shared" si="30"/>
        <v>12.845349379897401</v>
      </c>
    </row>
    <row r="85" spans="1:16" x14ac:dyDescent="0.25">
      <c r="A85" s="4">
        <f t="shared" si="33"/>
        <v>7700</v>
      </c>
      <c r="B85">
        <v>-23.038520135233451</v>
      </c>
      <c r="C85">
        <f t="shared" ca="1" si="31"/>
        <v>314.88650803112279</v>
      </c>
      <c r="D85">
        <f t="shared" ca="1" si="32"/>
        <v>-314.88650803112324</v>
      </c>
      <c r="E85">
        <f t="shared" ca="1" si="20"/>
        <v>314.88650803112324</v>
      </c>
      <c r="F85">
        <f t="shared" ca="1" si="21"/>
        <v>0.93593403529558683</v>
      </c>
      <c r="G85">
        <f t="shared" ca="1" si="22"/>
        <v>0.42984475497818642</v>
      </c>
      <c r="H85">
        <f t="shared" ca="1" si="23"/>
        <v>0.89700204690666874</v>
      </c>
      <c r="I85">
        <f t="shared" ca="1" si="24"/>
        <v>1.1148246578126795</v>
      </c>
      <c r="J85">
        <f t="shared" ca="1" si="25"/>
        <v>0.43745423208833661</v>
      </c>
      <c r="K85">
        <f t="shared" ca="1" si="26"/>
        <v>0.9058330732547385</v>
      </c>
      <c r="L85" s="7">
        <f t="shared" si="27"/>
        <v>0.53283302033339752</v>
      </c>
      <c r="M85">
        <f t="shared" ca="1" si="28"/>
        <v>0.76695781785652128</v>
      </c>
      <c r="N85">
        <f t="shared" ca="1" si="29"/>
        <v>12.255479148745207</v>
      </c>
      <c r="O85">
        <v>0.56057945301558387</v>
      </c>
      <c r="P85">
        <f t="shared" si="30"/>
        <v>12.914921015697683</v>
      </c>
    </row>
    <row r="86" spans="1:16" x14ac:dyDescent="0.25">
      <c r="A86" s="4">
        <f t="shared" si="33"/>
        <v>7800</v>
      </c>
      <c r="B86">
        <v>-23.162626781358327</v>
      </c>
      <c r="C86">
        <f t="shared" ca="1" si="31"/>
        <v>-315.675290395986</v>
      </c>
      <c r="D86">
        <f t="shared" ca="1" si="32"/>
        <v>315.6752903959852</v>
      </c>
      <c r="E86">
        <f t="shared" ca="1" si="20"/>
        <v>315.6752903959852</v>
      </c>
      <c r="F86">
        <f t="shared" ca="1" si="21"/>
        <v>0.9355990369355327</v>
      </c>
      <c r="G86">
        <f t="shared" ca="1" si="22"/>
        <v>0.43092150470771828</v>
      </c>
      <c r="H86">
        <f t="shared" ca="1" si="23"/>
        <v>0.89796408034993458</v>
      </c>
      <c r="I86">
        <f t="shared" ca="1" si="24"/>
        <v>1.1136302908801232</v>
      </c>
      <c r="J86">
        <f t="shared" ca="1" si="25"/>
        <v>0.43855004335654107</v>
      </c>
      <c r="K86">
        <f t="shared" ca="1" si="26"/>
        <v>0.90536830569750382</v>
      </c>
      <c r="L86" s="7">
        <f t="shared" si="27"/>
        <v>0.53283302033339752</v>
      </c>
      <c r="M86">
        <f t="shared" ca="1" si="28"/>
        <v>0.7671546501150116</v>
      </c>
      <c r="N86">
        <f t="shared" ca="1" si="29"/>
        <v>12.24549112603524</v>
      </c>
      <c r="O86">
        <v>0.56057945301558387</v>
      </c>
      <c r="P86">
        <f t="shared" si="30"/>
        <v>12.984492651497964</v>
      </c>
    </row>
    <row r="87" spans="1:16" x14ac:dyDescent="0.25">
      <c r="A87" s="4">
        <f t="shared" si="33"/>
        <v>7900</v>
      </c>
      <c r="B87">
        <v>-23.286733427483206</v>
      </c>
      <c r="C87">
        <f t="shared" ca="1" si="31"/>
        <v>316.46149421298458</v>
      </c>
      <c r="D87">
        <f t="shared" ca="1" si="32"/>
        <v>-316.46149421298497</v>
      </c>
      <c r="E87">
        <f t="shared" ca="1" si="20"/>
        <v>316.46149421298497</v>
      </c>
      <c r="F87">
        <f t="shared" ca="1" si="21"/>
        <v>0.93526415096180515</v>
      </c>
      <c r="G87">
        <f t="shared" ca="1" si="22"/>
        <v>0.4319947345173844</v>
      </c>
      <c r="H87">
        <f t="shared" ca="1" si="23"/>
        <v>0.89892067347277305</v>
      </c>
      <c r="I87">
        <f t="shared" ca="1" si="24"/>
        <v>1.1124452129204352</v>
      </c>
      <c r="J87">
        <f t="shared" ca="1" si="25"/>
        <v>0.43964227239226733</v>
      </c>
      <c r="K87">
        <f t="shared" ca="1" si="26"/>
        <v>0.9049039756324897</v>
      </c>
      <c r="L87" s="7">
        <f t="shared" si="27"/>
        <v>0.53283302033339752</v>
      </c>
      <c r="M87">
        <f t="shared" ca="1" si="28"/>
        <v>0.76735144850153147</v>
      </c>
      <c r="N87">
        <f t="shared" ca="1" si="29"/>
        <v>12.235597991761885</v>
      </c>
      <c r="O87">
        <v>0.56057945301558387</v>
      </c>
      <c r="P87">
        <f t="shared" si="30"/>
        <v>13.054064287298248</v>
      </c>
    </row>
    <row r="88" spans="1:16" x14ac:dyDescent="0.25">
      <c r="A88" s="4">
        <f t="shared" si="33"/>
        <v>8000</v>
      </c>
      <c r="B88">
        <v>-23.410840073608082</v>
      </c>
      <c r="C88">
        <f t="shared" ca="1" si="31"/>
        <v>-317.24513881639916</v>
      </c>
      <c r="D88">
        <f t="shared" ca="1" si="32"/>
        <v>317.24513881639837</v>
      </c>
      <c r="E88">
        <f t="shared" ca="1" si="20"/>
        <v>317.24513881639837</v>
      </c>
      <c r="F88">
        <f t="shared" ca="1" si="21"/>
        <v>0.93492937743774185</v>
      </c>
      <c r="G88">
        <f t="shared" ca="1" si="22"/>
        <v>0.43306447079999266</v>
      </c>
      <c r="H88">
        <f t="shared" ca="1" si="23"/>
        <v>0.89987187540831859</v>
      </c>
      <c r="I88">
        <f t="shared" ca="1" si="24"/>
        <v>1.1112693121409625</v>
      </c>
      <c r="J88">
        <f t="shared" ca="1" si="25"/>
        <v>0.44073094605555108</v>
      </c>
      <c r="K88">
        <f t="shared" ca="1" si="26"/>
        <v>0.90444008277947885</v>
      </c>
      <c r="L88" s="7">
        <f t="shared" si="27"/>
        <v>0.53283302033339752</v>
      </c>
      <c r="M88">
        <f t="shared" ca="1" si="28"/>
        <v>0.76754821290115016</v>
      </c>
      <c r="N88">
        <f t="shared" ca="1" si="29"/>
        <v>12.225798594523933</v>
      </c>
      <c r="O88">
        <v>0.56057945301558387</v>
      </c>
      <c r="P88">
        <f t="shared" si="30"/>
        <v>13.123635923098529</v>
      </c>
    </row>
    <row r="89" spans="1:16" x14ac:dyDescent="0.25">
      <c r="A89" s="4">
        <f t="shared" si="33"/>
        <v>8100</v>
      </c>
      <c r="B89">
        <v>-23.534946719732957</v>
      </c>
      <c r="C89">
        <f t="shared" ca="1" si="31"/>
        <v>318.02624328800061</v>
      </c>
      <c r="D89">
        <f t="shared" ca="1" si="32"/>
        <v>-318.0262432880013</v>
      </c>
      <c r="E89">
        <f t="shared" ca="1" si="20"/>
        <v>318.0262432880013</v>
      </c>
      <c r="F89">
        <f t="shared" ca="1" si="21"/>
        <v>0.93459471642668568</v>
      </c>
      <c r="G89">
        <f t="shared" ca="1" si="22"/>
        <v>0.4341307396036555</v>
      </c>
      <c r="H89">
        <f t="shared" ca="1" si="23"/>
        <v>0.90081773458562164</v>
      </c>
      <c r="I89">
        <f t="shared" ca="1" si="24"/>
        <v>1.1101024786773348</v>
      </c>
      <c r="J89">
        <f t="shared" ca="1" si="25"/>
        <v>0.44181609085563073</v>
      </c>
      <c r="K89">
        <f t="shared" ca="1" si="26"/>
        <v>0.90397662685839786</v>
      </c>
      <c r="L89" s="7">
        <f t="shared" si="27"/>
        <v>0.53283302033339752</v>
      </c>
      <c r="M89">
        <f t="shared" ca="1" si="28"/>
        <v>0.76774494319889652</v>
      </c>
      <c r="N89">
        <f t="shared" ca="1" si="29"/>
        <v>12.216091802858953</v>
      </c>
      <c r="O89">
        <v>0.56057945301558387</v>
      </c>
      <c r="P89">
        <f t="shared" si="30"/>
        <v>13.193207558898811</v>
      </c>
    </row>
    <row r="90" spans="1:16" x14ac:dyDescent="0.25">
      <c r="A90" s="4">
        <f t="shared" si="33"/>
        <v>8200</v>
      </c>
      <c r="B90">
        <v>-23.659053365857837</v>
      </c>
      <c r="C90">
        <f t="shared" ca="1" si="31"/>
        <v>318.80482646168957</v>
      </c>
      <c r="D90">
        <f t="shared" ca="1" si="32"/>
        <v>-318.80482646168986</v>
      </c>
      <c r="E90">
        <f t="shared" ca="1" si="20"/>
        <v>318.80482646168986</v>
      </c>
      <c r="F90">
        <f t="shared" ca="1" si="21"/>
        <v>0.93426016799198186</v>
      </c>
      <c r="G90">
        <f t="shared" ca="1" si="22"/>
        <v>0.43519356663812275</v>
      </c>
      <c r="H90">
        <f t="shared" ca="1" si="23"/>
        <v>0.90175829874347402</v>
      </c>
      <c r="I90">
        <f t="shared" ca="1" si="24"/>
        <v>1.1089446045502633</v>
      </c>
      <c r="J90">
        <f t="shared" ca="1" si="25"/>
        <v>0.44289773295739182</v>
      </c>
      <c r="K90">
        <f t="shared" ca="1" si="26"/>
        <v>0.90351360758931254</v>
      </c>
      <c r="L90" s="7">
        <f t="shared" si="27"/>
        <v>0.53283302033339752</v>
      </c>
      <c r="M90">
        <f t="shared" ca="1" si="28"/>
        <v>0.76794163927975967</v>
      </c>
      <c r="N90">
        <f t="shared" ca="1" si="29"/>
        <v>12.206476504795344</v>
      </c>
      <c r="O90">
        <v>0.56057945301558387</v>
      </c>
      <c r="P90">
        <f t="shared" si="30"/>
        <v>13.262779194699094</v>
      </c>
    </row>
    <row r="91" spans="1:16" x14ac:dyDescent="0.25">
      <c r="A91" s="4">
        <f t="shared" si="33"/>
        <v>8300</v>
      </c>
      <c r="B91">
        <v>-23.783160011982712</v>
      </c>
      <c r="C91">
        <f t="shared" ca="1" si="31"/>
        <v>319.58090692800909</v>
      </c>
      <c r="D91">
        <f t="shared" ca="1" si="32"/>
        <v>-319.58090692800931</v>
      </c>
      <c r="E91">
        <f t="shared" ca="1" si="20"/>
        <v>319.58090692800931</v>
      </c>
      <c r="F91">
        <f t="shared" ca="1" si="21"/>
        <v>0.93392573219697939</v>
      </c>
      <c r="G91">
        <f t="shared" ca="1" si="22"/>
        <v>0.43625297728094231</v>
      </c>
      <c r="H91">
        <f t="shared" ca="1" si="23"/>
        <v>0.90269361494387035</v>
      </c>
      <c r="I91">
        <f t="shared" ca="1" si="24"/>
        <v>1.1077955836235533</v>
      </c>
      <c r="J91">
        <f t="shared" ca="1" si="25"/>
        <v>0.44397589818763722</v>
      </c>
      <c r="K91">
        <f t="shared" ca="1" si="26"/>
        <v>0.90305102469243148</v>
      </c>
      <c r="L91" s="7">
        <f t="shared" si="27"/>
        <v>0.53283302033339752</v>
      </c>
      <c r="M91">
        <f t="shared" ca="1" si="28"/>
        <v>0.76813830102868863</v>
      </c>
      <c r="N91">
        <f t="shared" ca="1" si="29"/>
        <v>12.196951607417008</v>
      </c>
      <c r="O91">
        <v>0.56057945301558387</v>
      </c>
      <c r="P91">
        <f t="shared" si="30"/>
        <v>13.332350830499376</v>
      </c>
    </row>
    <row r="92" spans="1:16" x14ac:dyDescent="0.25">
      <c r="A92" s="4">
        <f t="shared" si="33"/>
        <v>8400</v>
      </c>
      <c r="B92">
        <v>-23.907266658107588</v>
      </c>
      <c r="C92">
        <f t="shared" ca="1" si="31"/>
        <v>320.35450303856408</v>
      </c>
      <c r="D92">
        <f t="shared" ca="1" si="32"/>
        <v>-320.35450303856447</v>
      </c>
      <c r="E92">
        <f t="shared" ca="1" si="20"/>
        <v>320.35450303856447</v>
      </c>
      <c r="F92">
        <f t="shared" ca="1" si="21"/>
        <v>0.9335914091050308</v>
      </c>
      <c r="G92">
        <f t="shared" ca="1" si="22"/>
        <v>0.43730899658349282</v>
      </c>
      <c r="H92">
        <f t="shared" ca="1" si="23"/>
        <v>0.90362372958515225</v>
      </c>
      <c r="I92">
        <f t="shared" ca="1" si="24"/>
        <v>1.1066553115632471</v>
      </c>
      <c r="J92">
        <f t="shared" ca="1" si="25"/>
        <v>0.44505061204122642</v>
      </c>
      <c r="K92">
        <f t="shared" ca="1" si="26"/>
        <v>0.90258887788810327</v>
      </c>
      <c r="L92" s="7">
        <f t="shared" si="27"/>
        <v>0.53283302033339752</v>
      </c>
      <c r="M92">
        <f t="shared" ca="1" si="28"/>
        <v>0.7683349283305938</v>
      </c>
      <c r="N92">
        <f t="shared" ca="1" si="29"/>
        <v>12.187516036439781</v>
      </c>
      <c r="O92">
        <v>0.56057945301558387</v>
      </c>
      <c r="P92">
        <f t="shared" si="30"/>
        <v>13.401922466299657</v>
      </c>
    </row>
    <row r="93" spans="1:16" x14ac:dyDescent="0.25">
      <c r="A93" s="4">
        <f t="shared" si="33"/>
        <v>8500</v>
      </c>
      <c r="B93">
        <v>-24.031373304232467</v>
      </c>
      <c r="C93">
        <f ca="1">D93</f>
        <v>321.12563291033297</v>
      </c>
      <c r="D93">
        <f ca="1">(1.56*(21.67)^2)*TANH((2*PI()*B93)/C93)</f>
        <v>-321.12563291033354</v>
      </c>
      <c r="E93">
        <f t="shared" ca="1" si="20"/>
        <v>321.12563291033354</v>
      </c>
      <c r="F93">
        <f t="shared" ca="1" si="21"/>
        <v>0.93325719877949198</v>
      </c>
      <c r="G93">
        <f t="shared" ca="1" si="22"/>
        <v>0.43836164927686927</v>
      </c>
      <c r="H93">
        <f t="shared" ca="1" si="23"/>
        <v>0.90454868841482394</v>
      </c>
      <c r="I93">
        <f t="shared" ca="1" si="24"/>
        <v>1.1055236857978863</v>
      </c>
      <c r="J93">
        <f t="shared" ca="1" si="25"/>
        <v>0.44612189968706517</v>
      </c>
      <c r="K93">
        <f t="shared" ca="1" si="26"/>
        <v>0.90212716689681771</v>
      </c>
      <c r="L93" s="7">
        <f t="shared" si="27"/>
        <v>0.53283302033339752</v>
      </c>
      <c r="M93">
        <f t="shared" ca="1" si="28"/>
        <v>0.76853152107034584</v>
      </c>
      <c r="N93">
        <f t="shared" ca="1" si="29"/>
        <v>12.178168735799446</v>
      </c>
      <c r="O93">
        <v>0.56057945301558387</v>
      </c>
      <c r="P93">
        <f t="shared" si="30"/>
        <v>13.471494102099941</v>
      </c>
    </row>
    <row r="94" spans="1:16" x14ac:dyDescent="0.25">
      <c r="A94" s="4">
        <f t="shared" si="33"/>
        <v>8600</v>
      </c>
      <c r="B94">
        <v>-24.155479950357343</v>
      </c>
      <c r="C94">
        <f t="shared" ref="C94:C120" ca="1" si="34">D94</f>
        <v>-321.89431442988052</v>
      </c>
      <c r="D94">
        <f t="shared" ref="D94:D120" ca="1" si="35">(1.56*(21.67)^2)*TANH((2*PI()*B94)/C94)</f>
        <v>321.89431442987996</v>
      </c>
      <c r="E94">
        <f t="shared" ca="1" si="20"/>
        <v>321.89431442987996</v>
      </c>
      <c r="F94">
        <f t="shared" ca="1" si="21"/>
        <v>0.93292310128372113</v>
      </c>
      <c r="G94">
        <f t="shared" ca="1" si="22"/>
        <v>0.43941095977763389</v>
      </c>
      <c r="H94">
        <f t="shared" ca="1" si="23"/>
        <v>0.90546853654205639</v>
      </c>
      <c r="I94">
        <f t="shared" ca="1" si="24"/>
        <v>1.1044006054798492</v>
      </c>
      <c r="J94">
        <f t="shared" ca="1" si="25"/>
        <v>0.44718978597395842</v>
      </c>
      <c r="K94">
        <f t="shared" ca="1" si="26"/>
        <v>0.90166589143920461</v>
      </c>
      <c r="L94" s="7">
        <f t="shared" si="27"/>
        <v>0.53283302033339752</v>
      </c>
      <c r="M94">
        <f t="shared" ca="1" si="28"/>
        <v>0.76872807913277696</v>
      </c>
      <c r="N94">
        <f t="shared" ca="1" si="29"/>
        <v>12.168908667250946</v>
      </c>
      <c r="O94">
        <v>0.56057945301558387</v>
      </c>
      <c r="P94">
        <f t="shared" si="30"/>
        <v>13.541065737900222</v>
      </c>
    </row>
    <row r="95" spans="1:16" x14ac:dyDescent="0.25">
      <c r="A95" s="4">
        <f t="shared" si="33"/>
        <v>8700</v>
      </c>
      <c r="B95">
        <v>-24.279586596482222</v>
      </c>
      <c r="C95">
        <f t="shared" ca="1" si="34"/>
        <v>-322.66056525747121</v>
      </c>
      <c r="D95">
        <f t="shared" ca="1" si="35"/>
        <v>322.66056525747092</v>
      </c>
      <c r="E95">
        <f t="shared" ca="1" si="20"/>
        <v>322.66056525747092</v>
      </c>
      <c r="F95">
        <f t="shared" ca="1" si="21"/>
        <v>0.93258911668108091</v>
      </c>
      <c r="G95">
        <f t="shared" ca="1" si="22"/>
        <v>0.44045695219343151</v>
      </c>
      <c r="H95">
        <f t="shared" ca="1" si="23"/>
        <v>0.90638331844988562</v>
      </c>
      <c r="I95">
        <f t="shared" ca="1" si="24"/>
        <v>1.1032859714477308</v>
      </c>
      <c r="J95">
        <f t="shared" ca="1" si="25"/>
        <v>0.44825429543632511</v>
      </c>
      <c r="K95">
        <f t="shared" ca="1" si="26"/>
        <v>0.90120505123603534</v>
      </c>
      <c r="L95" s="7">
        <f t="shared" si="27"/>
        <v>0.53283302033339752</v>
      </c>
      <c r="M95">
        <f t="shared" ca="1" si="28"/>
        <v>0.76892460240268068</v>
      </c>
      <c r="N95">
        <f t="shared" ca="1" si="29"/>
        <v>12.159734809978413</v>
      </c>
      <c r="O95">
        <v>0.56057945301558387</v>
      </c>
      <c r="P95">
        <f t="shared" si="30"/>
        <v>13.610637373700506</v>
      </c>
    </row>
    <row r="96" spans="1:16" x14ac:dyDescent="0.25">
      <c r="A96" s="4">
        <f t="shared" si="33"/>
        <v>8800</v>
      </c>
      <c r="B96">
        <v>-24.403693242607098</v>
      </c>
      <c r="C96">
        <f t="shared" ca="1" si="34"/>
        <v>-323.42440283109482</v>
      </c>
      <c r="D96">
        <f t="shared" ca="1" si="35"/>
        <v>323.42440283109426</v>
      </c>
      <c r="E96">
        <f t="shared" ca="1" si="20"/>
        <v>323.42440283109426</v>
      </c>
      <c r="F96">
        <f t="shared" ca="1" si="21"/>
        <v>0.93225524503493584</v>
      </c>
      <c r="G96">
        <f t="shared" ca="1" si="22"/>
        <v>0.44149965032848443</v>
      </c>
      <c r="H96">
        <f t="shared" ca="1" si="23"/>
        <v>0.90729307800712311</v>
      </c>
      <c r="I96">
        <f t="shared" ca="1" si="24"/>
        <v>1.1021796861897244</v>
      </c>
      <c r="J96">
        <f t="shared" ca="1" si="25"/>
        <v>0.44931545229979009</v>
      </c>
      <c r="K96">
        <f t="shared" ca="1" si="26"/>
        <v>0.90074464600822013</v>
      </c>
      <c r="L96" s="7">
        <f t="shared" si="27"/>
        <v>0.53283302033339752</v>
      </c>
      <c r="M96">
        <f t="shared" ca="1" si="28"/>
        <v>0.76912109076481228</v>
      </c>
      <c r="N96">
        <f t="shared" ca="1" si="29"/>
        <v>12.150646160215594</v>
      </c>
      <c r="O96">
        <v>0.56057945301558387</v>
      </c>
      <c r="P96">
        <f t="shared" si="30"/>
        <v>13.680209009500787</v>
      </c>
    </row>
    <row r="97" spans="1:16" x14ac:dyDescent="0.25">
      <c r="A97" s="4">
        <f t="shared" si="33"/>
        <v>8900</v>
      </c>
      <c r="B97">
        <v>-24.527799888731973</v>
      </c>
      <c r="C97">
        <f t="shared" ca="1" si="34"/>
        <v>324.18584437039237</v>
      </c>
      <c r="D97">
        <f t="shared" ca="1" si="35"/>
        <v>-324.18584437039249</v>
      </c>
      <c r="E97">
        <f t="shared" ca="1" si="20"/>
        <v>324.18584437039249</v>
      </c>
      <c r="F97">
        <f t="shared" ca="1" si="21"/>
        <v>0.93192148640865358</v>
      </c>
      <c r="G97">
        <f t="shared" ca="1" si="22"/>
        <v>0.44253907768895179</v>
      </c>
      <c r="H97">
        <f t="shared" ca="1" si="23"/>
        <v>0.90819785847997081</v>
      </c>
      <c r="I97">
        <f t="shared" ca="1" si="24"/>
        <v>1.1010816538079888</v>
      </c>
      <c r="J97">
        <f t="shared" ca="1" si="25"/>
        <v>0.45037328048663844</v>
      </c>
      <c r="K97">
        <f t="shared" ca="1" si="26"/>
        <v>0.90028467547681024</v>
      </c>
      <c r="L97" s="7">
        <f t="shared" si="27"/>
        <v>0.53283302033339752</v>
      </c>
      <c r="M97">
        <f t="shared" ca="1" si="28"/>
        <v>0.76931754410388875</v>
      </c>
      <c r="N97">
        <f t="shared" ca="1" si="29"/>
        <v>12.141641730876508</v>
      </c>
      <c r="O97">
        <v>0.56057945301558387</v>
      </c>
      <c r="P97">
        <f t="shared" si="30"/>
        <v>13.749780645301069</v>
      </c>
    </row>
    <row r="98" spans="1:16" x14ac:dyDescent="0.25">
      <c r="A98" s="4">
        <f t="shared" si="33"/>
        <v>9000</v>
      </c>
      <c r="B98">
        <v>-24.651906534856852</v>
      </c>
      <c r="C98">
        <f t="shared" ca="1" si="34"/>
        <v>324.94490688049979</v>
      </c>
      <c r="D98">
        <f t="shared" ca="1" si="35"/>
        <v>-324.94490688050053</v>
      </c>
      <c r="E98">
        <f t="shared" ca="1" si="20"/>
        <v>324.94490688050053</v>
      </c>
      <c r="F98">
        <f t="shared" ca="1" si="21"/>
        <v>0.93158784086560487</v>
      </c>
      <c r="G98">
        <f t="shared" ca="1" si="22"/>
        <v>0.44357525748817644</v>
      </c>
      <c r="H98">
        <f t="shared" ca="1" si="23"/>
        <v>0.90909770254336808</v>
      </c>
      <c r="I98">
        <f t="shared" ca="1" si="24"/>
        <v>1.0999917799839511</v>
      </c>
      <c r="J98">
        <f t="shared" ca="1" si="25"/>
        <v>0.45142780362115542</v>
      </c>
      <c r="K98">
        <f t="shared" ca="1" si="26"/>
        <v>0.89982513936299602</v>
      </c>
      <c r="L98" s="7">
        <f t="shared" si="27"/>
        <v>0.53283302033339752</v>
      </c>
      <c r="M98">
        <f t="shared" ca="1" si="28"/>
        <v>0.76951396230459002</v>
      </c>
      <c r="N98">
        <f t="shared" ca="1" si="29"/>
        <v>12.132720551195836</v>
      </c>
      <c r="O98">
        <v>0.56057945301558387</v>
      </c>
      <c r="P98">
        <f t="shared" si="30"/>
        <v>13.819352281101352</v>
      </c>
    </row>
    <row r="99" spans="1:16" x14ac:dyDescent="0.25">
      <c r="A99" s="4">
        <f t="shared" si="33"/>
        <v>9100</v>
      </c>
      <c r="B99">
        <v>-24.776013180981728</v>
      </c>
      <c r="C99">
        <f t="shared" ca="1" si="34"/>
        <v>325.70160715580033</v>
      </c>
      <c r="D99">
        <f t="shared" ca="1" si="35"/>
        <v>-325.70160715580101</v>
      </c>
      <c r="E99">
        <f t="shared" ca="1" si="20"/>
        <v>325.70160715580101</v>
      </c>
      <c r="F99">
        <f t="shared" ca="1" si="21"/>
        <v>0.93125430846916246</v>
      </c>
      <c r="G99">
        <f t="shared" ca="1" si="22"/>
        <v>0.4446082126518075</v>
      </c>
      <c r="H99">
        <f t="shared" ca="1" si="23"/>
        <v>0.90999265229206028</v>
      </c>
      <c r="I99">
        <f t="shared" ca="1" si="24"/>
        <v>1.0989099719445339</v>
      </c>
      <c r="J99">
        <f t="shared" ca="1" si="25"/>
        <v>0.45247904503483938</v>
      </c>
      <c r="K99">
        <f t="shared" ca="1" si="26"/>
        <v>0.89936603738810772</v>
      </c>
      <c r="L99" s="7">
        <f t="shared" si="27"/>
        <v>0.53283302033339752</v>
      </c>
      <c r="M99">
        <f t="shared" ca="1" si="28"/>
        <v>0.7697103452515579</v>
      </c>
      <c r="N99">
        <f t="shared" ca="1" si="29"/>
        <v>12.123881666378885</v>
      </c>
      <c r="O99">
        <v>0.56057945301558387</v>
      </c>
      <c r="P99">
        <f t="shared" si="30"/>
        <v>13.888923916901634</v>
      </c>
    </row>
    <row r="100" spans="1:16" x14ac:dyDescent="0.25">
      <c r="A100" s="4">
        <f t="shared" si="33"/>
        <v>9200</v>
      </c>
      <c r="B100">
        <v>-24.900119827106607</v>
      </c>
      <c r="C100">
        <f t="shared" ca="1" si="34"/>
        <v>-326.455961783595</v>
      </c>
      <c r="D100">
        <f t="shared" ca="1" si="35"/>
        <v>326.4559617835946</v>
      </c>
      <c r="E100">
        <f t="shared" ca="1" si="20"/>
        <v>326.4559617835946</v>
      </c>
      <c r="F100">
        <f t="shared" ca="1" si="21"/>
        <v>0.93092088928270211</v>
      </c>
      <c r="G100">
        <f t="shared" ca="1" si="22"/>
        <v>0.44563796582281034</v>
      </c>
      <c r="H100">
        <f t="shared" ca="1" si="23"/>
        <v>0.91088274925141166</v>
      </c>
      <c r="I100">
        <f t="shared" ca="1" si="24"/>
        <v>1.0978361384292625</v>
      </c>
      <c r="J100">
        <f t="shared" ca="1" si="25"/>
        <v>0.45352702777150078</v>
      </c>
      <c r="K100">
        <f t="shared" ca="1" si="26"/>
        <v>0.89890736927361492</v>
      </c>
      <c r="L100" s="7">
        <f t="shared" si="27"/>
        <v>0.53283302033339752</v>
      </c>
      <c r="M100">
        <f t="shared" ca="1" si="28"/>
        <v>0.7699066928293975</v>
      </c>
      <c r="N100">
        <f t="shared" ca="1" si="29"/>
        <v>12.115124137260707</v>
      </c>
      <c r="O100">
        <v>0.56057945301558387</v>
      </c>
      <c r="P100">
        <f t="shared" si="30"/>
        <v>13.958495552701917</v>
      </c>
    </row>
    <row r="101" spans="1:16" x14ac:dyDescent="0.25">
      <c r="A101" s="4">
        <f t="shared" si="33"/>
        <v>9300</v>
      </c>
      <c r="B101">
        <v>-25.024226473231483</v>
      </c>
      <c r="C101">
        <f t="shared" ca="1" si="34"/>
        <v>-327.20798714768864</v>
      </c>
      <c r="D101">
        <f t="shared" ca="1" si="35"/>
        <v>327.20798714768864</v>
      </c>
      <c r="E101">
        <f t="shared" ca="1" si="20"/>
        <v>327.20798714768864</v>
      </c>
      <c r="F101">
        <f t="shared" ca="1" si="21"/>
        <v>0.9305875833696029</v>
      </c>
      <c r="G101">
        <f t="shared" ca="1" si="22"/>
        <v>0.4466645393663623</v>
      </c>
      <c r="H101">
        <f t="shared" ca="1" si="23"/>
        <v>0.91176803438795762</v>
      </c>
      <c r="I101">
        <f t="shared" ca="1" si="24"/>
        <v>1.0967701896582389</v>
      </c>
      <c r="J101">
        <f t="shared" ca="1" si="25"/>
        <v>0.45457177459224424</v>
      </c>
      <c r="K101">
        <f t="shared" ca="1" si="26"/>
        <v>0.89844913474112742</v>
      </c>
      <c r="L101" s="7">
        <f t="shared" si="27"/>
        <v>0.53283302033339752</v>
      </c>
      <c r="M101">
        <f t="shared" ca="1" si="28"/>
        <v>0.77010300492267636</v>
      </c>
      <c r="N101">
        <f t="shared" ca="1" si="29"/>
        <v>12.106447039974197</v>
      </c>
      <c r="O101">
        <v>0.56057945301558387</v>
      </c>
      <c r="P101">
        <f t="shared" si="30"/>
        <v>14.028067188502199</v>
      </c>
    </row>
    <row r="102" spans="1:16" x14ac:dyDescent="0.25">
      <c r="A102" s="4">
        <f t="shared" si="33"/>
        <v>9400</v>
      </c>
      <c r="B102">
        <v>-25.148333119356359</v>
      </c>
      <c r="C102">
        <f t="shared" ca="1" si="34"/>
        <v>-327.95769943190231</v>
      </c>
      <c r="D102">
        <f t="shared" ca="1" si="35"/>
        <v>327.95769943190209</v>
      </c>
      <c r="E102">
        <f t="shared" ca="1" si="20"/>
        <v>327.95769943190209</v>
      </c>
      <c r="F102">
        <f t="shared" ca="1" si="21"/>
        <v>0.93025439079324479</v>
      </c>
      <c r="G102">
        <f t="shared" ca="1" si="22"/>
        <v>0.44768795537464712</v>
      </c>
      <c r="H102">
        <f t="shared" ca="1" si="23"/>
        <v>0.91264854811971918</v>
      </c>
      <c r="I102">
        <f t="shared" ca="1" si="24"/>
        <v>1.0957120373009372</v>
      </c>
      <c r="J102">
        <f t="shared" ca="1" si="25"/>
        <v>0.45561330798034821</v>
      </c>
      <c r="K102">
        <f t="shared" ca="1" si="26"/>
        <v>0.89799133351239269</v>
      </c>
      <c r="L102" s="7">
        <f t="shared" si="27"/>
        <v>0.53283302033339752</v>
      </c>
      <c r="M102">
        <f t="shared" ca="1" si="28"/>
        <v>0.77029928141592596</v>
      </c>
      <c r="N102">
        <f t="shared" ca="1" si="29"/>
        <v>12.09784946562675</v>
      </c>
      <c r="O102">
        <v>0.56057945301558387</v>
      </c>
      <c r="P102">
        <f t="shared" si="30"/>
        <v>14.09763882430248</v>
      </c>
    </row>
    <row r="103" spans="1:16" x14ac:dyDescent="0.25">
      <c r="A103" s="4">
        <f t="shared" si="33"/>
        <v>9500</v>
      </c>
      <c r="B103">
        <v>-25.272439765481238</v>
      </c>
      <c r="C103">
        <f t="shared" ca="1" si="34"/>
        <v>328.70511462349936</v>
      </c>
      <c r="D103">
        <f t="shared" ca="1" si="35"/>
        <v>-328.70511462350004</v>
      </c>
      <c r="E103">
        <f t="shared" ca="1" si="20"/>
        <v>328.70511462350004</v>
      </c>
      <c r="F103">
        <f t="shared" ca="1" si="21"/>
        <v>0.9299213116170113</v>
      </c>
      <c r="G103">
        <f t="shared" ca="1" si="22"/>
        <v>0.4487082356715319</v>
      </c>
      <c r="H103">
        <f t="shared" ca="1" si="23"/>
        <v>0.91352433032626557</v>
      </c>
      <c r="I103">
        <f t="shared" ca="1" si="24"/>
        <v>1.0946615944458202</v>
      </c>
      <c r="J103">
        <f t="shared" ca="1" si="25"/>
        <v>0.45665165014602438</v>
      </c>
      <c r="K103">
        <f t="shared" ca="1" si="26"/>
        <v>0.89753396530929841</v>
      </c>
      <c r="L103" s="7">
        <f t="shared" si="27"/>
        <v>0.53283302033339752</v>
      </c>
      <c r="M103">
        <f t="shared" ca="1" si="28"/>
        <v>0.77049552219364092</v>
      </c>
      <c r="N103">
        <f t="shared" ca="1" si="29"/>
        <v>12.089330519985406</v>
      </c>
      <c r="O103">
        <v>0.56057945301558387</v>
      </c>
      <c r="P103">
        <f t="shared" si="30"/>
        <v>14.167210460102764</v>
      </c>
    </row>
    <row r="104" spans="1:16" x14ac:dyDescent="0.25">
      <c r="A104" s="4">
        <f t="shared" si="33"/>
        <v>9600</v>
      </c>
      <c r="B104">
        <v>-25.396546411606113</v>
      </c>
      <c r="C104">
        <f t="shared" ca="1" si="34"/>
        <v>329.45024851654483</v>
      </c>
      <c r="D104">
        <f t="shared" ca="1" si="35"/>
        <v>-329.45024851654523</v>
      </c>
      <c r="E104">
        <f t="shared" ca="1" si="20"/>
        <v>329.45024851654523</v>
      </c>
      <c r="F104">
        <f t="shared" ca="1" si="21"/>
        <v>0.92958834590428707</v>
      </c>
      <c r="G104">
        <f t="shared" ca="1" si="22"/>
        <v>0.44972540181715293</v>
      </c>
      <c r="H104">
        <f t="shared" ca="1" si="23"/>
        <v>0.9143954203585537</v>
      </c>
      <c r="I104">
        <f t="shared" ca="1" si="24"/>
        <v>1.0936187755707252</v>
      </c>
      <c r="J104">
        <f t="shared" ca="1" si="25"/>
        <v>0.45768682303108488</v>
      </c>
      <c r="K104">
        <f t="shared" ca="1" si="26"/>
        <v>0.8970770298538695</v>
      </c>
      <c r="L104" s="7">
        <f t="shared" si="27"/>
        <v>0.53283302033339752</v>
      </c>
      <c r="M104">
        <f t="shared" ca="1" si="28"/>
        <v>0.77069172714028034</v>
      </c>
      <c r="N104">
        <f t="shared" ca="1" si="29"/>
        <v>12.080889323170016</v>
      </c>
      <c r="O104">
        <v>0.56057945301558387</v>
      </c>
      <c r="P104">
        <f t="shared" si="30"/>
        <v>14.236782095903045</v>
      </c>
    </row>
    <row r="105" spans="1:16" x14ac:dyDescent="0.25">
      <c r="A105" s="4">
        <f t="shared" si="33"/>
        <v>9700</v>
      </c>
      <c r="B105">
        <v>-25.520653057730989</v>
      </c>
      <c r="C105">
        <f t="shared" ca="1" si="34"/>
        <v>-330.19311671518352</v>
      </c>
      <c r="D105">
        <f t="shared" ca="1" si="35"/>
        <v>330.19311671518307</v>
      </c>
      <c r="E105">
        <f t="shared" ca="1" si="20"/>
        <v>330.19311671518307</v>
      </c>
      <c r="F105">
        <f t="shared" ca="1" si="21"/>
        <v>0.92925549371845961</v>
      </c>
      <c r="G105">
        <f t="shared" ca="1" si="22"/>
        <v>0.45073947511239038</v>
      </c>
      <c r="H105">
        <f t="shared" ca="1" si="23"/>
        <v>0.91526185704853191</v>
      </c>
      <c r="I105">
        <f t="shared" ca="1" si="24"/>
        <v>1.0925834965140198</v>
      </c>
      <c r="J105">
        <f t="shared" ca="1" si="25"/>
        <v>0.45871884831349619</v>
      </c>
      <c r="K105">
        <f t="shared" ca="1" si="26"/>
        <v>0.89662052686827076</v>
      </c>
      <c r="L105" s="7">
        <f t="shared" si="27"/>
        <v>0.53283302033339752</v>
      </c>
      <c r="M105">
        <f t="shared" ca="1" si="28"/>
        <v>0.77088789614026698</v>
      </c>
      <c r="N105">
        <f t="shared" ca="1" si="29"/>
        <v>12.07252500935436</v>
      </c>
      <c r="O105">
        <v>0.56057945301558387</v>
      </c>
      <c r="P105">
        <f t="shared" si="30"/>
        <v>14.306353731703325</v>
      </c>
    </row>
    <row r="106" spans="1:16" x14ac:dyDescent="0.25">
      <c r="A106" s="4">
        <f t="shared" si="33"/>
        <v>9800</v>
      </c>
      <c r="B106">
        <v>-25.644759703855868</v>
      </c>
      <c r="C106">
        <f t="shared" ca="1" si="34"/>
        <v>330.93373463685111</v>
      </c>
      <c r="D106">
        <f t="shared" ca="1" si="35"/>
        <v>-330.93373463685123</v>
      </c>
      <c r="E106">
        <f t="shared" ca="1" si="20"/>
        <v>330.93373463685123</v>
      </c>
      <c r="F106">
        <f t="shared" ca="1" si="21"/>
        <v>0.92892275512291866</v>
      </c>
      <c r="G106">
        <f t="shared" ca="1" si="22"/>
        <v>0.45175047660325196</v>
      </c>
      <c r="H106">
        <f t="shared" ca="1" si="23"/>
        <v>0.91612367871852807</v>
      </c>
      <c r="I106">
        <f t="shared" ca="1" si="24"/>
        <v>1.0915556744464874</v>
      </c>
      <c r="J106">
        <f t="shared" ca="1" si="25"/>
        <v>0.45974774741184038</v>
      </c>
      <c r="K106">
        <f t="shared" ca="1" si="26"/>
        <v>0.8961644560748051</v>
      </c>
      <c r="L106" s="7">
        <f t="shared" si="27"/>
        <v>0.53283302033339752</v>
      </c>
      <c r="M106">
        <f t="shared" ca="1" si="28"/>
        <v>0.77108402907798812</v>
      </c>
      <c r="N106">
        <f t="shared" ca="1" si="29"/>
        <v>12.064236726474885</v>
      </c>
      <c r="O106">
        <v>0.56057945301558387</v>
      </c>
      <c r="P106">
        <f t="shared" si="30"/>
        <v>14.375925367503608</v>
      </c>
    </row>
    <row r="107" spans="1:16" x14ac:dyDescent="0.25">
      <c r="A107" s="4">
        <f t="shared" si="33"/>
        <v>9900</v>
      </c>
      <c r="B107">
        <v>-25.768866349980744</v>
      </c>
      <c r="C107">
        <f t="shared" ca="1" si="34"/>
        <v>-331.67211751541777</v>
      </c>
      <c r="D107">
        <f t="shared" ca="1" si="35"/>
        <v>331.6721175154172</v>
      </c>
      <c r="E107">
        <f t="shared" ca="1" si="20"/>
        <v>331.6721175154172</v>
      </c>
      <c r="F107">
        <f t="shared" ca="1" si="21"/>
        <v>0.92859013018105507</v>
      </c>
      <c r="G107">
        <f t="shared" ca="1" si="22"/>
        <v>0.45275842708516395</v>
      </c>
      <c r="H107">
        <f t="shared" ca="1" si="23"/>
        <v>0.91698092319042501</v>
      </c>
      <c r="I107">
        <f t="shared" ca="1" si="24"/>
        <v>1.090535227843922</v>
      </c>
      <c r="J107">
        <f t="shared" ca="1" si="25"/>
        <v>0.46077354148968191</v>
      </c>
      <c r="K107">
        <f t="shared" ca="1" si="26"/>
        <v>0.89570881719591289</v>
      </c>
      <c r="L107" s="7">
        <f t="shared" si="27"/>
        <v>0.53283302033339752</v>
      </c>
      <c r="M107">
        <f t="shared" ca="1" si="28"/>
        <v>0.77128012583779593</v>
      </c>
      <c r="N107">
        <f t="shared" ca="1" si="29"/>
        <v>12.056023635946765</v>
      </c>
      <c r="O107">
        <v>0.56057945301558387</v>
      </c>
      <c r="P107">
        <f t="shared" si="30"/>
        <v>14.44549700330389</v>
      </c>
    </row>
    <row r="108" spans="1:16" x14ac:dyDescent="0.25">
      <c r="A108" s="4">
        <f t="shared" si="33"/>
        <v>10000</v>
      </c>
      <c r="B108">
        <v>-25.89297299610562</v>
      </c>
      <c r="C108">
        <f t="shared" ca="1" si="34"/>
        <v>332.40828040425606</v>
      </c>
      <c r="D108">
        <f t="shared" ca="1" si="35"/>
        <v>-332.40828040425629</v>
      </c>
      <c r="E108">
        <f t="shared" ca="1" si="20"/>
        <v>332.40828040425629</v>
      </c>
      <c r="F108">
        <f t="shared" ca="1" si="21"/>
        <v>0.92825761895626235</v>
      </c>
      <c r="G108">
        <f t="shared" ca="1" si="22"/>
        <v>0.45376334710715949</v>
      </c>
      <c r="H108">
        <f t="shared" ca="1" si="23"/>
        <v>0.9178336277946193</v>
      </c>
      <c r="I108">
        <f t="shared" ca="1" si="24"/>
        <v>1.0895220764604268</v>
      </c>
      <c r="J108">
        <f t="shared" ca="1" si="25"/>
        <v>0.46179625145983044</v>
      </c>
      <c r="K108">
        <f t="shared" ca="1" si="26"/>
        <v>0.89525360995417369</v>
      </c>
      <c r="L108" s="7">
        <f t="shared" si="27"/>
        <v>0.53283302033339752</v>
      </c>
      <c r="M108">
        <f t="shared" ca="1" si="28"/>
        <v>0.77147618630400727</v>
      </c>
      <c r="N108">
        <f t="shared" ca="1" si="29"/>
        <v>12.047884912387294</v>
      </c>
      <c r="O108">
        <v>0.56057945301558387</v>
      </c>
      <c r="P108">
        <f t="shared" si="30"/>
        <v>14.515068639104172</v>
      </c>
    </row>
    <row r="109" spans="1:16" x14ac:dyDescent="0.25">
      <c r="A109" s="4">
        <f t="shared" si="33"/>
        <v>10100</v>
      </c>
      <c r="B109">
        <v>-26.017079642230499</v>
      </c>
      <c r="C109">
        <f t="shared" ca="1" si="34"/>
        <v>333.14223817925307</v>
      </c>
      <c r="D109">
        <f t="shared" ca="1" si="35"/>
        <v>-333.14223817925307</v>
      </c>
      <c r="E109">
        <f t="shared" ca="1" si="20"/>
        <v>333.14223817925307</v>
      </c>
      <c r="F109">
        <f t="shared" ca="1" si="21"/>
        <v>0.92792522151193491</v>
      </c>
      <c r="G109">
        <f t="shared" ca="1" si="22"/>
        <v>0.45476525697598991</v>
      </c>
      <c r="H109">
        <f t="shared" ca="1" si="23"/>
        <v>0.91868182937878706</v>
      </c>
      <c r="I109">
        <f t="shared" ca="1" si="24"/>
        <v>1.0885161413023705</v>
      </c>
      <c r="J109">
        <f t="shared" ca="1" si="25"/>
        <v>0.46281589798852468</v>
      </c>
      <c r="K109">
        <f t="shared" ca="1" si="26"/>
        <v>0.89479883407230321</v>
      </c>
      <c r="L109" s="7">
        <f t="shared" si="27"/>
        <v>0.53283302033339752</v>
      </c>
      <c r="M109">
        <f t="shared" ca="1" si="28"/>
        <v>0.77167221036090472</v>
      </c>
      <c r="N109">
        <f t="shared" ca="1" si="29"/>
        <v>12.039819743346095</v>
      </c>
      <c r="O109">
        <v>0.56057945301558387</v>
      </c>
      <c r="P109">
        <f t="shared" si="30"/>
        <v>14.584640274904455</v>
      </c>
    </row>
    <row r="110" spans="1:16" x14ac:dyDescent="0.25">
      <c r="A110" s="4">
        <f t="shared" si="33"/>
        <v>10200</v>
      </c>
      <c r="B110">
        <v>-26.141186288355375</v>
      </c>
      <c r="C110">
        <f t="shared" ca="1" si="34"/>
        <v>333.87400554174837</v>
      </c>
      <c r="D110">
        <f t="shared" ca="1" si="35"/>
        <v>-333.87400554174883</v>
      </c>
      <c r="E110">
        <f t="shared" ca="1" si="20"/>
        <v>333.87400554174883</v>
      </c>
      <c r="F110">
        <f t="shared" ca="1" si="21"/>
        <v>0.92759293791146968</v>
      </c>
      <c r="G110">
        <f t="shared" ca="1" si="22"/>
        <v>0.45576417676013559</v>
      </c>
      <c r="H110">
        <f t="shared" ca="1" si="23"/>
        <v>0.91952556431644306</v>
      </c>
      <c r="I110">
        <f t="shared" ca="1" si="24"/>
        <v>1.0875173446030073</v>
      </c>
      <c r="J110">
        <f t="shared" ca="1" si="25"/>
        <v>0.46383250149951433</v>
      </c>
      <c r="K110">
        <f t="shared" ca="1" si="26"/>
        <v>0.89434448927315646</v>
      </c>
      <c r="L110" s="7">
        <f t="shared" si="27"/>
        <v>0.53283302033339752</v>
      </c>
      <c r="M110">
        <f t="shared" ca="1" si="28"/>
        <v>0.77186819789273586</v>
      </c>
      <c r="N110">
        <f t="shared" ca="1" si="29"/>
        <v>12.0318273290422</v>
      </c>
      <c r="O110">
        <v>0.56057945301558387</v>
      </c>
      <c r="P110">
        <f t="shared" si="30"/>
        <v>14.654211910704737</v>
      </c>
    </row>
    <row r="111" spans="1:16" x14ac:dyDescent="0.25">
      <c r="A111" s="4">
        <f t="shared" si="33"/>
        <v>10300</v>
      </c>
      <c r="B111">
        <v>-26.26529293448025</v>
      </c>
      <c r="C111">
        <f t="shared" ca="1" si="34"/>
        <v>-334.6035970214183</v>
      </c>
      <c r="D111">
        <f t="shared" ca="1" si="35"/>
        <v>334.60359702141784</v>
      </c>
      <c r="E111">
        <f t="shared" ca="1" si="20"/>
        <v>334.60359702141784</v>
      </c>
      <c r="F111">
        <f t="shared" ca="1" si="21"/>
        <v>0.92726076821826431</v>
      </c>
      <c r="G111">
        <f t="shared" ca="1" si="22"/>
        <v>0.45676012629374307</v>
      </c>
      <c r="H111">
        <f t="shared" ca="1" si="23"/>
        <v>0.92036486851531618</v>
      </c>
      <c r="I111">
        <f t="shared" ca="1" si="24"/>
        <v>1.0865256097977174</v>
      </c>
      <c r="J111">
        <f t="shared" ca="1" si="25"/>
        <v>0.46484608217806678</v>
      </c>
      <c r="K111">
        <f t="shared" ca="1" si="26"/>
        <v>0.89389057527972438</v>
      </c>
      <c r="L111" s="7">
        <f t="shared" si="27"/>
        <v>0.53283302033339752</v>
      </c>
      <c r="M111">
        <f t="shared" ca="1" si="28"/>
        <v>0.77206414878371465</v>
      </c>
      <c r="N111">
        <f t="shared" ca="1" si="29"/>
        <v>12.023906882107607</v>
      </c>
      <c r="O111">
        <v>0.56057945301558387</v>
      </c>
      <c r="P111">
        <f t="shared" si="30"/>
        <v>14.723783546505018</v>
      </c>
    </row>
    <row r="112" spans="1:16" x14ac:dyDescent="0.25">
      <c r="A112" s="4">
        <f t="shared" si="33"/>
        <v>10400</v>
      </c>
      <c r="B112">
        <v>-26.389399580605129</v>
      </c>
      <c r="C112">
        <f t="shared" ca="1" si="34"/>
        <v>-335.33102697909072</v>
      </c>
      <c r="D112">
        <f t="shared" ca="1" si="35"/>
        <v>335.33102697909027</v>
      </c>
      <c r="E112">
        <f t="shared" ca="1" si="20"/>
        <v>335.33102697909027</v>
      </c>
      <c r="F112">
        <f t="shared" ca="1" si="21"/>
        <v>0.92692871249571873</v>
      </c>
      <c r="G112">
        <f t="shared" ca="1" si="22"/>
        <v>0.45775312518046762</v>
      </c>
      <c r="H112">
        <f t="shared" ca="1" si="23"/>
        <v>0.92119977742552939</v>
      </c>
      <c r="I112">
        <f t="shared" ca="1" si="24"/>
        <v>1.0855408614998725</v>
      </c>
      <c r="J112">
        <f t="shared" ca="1" si="25"/>
        <v>0.46585665997487785</v>
      </c>
      <c r="K112">
        <f t="shared" ca="1" si="26"/>
        <v>0.89343709181513664</v>
      </c>
      <c r="L112" s="7">
        <f t="shared" si="27"/>
        <v>0.53283302033339752</v>
      </c>
      <c r="M112">
        <f t="shared" ca="1" si="28"/>
        <v>0.77226006291802063</v>
      </c>
      <c r="N112">
        <f t="shared" ca="1" si="29"/>
        <v>12.016057627337293</v>
      </c>
      <c r="O112">
        <v>0.56057945301558387</v>
      </c>
      <c r="P112">
        <f t="shared" si="30"/>
        <v>14.793355182305302</v>
      </c>
    </row>
    <row r="113" spans="1:16" x14ac:dyDescent="0.25">
      <c r="A113" s="4">
        <f t="shared" si="33"/>
        <v>10500</v>
      </c>
      <c r="B113">
        <v>-26.513506226730005</v>
      </c>
      <c r="C113">
        <f t="shared" ca="1" si="34"/>
        <v>336.05630960950845</v>
      </c>
      <c r="D113">
        <f t="shared" ca="1" si="35"/>
        <v>-336.05630960950856</v>
      </c>
      <c r="E113">
        <f t="shared" ca="1" si="20"/>
        <v>336.05630960950856</v>
      </c>
      <c r="F113">
        <f t="shared" ca="1" si="21"/>
        <v>0.92659677080723346</v>
      </c>
      <c r="G113">
        <f t="shared" ca="1" si="22"/>
        <v>0.4587431927972454</v>
      </c>
      <c r="H113">
        <f t="shared" ca="1" si="23"/>
        <v>0.92203032604760637</v>
      </c>
      <c r="I113">
        <f t="shared" ca="1" si="24"/>
        <v>1.0845630254772856</v>
      </c>
      <c r="J113">
        <f t="shared" ca="1" si="25"/>
        <v>0.46686425460991077</v>
      </c>
      <c r="K113">
        <f t="shared" ca="1" si="26"/>
        <v>0.89298403860265918</v>
      </c>
      <c r="L113" s="7">
        <f t="shared" si="27"/>
        <v>0.53283302033339752</v>
      </c>
      <c r="M113">
        <f t="shared" ca="1" si="28"/>
        <v>0.77245594017980002</v>
      </c>
      <c r="N113">
        <f t="shared" ca="1" si="29"/>
        <v>12.008278801445293</v>
      </c>
      <c r="O113">
        <v>0.56057945301558387</v>
      </c>
      <c r="P113">
        <f t="shared" si="30"/>
        <v>14.862926818105583</v>
      </c>
    </row>
    <row r="114" spans="1:16" x14ac:dyDescent="0.25">
      <c r="A114" s="4">
        <f t="shared" si="33"/>
        <v>10600</v>
      </c>
      <c r="B114">
        <v>-26.637612872854884</v>
      </c>
      <c r="C114">
        <f t="shared" ca="1" si="34"/>
        <v>336.77945894403001</v>
      </c>
      <c r="D114">
        <f t="shared" ca="1" si="35"/>
        <v>-336.7794589440303</v>
      </c>
      <c r="E114">
        <f t="shared" ca="1" si="20"/>
        <v>336.7794589440303</v>
      </c>
      <c r="F114">
        <f t="shared" ca="1" si="21"/>
        <v>0.92626494321621067</v>
      </c>
      <c r="G114">
        <f t="shared" ca="1" si="22"/>
        <v>0.4597303482979801</v>
      </c>
      <c r="H114">
        <f t="shared" ca="1" si="23"/>
        <v>0.92285654894029689</v>
      </c>
      <c r="I114">
        <f t="shared" ca="1" si="24"/>
        <v>1.0835920286292446</v>
      </c>
      <c r="J114">
        <f t="shared" ca="1" si="25"/>
        <v>0.46786888557614786</v>
      </c>
      <c r="K114">
        <f t="shared" ca="1" si="26"/>
        <v>0.89253141536569458</v>
      </c>
      <c r="L114" s="7">
        <f t="shared" si="27"/>
        <v>0.53283302033339752</v>
      </c>
      <c r="M114">
        <f t="shared" ca="1" si="28"/>
        <v>0.77265178045316552</v>
      </c>
      <c r="N114">
        <f t="shared" ca="1" si="29"/>
        <v>12.000569652826856</v>
      </c>
      <c r="O114">
        <v>0.56057945301558387</v>
      </c>
      <c r="P114">
        <f t="shared" si="30"/>
        <v>14.932498453905866</v>
      </c>
    </row>
    <row r="115" spans="1:16" x14ac:dyDescent="0.25">
      <c r="A115" s="4">
        <f t="shared" si="33"/>
        <v>10700</v>
      </c>
      <c r="B115">
        <v>-26.76171951897976</v>
      </c>
      <c r="C115">
        <f t="shared" ca="1" si="34"/>
        <v>337.50048885327425</v>
      </c>
      <c r="D115">
        <f t="shared" ca="1" si="35"/>
        <v>-337.5004888532747</v>
      </c>
      <c r="E115">
        <f t="shared" ca="1" si="20"/>
        <v>337.5004888532747</v>
      </c>
      <c r="F115">
        <f t="shared" ca="1" si="21"/>
        <v>0.92593322978605386</v>
      </c>
      <c r="G115">
        <f t="shared" ca="1" si="22"/>
        <v>0.46071461061715319</v>
      </c>
      <c r="H115">
        <f t="shared" ca="1" si="23"/>
        <v>0.9236784802282284</v>
      </c>
      <c r="I115">
        <f t="shared" ca="1" si="24"/>
        <v>1.0826277989641089</v>
      </c>
      <c r="J115">
        <f t="shared" ca="1" si="25"/>
        <v>0.46887057214326483</v>
      </c>
      <c r="K115">
        <f t="shared" ca="1" si="26"/>
        <v>0.89207922182778265</v>
      </c>
      <c r="L115" s="7">
        <f t="shared" si="27"/>
        <v>0.53283302033339752</v>
      </c>
      <c r="M115">
        <f t="shared" ca="1" si="28"/>
        <v>0.77284758362219685</v>
      </c>
      <c r="N115">
        <f t="shared" ca="1" si="29"/>
        <v>11.992929441326416</v>
      </c>
      <c r="O115">
        <v>0.56057945301558387</v>
      </c>
      <c r="P115">
        <f t="shared" si="30"/>
        <v>15.002070089706148</v>
      </c>
    </row>
    <row r="116" spans="1:16" x14ac:dyDescent="0.25">
      <c r="A116" s="4">
        <f t="shared" si="33"/>
        <v>10800</v>
      </c>
      <c r="B116">
        <v>-26.885826165104639</v>
      </c>
      <c r="C116">
        <f t="shared" ca="1" si="34"/>
        <v>338.21941304971193</v>
      </c>
      <c r="D116">
        <f t="shared" ca="1" si="35"/>
        <v>-338.21941304971193</v>
      </c>
      <c r="E116">
        <f t="shared" ca="1" si="20"/>
        <v>338.21941304971193</v>
      </c>
      <c r="F116">
        <f t="shared" ca="1" si="21"/>
        <v>0.92560163058016687</v>
      </c>
      <c r="G116">
        <f t="shared" ca="1" si="22"/>
        <v>0.46169599847336168</v>
      </c>
      <c r="H116">
        <f t="shared" ca="1" si="23"/>
        <v>0.92449615360939363</v>
      </c>
      <c r="I116">
        <f t="shared" ca="1" si="24"/>
        <v>1.0816702655774459</v>
      </c>
      <c r="J116">
        <f t="shared" ca="1" si="25"/>
        <v>0.46986933336123132</v>
      </c>
      <c r="K116">
        <f t="shared" ca="1" si="26"/>
        <v>0.89162745771259933</v>
      </c>
      <c r="L116" s="7">
        <f t="shared" si="27"/>
        <v>0.53283302033339752</v>
      </c>
      <c r="M116">
        <f t="shared" ca="1" si="28"/>
        <v>0.77304334957094123</v>
      </c>
      <c r="N116">
        <f t="shared" ca="1" si="29"/>
        <v>11.985357438011196</v>
      </c>
      <c r="O116">
        <v>0.56057945301558387</v>
      </c>
      <c r="P116">
        <f t="shared" si="30"/>
        <v>15.071641725506431</v>
      </c>
    </row>
    <row r="117" spans="1:16" x14ac:dyDescent="0.25">
      <c r="A117" s="4">
        <f t="shared" si="33"/>
        <v>10900</v>
      </c>
      <c r="B117">
        <v>-27.009932811229515</v>
      </c>
      <c r="C117">
        <f t="shared" ca="1" si="34"/>
        <v>338.93624509020117</v>
      </c>
      <c r="D117">
        <f t="shared" ca="1" si="35"/>
        <v>-338.93624509020174</v>
      </c>
      <c r="E117">
        <f t="shared" ca="1" si="20"/>
        <v>338.93624509020174</v>
      </c>
      <c r="F117">
        <f t="shared" ca="1" si="21"/>
        <v>0.92527014566195542</v>
      </c>
      <c r="G117">
        <f t="shared" ca="1" si="22"/>
        <v>0.46267453037277906</v>
      </c>
      <c r="H117">
        <f t="shared" ca="1" si="23"/>
        <v>0.92530960236247206</v>
      </c>
      <c r="I117">
        <f t="shared" ca="1" si="24"/>
        <v>1.0807193586307013</v>
      </c>
      <c r="J117">
        <f t="shared" ca="1" si="25"/>
        <v>0.47086518806383271</v>
      </c>
      <c r="K117">
        <f t="shared" ca="1" si="26"/>
        <v>0.89117612274395752</v>
      </c>
      <c r="L117" s="7">
        <f t="shared" si="27"/>
        <v>0.53283302033339752</v>
      </c>
      <c r="M117">
        <f t="shared" ca="1" si="28"/>
        <v>0.77323907818341275</v>
      </c>
      <c r="N117">
        <f t="shared" ca="1" si="29"/>
        <v>11.977852924950314</v>
      </c>
      <c r="O117">
        <v>0.56057945301558387</v>
      </c>
      <c r="P117">
        <f t="shared" si="30"/>
        <v>15.141213361306713</v>
      </c>
    </row>
    <row r="118" spans="1:16" x14ac:dyDescent="0.25">
      <c r="A118" s="4">
        <f t="shared" si="33"/>
        <v>11000</v>
      </c>
      <c r="B118">
        <v>-27.13403945735439</v>
      </c>
      <c r="C118">
        <f t="shared" ca="1" si="34"/>
        <v>339.65099837847509</v>
      </c>
      <c r="D118">
        <f t="shared" ca="1" si="35"/>
        <v>-339.65099837847538</v>
      </c>
      <c r="E118">
        <f t="shared" ca="1" si="20"/>
        <v>339.65099837847538</v>
      </c>
      <c r="F118">
        <f t="shared" ca="1" si="21"/>
        <v>0.92493877509482525</v>
      </c>
      <c r="G118">
        <f t="shared" ca="1" si="22"/>
        <v>0.46365022461255134</v>
      </c>
      <c r="H118">
        <f t="shared" ca="1" si="23"/>
        <v>0.92611885935399663</v>
      </c>
      <c r="I118">
        <f t="shared" ca="1" si="24"/>
        <v>1.0797750093303773</v>
      </c>
      <c r="J118">
        <f t="shared" ca="1" si="25"/>
        <v>0.47185815487212668</v>
      </c>
      <c r="K118">
        <f t="shared" ca="1" si="26"/>
        <v>0.89072521664580528</v>
      </c>
      <c r="L118" s="7">
        <f t="shared" si="27"/>
        <v>0.53283302033339752</v>
      </c>
      <c r="M118">
        <f t="shared" ca="1" si="28"/>
        <v>0.77343476934359379</v>
      </c>
      <c r="N118">
        <f t="shared" ca="1" si="29"/>
        <v>11.970415194999195</v>
      </c>
      <c r="O118">
        <v>0.56057945301558387</v>
      </c>
      <c r="P118">
        <f t="shared" si="30"/>
        <v>15.210784997106995</v>
      </c>
    </row>
    <row r="119" spans="1:16" x14ac:dyDescent="0.25">
      <c r="A119" s="4">
        <f t="shared" si="33"/>
        <v>11100</v>
      </c>
      <c r="B119">
        <v>-27.25814610347927</v>
      </c>
      <c r="C119">
        <f t="shared" ca="1" si="34"/>
        <v>-340.36368616757255</v>
      </c>
      <c r="D119">
        <f t="shared" ca="1" si="35"/>
        <v>340.36368616757221</v>
      </c>
      <c r="E119">
        <f t="shared" ca="1" si="20"/>
        <v>340.36368616757221</v>
      </c>
      <c r="F119">
        <f t="shared" ca="1" si="21"/>
        <v>0.92460751894218351</v>
      </c>
      <c r="G119">
        <f t="shared" ca="1" si="22"/>
        <v>0.46462309928411477</v>
      </c>
      <c r="H119">
        <f t="shared" ca="1" si="23"/>
        <v>0.9269239570453589</v>
      </c>
      <c r="I119">
        <f t="shared" ca="1" si="24"/>
        <v>1.078837149907719</v>
      </c>
      <c r="J119">
        <f t="shared" ca="1" si="25"/>
        <v>0.47284825219781945</v>
      </c>
      <c r="K119">
        <f t="shared" ca="1" si="26"/>
        <v>0.89027473914222743</v>
      </c>
      <c r="L119" s="7">
        <f t="shared" si="27"/>
        <v>0.53283302033339752</v>
      </c>
      <c r="M119">
        <f t="shared" ca="1" si="28"/>
        <v>0.7736304229354346</v>
      </c>
      <c r="N119">
        <f t="shared" ca="1" si="29"/>
        <v>11.963043551589228</v>
      </c>
      <c r="O119">
        <v>0.56057945301558387</v>
      </c>
      <c r="P119">
        <f t="shared" si="30"/>
        <v>15.280356632907278</v>
      </c>
    </row>
    <row r="120" spans="1:16" x14ac:dyDescent="0.25">
      <c r="A120" s="4">
        <f t="shared" si="33"/>
        <v>11200</v>
      </c>
      <c r="B120">
        <v>-27.382252749604145</v>
      </c>
      <c r="C120">
        <f t="shared" ca="1" si="34"/>
        <v>341.07432156222336</v>
      </c>
      <c r="D120">
        <f t="shared" ca="1" si="35"/>
        <v>-341.07432156222359</v>
      </c>
      <c r="E120">
        <f t="shared" ca="1" si="20"/>
        <v>341.07432156222359</v>
      </c>
      <c r="F120">
        <f t="shared" ca="1" si="21"/>
        <v>0.92427637726743783</v>
      </c>
      <c r="G120">
        <f t="shared" ca="1" si="22"/>
        <v>0.46559317227645242</v>
      </c>
      <c r="H120">
        <f t="shared" ca="1" si="23"/>
        <v>0.9277249274996695</v>
      </c>
      <c r="I120">
        <f t="shared" ca="1" si="24"/>
        <v>1.0779057135988794</v>
      </c>
      <c r="J120">
        <f t="shared" ca="1" si="25"/>
        <v>0.47383549824658011</v>
      </c>
      <c r="K120">
        <f t="shared" ca="1" si="26"/>
        <v>0.88982468995744468</v>
      </c>
      <c r="L120" s="7">
        <f t="shared" si="27"/>
        <v>0.53283302033339752</v>
      </c>
      <c r="M120">
        <f t="shared" ca="1" si="28"/>
        <v>0.77382603884285361</v>
      </c>
      <c r="N120">
        <f t="shared" ca="1" si="29"/>
        <v>11.955737308522407</v>
      </c>
      <c r="O120">
        <v>0.56057945301558387</v>
      </c>
      <c r="P120">
        <f t="shared" si="30"/>
        <v>15.34992826870756</v>
      </c>
    </row>
    <row r="121" spans="1:16" x14ac:dyDescent="0.25">
      <c r="A121" s="5">
        <v>11214.3</v>
      </c>
      <c r="B121" s="6">
        <v>-27.400000000000002</v>
      </c>
      <c r="C121">
        <f ca="1">D121</f>
        <v>-341.17577545106934</v>
      </c>
      <c r="D121">
        <f ca="1">(1.56*(21.67)^2)*TANH((2*PI()*B121)/C121)</f>
        <v>341.1757754510698</v>
      </c>
      <c r="E121">
        <f t="shared" ca="1" si="20"/>
        <v>341.1757754510698</v>
      </c>
      <c r="F121">
        <f t="shared" ca="1" si="21"/>
        <v>0.92422903336729978</v>
      </c>
      <c r="G121">
        <f t="shared" ca="1" si="22"/>
        <v>0.46573166478369038</v>
      </c>
      <c r="H121">
        <f t="shared" ca="1" si="23"/>
        <v>0.9278391308320354</v>
      </c>
      <c r="I121">
        <f t="shared" ca="1" si="24"/>
        <v>1.0777730392802627</v>
      </c>
      <c r="J121">
        <f t="shared" ca="1" si="25"/>
        <v>0.47397644246586423</v>
      </c>
      <c r="K121">
        <f t="shared" ca="1" si="26"/>
        <v>0.8897603679120667</v>
      </c>
      <c r="L121" s="7">
        <f t="shared" si="27"/>
        <v>0.53283302033339752</v>
      </c>
      <c r="M121">
        <f t="shared" ca="1" si="28"/>
        <v>0.77385400883109601</v>
      </c>
      <c r="N121">
        <f t="shared" ca="1" si="29"/>
        <v>11.954697820983023</v>
      </c>
      <c r="O121">
        <v>0.56057945301558387</v>
      </c>
      <c r="P121">
        <f t="shared" si="30"/>
        <v>15.359877012626999</v>
      </c>
    </row>
    <row r="122" spans="1:16" x14ac:dyDescent="0.25">
      <c r="A122" s="4">
        <v>11300</v>
      </c>
      <c r="B122">
        <v>-27.4265812516403</v>
      </c>
      <c r="C122">
        <f t="shared" ref="C122:C172" ca="1" si="36">D122</f>
        <v>341.32765184302338</v>
      </c>
      <c r="D122">
        <f t="shared" ref="D122:D152" ca="1" si="37">(1.56*(21.67)^2)*TANH((2*PI()*B122)/C122)</f>
        <v>-341.32765184302338</v>
      </c>
      <c r="E122">
        <f t="shared" ca="1" si="20"/>
        <v>341.32765184302338</v>
      </c>
      <c r="F122">
        <f t="shared" ca="1" si="21"/>
        <v>0.92415812760261096</v>
      </c>
      <c r="G122">
        <f t="shared" ca="1" si="22"/>
        <v>0.46593898795829886</v>
      </c>
      <c r="H122">
        <f t="shared" ca="1" si="23"/>
        <v>0.92801002439477664</v>
      </c>
      <c r="I122">
        <f t="shared" ca="1" si="24"/>
        <v>1.0775745667749368</v>
      </c>
      <c r="J122">
        <f t="shared" ca="1" si="25"/>
        <v>0.47418743585148099</v>
      </c>
      <c r="K122">
        <f t="shared" ca="1" si="26"/>
        <v>0.88966404482578088</v>
      </c>
      <c r="L122" s="7">
        <f t="shared" si="27"/>
        <v>0.53283302033339752</v>
      </c>
      <c r="M122">
        <f t="shared" ca="1" si="28"/>
        <v>0.77389589991875651</v>
      </c>
      <c r="N122">
        <f t="shared" ca="1" si="29"/>
        <v>11.953143381958419</v>
      </c>
      <c r="O122">
        <v>0.56060825603801168</v>
      </c>
      <c r="P122">
        <f t="shared" si="30"/>
        <v>15.375567884566896</v>
      </c>
    </row>
    <row r="123" spans="1:16" x14ac:dyDescent="0.25">
      <c r="A123" s="4">
        <f t="shared" ref="A123:A163" si="38">A122+100</f>
        <v>11400</v>
      </c>
      <c r="B123">
        <v>-27.457597881325601</v>
      </c>
      <c r="C123">
        <f t="shared" ca="1" si="36"/>
        <v>341.50475250485567</v>
      </c>
      <c r="D123">
        <f t="shared" ca="1" si="37"/>
        <v>-341.50475250485511</v>
      </c>
      <c r="E123">
        <f t="shared" ca="1" si="20"/>
        <v>341.50475250485511</v>
      </c>
      <c r="F123">
        <f t="shared" ca="1" si="21"/>
        <v>0.92407539706497832</v>
      </c>
      <c r="G123">
        <f t="shared" ca="1" si="22"/>
        <v>0.46618074423762557</v>
      </c>
      <c r="H123">
        <f t="shared" ca="1" si="23"/>
        <v>0.92820919660972001</v>
      </c>
      <c r="I123">
        <f t="shared" ca="1" si="24"/>
        <v>1.0773433442078526</v>
      </c>
      <c r="J123">
        <f t="shared" ca="1" si="25"/>
        <v>0.47443347190589502</v>
      </c>
      <c r="K123">
        <f t="shared" ca="1" si="26"/>
        <v>0.88955167397708934</v>
      </c>
      <c r="L123" s="7">
        <f t="shared" si="27"/>
        <v>0.53283302033339752</v>
      </c>
      <c r="M123">
        <f t="shared" ca="1" si="28"/>
        <v>0.77394477880652801</v>
      </c>
      <c r="N123">
        <f t="shared" ca="1" si="29"/>
        <v>11.951333306696093</v>
      </c>
      <c r="O123">
        <v>0.56060825603801168</v>
      </c>
      <c r="P123">
        <f t="shared" si="30"/>
        <v>15.392956063242949</v>
      </c>
    </row>
    <row r="124" spans="1:16" x14ac:dyDescent="0.25">
      <c r="A124" s="4">
        <f t="shared" si="38"/>
        <v>11500</v>
      </c>
      <c r="B124">
        <v>-27.488614511010901</v>
      </c>
      <c r="C124">
        <f t="shared" ca="1" si="36"/>
        <v>-341.68172627206297</v>
      </c>
      <c r="D124">
        <f t="shared" ca="1" si="37"/>
        <v>341.68172627206326</v>
      </c>
      <c r="E124">
        <f t="shared" ca="1" si="20"/>
        <v>341.68172627206326</v>
      </c>
      <c r="F124">
        <f t="shared" ca="1" si="21"/>
        <v>0.92399267368395344</v>
      </c>
      <c r="G124">
        <f t="shared" ca="1" si="22"/>
        <v>0.46642232729584693</v>
      </c>
      <c r="H124">
        <f t="shared" ca="1" si="23"/>
        <v>0.92840811420838154</v>
      </c>
      <c r="I124">
        <f t="shared" ca="1" si="24"/>
        <v>1.0771125162479458</v>
      </c>
      <c r="J124">
        <f t="shared" ca="1" si="25"/>
        <v>0.47467933167269649</v>
      </c>
      <c r="K124">
        <f t="shared" ca="1" si="26"/>
        <v>0.88943932985334939</v>
      </c>
      <c r="L124" s="7">
        <f t="shared" si="27"/>
        <v>0.53283302033339752</v>
      </c>
      <c r="M124">
        <f t="shared" ca="1" si="28"/>
        <v>0.77399365532888964</v>
      </c>
      <c r="N124">
        <f t="shared" ca="1" si="29"/>
        <v>11.94952724871013</v>
      </c>
      <c r="O124">
        <v>0.56060825603801168</v>
      </c>
      <c r="P124">
        <f t="shared" si="30"/>
        <v>15.410344241919002</v>
      </c>
    </row>
    <row r="125" spans="1:16" x14ac:dyDescent="0.25">
      <c r="A125" s="4">
        <f t="shared" si="38"/>
        <v>11600</v>
      </c>
      <c r="B125">
        <v>-27.519631140696202</v>
      </c>
      <c r="C125">
        <f t="shared" ca="1" si="36"/>
        <v>-341.85857334416841</v>
      </c>
      <c r="D125">
        <f t="shared" ca="1" si="37"/>
        <v>341.85857334416841</v>
      </c>
      <c r="E125">
        <f t="shared" ca="1" si="20"/>
        <v>341.85857334416841</v>
      </c>
      <c r="F125">
        <f t="shared" ca="1" si="21"/>
        <v>0.92390995746052529</v>
      </c>
      <c r="G125">
        <f t="shared" ca="1" si="22"/>
        <v>0.46666373740532752</v>
      </c>
      <c r="H125">
        <f t="shared" ca="1" si="23"/>
        <v>0.92860677767774868</v>
      </c>
      <c r="I125">
        <f t="shared" ca="1" si="24"/>
        <v>1.076882081887008</v>
      </c>
      <c r="J125">
        <f t="shared" ca="1" si="25"/>
        <v>0.47492501542907167</v>
      </c>
      <c r="K125">
        <f t="shared" ca="1" si="26"/>
        <v>0.88932701245026002</v>
      </c>
      <c r="L125" s="7">
        <f t="shared" si="27"/>
        <v>0.53283302033339752</v>
      </c>
      <c r="M125">
        <f t="shared" ca="1" si="28"/>
        <v>0.77404252948402863</v>
      </c>
      <c r="N125">
        <f t="shared" ca="1" si="29"/>
        <v>11.947725197639571</v>
      </c>
      <c r="O125">
        <v>0.56060825603801168</v>
      </c>
      <c r="P125">
        <f t="shared" si="30"/>
        <v>15.427732420595056</v>
      </c>
    </row>
    <row r="126" spans="1:16" x14ac:dyDescent="0.25">
      <c r="A126" s="4">
        <f t="shared" si="38"/>
        <v>11700</v>
      </c>
      <c r="B126">
        <v>-27.550647770381502</v>
      </c>
      <c r="C126">
        <f t="shared" ca="1" si="36"/>
        <v>-342.03529392013985</v>
      </c>
      <c r="D126">
        <f t="shared" ca="1" si="37"/>
        <v>342.03529392014002</v>
      </c>
      <c r="E126">
        <f t="shared" ca="1" si="20"/>
        <v>342.03529392014002</v>
      </c>
      <c r="F126">
        <f t="shared" ca="1" si="21"/>
        <v>0.9238272483956842</v>
      </c>
      <c r="G126">
        <f t="shared" ca="1" si="22"/>
        <v>0.46690497483767424</v>
      </c>
      <c r="H126">
        <f t="shared" ca="1" si="23"/>
        <v>0.92880518750332652</v>
      </c>
      <c r="I126">
        <f t="shared" ca="1" si="24"/>
        <v>1.0766520401205431</v>
      </c>
      <c r="J126">
        <f t="shared" ca="1" si="25"/>
        <v>0.47517052345143557</v>
      </c>
      <c r="K126">
        <f t="shared" ca="1" si="26"/>
        <v>0.88921472176352212</v>
      </c>
      <c r="L126" s="7">
        <f t="shared" si="27"/>
        <v>0.53283302033339752</v>
      </c>
      <c r="M126">
        <f t="shared" ca="1" si="28"/>
        <v>0.77409140127013176</v>
      </c>
      <c r="N126">
        <f t="shared" ca="1" si="29"/>
        <v>11.945927143161757</v>
      </c>
      <c r="O126">
        <v>0.56060825603801168</v>
      </c>
      <c r="P126">
        <f t="shared" si="30"/>
        <v>15.445120599271108</v>
      </c>
    </row>
    <row r="127" spans="1:16" x14ac:dyDescent="0.25">
      <c r="A127" s="4">
        <f t="shared" si="38"/>
        <v>11800</v>
      </c>
      <c r="B127">
        <v>-27.581664400066803</v>
      </c>
      <c r="C127">
        <f t="shared" ca="1" si="36"/>
        <v>342.21188819839603</v>
      </c>
      <c r="D127">
        <f t="shared" ca="1" si="37"/>
        <v>-342.21188819839563</v>
      </c>
      <c r="E127">
        <f t="shared" ca="1" si="20"/>
        <v>342.21188819839563</v>
      </c>
      <c r="F127">
        <f t="shared" ca="1" si="21"/>
        <v>0.9237445464904197</v>
      </c>
      <c r="G127">
        <f t="shared" ca="1" si="22"/>
        <v>0.46714603986374409</v>
      </c>
      <c r="H127">
        <f t="shared" ca="1" si="23"/>
        <v>0.92900334416914754</v>
      </c>
      <c r="I127">
        <f t="shared" ca="1" si="24"/>
        <v>1.0764223899477436</v>
      </c>
      <c r="J127">
        <f t="shared" ca="1" si="25"/>
        <v>0.47541585601544017</v>
      </c>
      <c r="K127">
        <f t="shared" ca="1" si="26"/>
        <v>0.88910245778883623</v>
      </c>
      <c r="L127" s="7">
        <f t="shared" si="27"/>
        <v>0.53283302033339752</v>
      </c>
      <c r="M127">
        <f t="shared" ca="1" si="28"/>
        <v>0.77414027068538571</v>
      </c>
      <c r="N127">
        <f t="shared" ca="1" si="29"/>
        <v>11.944133074992092</v>
      </c>
      <c r="O127">
        <v>0.56060825603801168</v>
      </c>
      <c r="P127">
        <f t="shared" si="30"/>
        <v>15.462508777947162</v>
      </c>
    </row>
    <row r="128" spans="1:16" x14ac:dyDescent="0.25">
      <c r="A128" s="4">
        <f t="shared" si="38"/>
        <v>11900</v>
      </c>
      <c r="B128">
        <v>-27.612681029752103</v>
      </c>
      <c r="C128">
        <f t="shared" ca="1" si="36"/>
        <v>-342.38835637680501</v>
      </c>
      <c r="D128">
        <f t="shared" ca="1" si="37"/>
        <v>342.38835637680575</v>
      </c>
      <c r="E128">
        <f t="shared" ca="1" si="20"/>
        <v>342.38835637680575</v>
      </c>
      <c r="F128">
        <f t="shared" ca="1" si="21"/>
        <v>0.92366185174572202</v>
      </c>
      <c r="G128">
        <f t="shared" ca="1" si="22"/>
        <v>0.46738693275364257</v>
      </c>
      <c r="H128">
        <f t="shared" ca="1" si="23"/>
        <v>0.92920124815777427</v>
      </c>
      <c r="I128">
        <f t="shared" ca="1" si="24"/>
        <v>1.0761931303714785</v>
      </c>
      <c r="J128">
        <f t="shared" ca="1" si="25"/>
        <v>0.47566101339597266</v>
      </c>
      <c r="K128">
        <f t="shared" ca="1" si="26"/>
        <v>0.88899022052190446</v>
      </c>
      <c r="L128" s="7">
        <f t="shared" si="27"/>
        <v>0.53283302033339752</v>
      </c>
      <c r="M128">
        <f t="shared" ca="1" si="28"/>
        <v>0.77418913772797671</v>
      </c>
      <c r="N128">
        <f t="shared" ca="1" si="29"/>
        <v>11.942342982883899</v>
      </c>
      <c r="O128">
        <v>0.56060825603801168</v>
      </c>
      <c r="P128">
        <f t="shared" si="30"/>
        <v>15.479896956623215</v>
      </c>
    </row>
    <row r="129" spans="1:16" x14ac:dyDescent="0.25">
      <c r="A129" s="4">
        <f t="shared" si="38"/>
        <v>12000</v>
      </c>
      <c r="B129">
        <v>-27.643697659437404</v>
      </c>
      <c r="C129">
        <f t="shared" ca="1" si="36"/>
        <v>342.56469865269145</v>
      </c>
      <c r="D129">
        <f t="shared" ca="1" si="37"/>
        <v>-342.56469865269105</v>
      </c>
      <c r="E129">
        <f t="shared" ca="1" si="20"/>
        <v>342.56469865269105</v>
      </c>
      <c r="F129">
        <f t="shared" ca="1" si="21"/>
        <v>0.92357916416258035</v>
      </c>
      <c r="G129">
        <f t="shared" ca="1" si="22"/>
        <v>0.46762765377673327</v>
      </c>
      <c r="H129">
        <f t="shared" ca="1" si="23"/>
        <v>0.92939889995031066</v>
      </c>
      <c r="I129">
        <f t="shared" ca="1" si="24"/>
        <v>1.0759642603982682</v>
      </c>
      <c r="J129">
        <f t="shared" ca="1" si="25"/>
        <v>0.47590599586716509</v>
      </c>
      <c r="K129">
        <f t="shared" ca="1" si="26"/>
        <v>0.88887800995842758</v>
      </c>
      <c r="L129" s="7">
        <f t="shared" si="27"/>
        <v>0.53283302033339752</v>
      </c>
      <c r="M129">
        <f t="shared" ca="1" si="28"/>
        <v>0.77423800239609175</v>
      </c>
      <c r="N129">
        <f t="shared" ca="1" si="29"/>
        <v>11.940556856628193</v>
      </c>
      <c r="O129">
        <v>0.56060825603801168</v>
      </c>
      <c r="P129">
        <f t="shared" si="30"/>
        <v>15.497285135299268</v>
      </c>
    </row>
    <row r="130" spans="1:16" x14ac:dyDescent="0.25">
      <c r="A130" s="4">
        <f t="shared" si="38"/>
        <v>12100</v>
      </c>
      <c r="B130">
        <v>-27.674714289122704</v>
      </c>
      <c r="C130">
        <f t="shared" ca="1" si="36"/>
        <v>342.74091522283226</v>
      </c>
      <c r="D130">
        <f t="shared" ca="1" si="37"/>
        <v>-342.74091522283129</v>
      </c>
      <c r="E130">
        <f t="shared" ca="1" si="20"/>
        <v>342.74091522283129</v>
      </c>
      <c r="F130">
        <f t="shared" ca="1" si="21"/>
        <v>0.92349648374198501</v>
      </c>
      <c r="G130">
        <f t="shared" ca="1" si="22"/>
        <v>0.46786820320163203</v>
      </c>
      <c r="H130">
        <f t="shared" ca="1" si="23"/>
        <v>0.92959630002640148</v>
      </c>
      <c r="I130">
        <f t="shared" ca="1" si="24"/>
        <v>1.075735779038276</v>
      </c>
      <c r="J130">
        <f t="shared" ca="1" si="25"/>
        <v>0.4761508037023886</v>
      </c>
      <c r="K130">
        <f t="shared" ca="1" si="26"/>
        <v>0.88876582609410892</v>
      </c>
      <c r="L130" s="7">
        <f t="shared" si="27"/>
        <v>0.53283302033339752</v>
      </c>
      <c r="M130">
        <f t="shared" ca="1" si="28"/>
        <v>0.77428686468791663</v>
      </c>
      <c r="N130">
        <f t="shared" ca="1" si="29"/>
        <v>11.938774686053559</v>
      </c>
      <c r="O130">
        <v>0.56060825603801168</v>
      </c>
      <c r="P130">
        <f t="shared" si="30"/>
        <v>15.514673313975321</v>
      </c>
    </row>
    <row r="131" spans="1:16" x14ac:dyDescent="0.25">
      <c r="A131" s="4">
        <f t="shared" si="38"/>
        <v>12200</v>
      </c>
      <c r="B131">
        <v>-27.705730918808005</v>
      </c>
      <c r="C131">
        <f t="shared" ca="1" si="36"/>
        <v>342.91700628346342</v>
      </c>
      <c r="D131">
        <f t="shared" ca="1" si="37"/>
        <v>-342.9170062834628</v>
      </c>
      <c r="E131">
        <f t="shared" ca="1" si="20"/>
        <v>342.9170062834628</v>
      </c>
      <c r="F131">
        <f t="shared" ca="1" si="21"/>
        <v>0.92341381048492566</v>
      </c>
      <c r="G131">
        <f t="shared" ca="1" si="22"/>
        <v>0.46810858129621641</v>
      </c>
      <c r="H131">
        <f t="shared" ca="1" si="23"/>
        <v>0.92979344886424298</v>
      </c>
      <c r="I131">
        <f t="shared" ca="1" si="24"/>
        <v>1.0755076853052852</v>
      </c>
      <c r="J131">
        <f t="shared" ca="1" si="25"/>
        <v>0.47639543717426291</v>
      </c>
      <c r="K131">
        <f t="shared" ca="1" si="26"/>
        <v>0.88865366892465159</v>
      </c>
      <c r="L131" s="7">
        <f t="shared" si="27"/>
        <v>0.53283302033339752</v>
      </c>
      <c r="M131">
        <f t="shared" ca="1" si="28"/>
        <v>0.77433572460163758</v>
      </c>
      <c r="N131">
        <f t="shared" ca="1" si="29"/>
        <v>11.936996461025942</v>
      </c>
      <c r="O131">
        <v>0.56060825603801168</v>
      </c>
      <c r="P131">
        <f t="shared" si="30"/>
        <v>15.532061492651374</v>
      </c>
    </row>
    <row r="132" spans="1:16" x14ac:dyDescent="0.25">
      <c r="A132" s="4">
        <f t="shared" si="38"/>
        <v>12300</v>
      </c>
      <c r="B132">
        <v>-27.736747548493305</v>
      </c>
      <c r="C132">
        <f t="shared" ca="1" si="36"/>
        <v>343.09297203028132</v>
      </c>
      <c r="D132">
        <f t="shared" ca="1" si="37"/>
        <v>-343.09297203028075</v>
      </c>
      <c r="E132">
        <f t="shared" ref="E132:E183" ca="1" si="39">ABS(D132)</f>
        <v>343.09297203028075</v>
      </c>
      <c r="F132">
        <f t="shared" ref="F132:F183" ca="1" si="40">0.5*((1)+((4*PI()*B132/E132)/SINH(4*PI()*B132/E132)))</f>
        <v>0.92333114439239194</v>
      </c>
      <c r="G132">
        <f t="shared" ref="G132:G183" ca="1" si="41">TANH(2*PI()*-B132/E132)</f>
        <v>0.46834878832762733</v>
      </c>
      <c r="H132">
        <f t="shared" ref="H132:H183" ca="1" si="42">SQRT(2*F132*G132)</f>
        <v>0.92999034694058869</v>
      </c>
      <c r="I132">
        <f t="shared" ref="I132:I183" ca="1" si="43">1/H132</f>
        <v>1.0752799782166813</v>
      </c>
      <c r="J132">
        <f t="shared" ref="J132:J183" ca="1" si="44">ASIN(SIN(45))*G132</f>
        <v>0.47663989655465805</v>
      </c>
      <c r="K132">
        <f t="shared" ref="K132:K183" ca="1" si="45">COS(J132)</f>
        <v>0.88854153844575889</v>
      </c>
      <c r="L132" s="7">
        <f t="shared" ref="L132:L183" si="46">-COS(23)</f>
        <v>0.53283302033339752</v>
      </c>
      <c r="M132">
        <f t="shared" ref="M132:M183" ca="1" si="47">SQRT(L132/K132)</f>
        <v>0.77438458213544092</v>
      </c>
      <c r="N132">
        <f t="shared" ref="N132:N183" ca="1" si="48">M132*I132*14.3335</f>
        <v>11.935222171448443</v>
      </c>
      <c r="O132">
        <v>0.56060825603801168</v>
      </c>
      <c r="P132">
        <f t="shared" ref="P132:P183" si="49">-B132*O132</f>
        <v>15.549449671327428</v>
      </c>
    </row>
    <row r="133" spans="1:16" x14ac:dyDescent="0.25">
      <c r="A133" s="4">
        <f t="shared" si="38"/>
        <v>12400</v>
      </c>
      <c r="B133">
        <v>-27.767764178178606</v>
      </c>
      <c r="C133">
        <f t="shared" ca="1" si="36"/>
        <v>343.26881265844366</v>
      </c>
      <c r="D133">
        <f t="shared" ca="1" si="37"/>
        <v>-343.26881265844298</v>
      </c>
      <c r="E133">
        <f t="shared" ca="1" si="39"/>
        <v>343.26881265844298</v>
      </c>
      <c r="F133">
        <f t="shared" ca="1" si="40"/>
        <v>0.92324848546537397</v>
      </c>
      <c r="G133">
        <f t="shared" ca="1" si="41"/>
        <v>0.46858882456227025</v>
      </c>
      <c r="H133">
        <f t="shared" ca="1" si="42"/>
        <v>0.93018699473075395</v>
      </c>
      <c r="I133">
        <f t="shared" ca="1" si="43"/>
        <v>1.0750526567934373</v>
      </c>
      <c r="J133">
        <f t="shared" ca="1" si="44"/>
        <v>0.47688418211469569</v>
      </c>
      <c r="K133">
        <f t="shared" ca="1" si="45"/>
        <v>0.88842943465313473</v>
      </c>
      <c r="L133" s="7">
        <f t="shared" si="46"/>
        <v>0.53283302033339752</v>
      </c>
      <c r="M133">
        <f t="shared" ca="1" si="47"/>
        <v>0.77443343728751235</v>
      </c>
      <c r="N133">
        <f t="shared" ca="1" si="48"/>
        <v>11.933451807261179</v>
      </c>
      <c r="O133">
        <v>0.56060825603801168</v>
      </c>
      <c r="P133">
        <f t="shared" si="49"/>
        <v>15.566837850003481</v>
      </c>
    </row>
    <row r="134" spans="1:16" x14ac:dyDescent="0.25">
      <c r="A134" s="4">
        <f t="shared" si="38"/>
        <v>12500</v>
      </c>
      <c r="B134">
        <v>-27.798780807863906</v>
      </c>
      <c r="C134">
        <f t="shared" ca="1" si="36"/>
        <v>343.44452836257216</v>
      </c>
      <c r="D134">
        <f t="shared" ca="1" si="37"/>
        <v>-343.4445283625717</v>
      </c>
      <c r="E134">
        <f t="shared" ca="1" si="39"/>
        <v>343.4445283625717</v>
      </c>
      <c r="F134">
        <f t="shared" ca="1" si="40"/>
        <v>0.92316583370486138</v>
      </c>
      <c r="G134">
        <f t="shared" ca="1" si="41"/>
        <v>0.46882869026581908</v>
      </c>
      <c r="H134">
        <f t="shared" ca="1" si="42"/>
        <v>0.93038339270862214</v>
      </c>
      <c r="I134">
        <f t="shared" ca="1" si="43"/>
        <v>1.0748257200600961</v>
      </c>
      <c r="J134">
        <f t="shared" ca="1" si="44"/>
        <v>0.47712829412475294</v>
      </c>
      <c r="K134">
        <f t="shared" ca="1" si="45"/>
        <v>0.88831735754248398</v>
      </c>
      <c r="L134" s="7">
        <f t="shared" si="46"/>
        <v>0.53283302033339752</v>
      </c>
      <c r="M134">
        <f t="shared" ca="1" si="47"/>
        <v>0.77448229005603775</v>
      </c>
      <c r="N134">
        <f t="shared" ca="1" si="48"/>
        <v>11.931685358441094</v>
      </c>
      <c r="O134">
        <v>0.56060825603801168</v>
      </c>
      <c r="P134">
        <f t="shared" si="49"/>
        <v>15.584226028679534</v>
      </c>
    </row>
    <row r="135" spans="1:16" x14ac:dyDescent="0.25">
      <c r="A135" s="4">
        <f t="shared" si="38"/>
        <v>12600</v>
      </c>
      <c r="B135">
        <v>-27.829797437549207</v>
      </c>
      <c r="C135">
        <f t="shared" ca="1" si="36"/>
        <v>-343.62011933675416</v>
      </c>
      <c r="D135">
        <f t="shared" ca="1" si="37"/>
        <v>343.62011933675501</v>
      </c>
      <c r="E135">
        <f t="shared" ca="1" si="39"/>
        <v>343.62011933675501</v>
      </c>
      <c r="F135">
        <f t="shared" ca="1" si="40"/>
        <v>0.92308318911184406</v>
      </c>
      <c r="G135">
        <f t="shared" ca="1" si="41"/>
        <v>0.4690683857032184</v>
      </c>
      <c r="H135">
        <f t="shared" ca="1" si="42"/>
        <v>0.93057954134665066</v>
      </c>
      <c r="I135">
        <f t="shared" ca="1" si="43"/>
        <v>1.0745991670447539</v>
      </c>
      <c r="J135">
        <f t="shared" ca="1" si="44"/>
        <v>0.47737223285446462</v>
      </c>
      <c r="K135">
        <f t="shared" ca="1" si="45"/>
        <v>0.88820530710951184</v>
      </c>
      <c r="L135" s="7">
        <f t="shared" si="46"/>
        <v>0.53283302033339752</v>
      </c>
      <c r="M135">
        <f t="shared" ca="1" si="47"/>
        <v>0.77453114043920279</v>
      </c>
      <c r="N135">
        <f t="shared" ca="1" si="48"/>
        <v>11.929922815001794</v>
      </c>
      <c r="O135">
        <v>0.56060825603801168</v>
      </c>
      <c r="P135">
        <f t="shared" si="49"/>
        <v>15.601614207355587</v>
      </c>
    </row>
    <row r="136" spans="1:16" x14ac:dyDescent="0.25">
      <c r="A136" s="4">
        <f t="shared" si="38"/>
        <v>12700</v>
      </c>
      <c r="B136">
        <v>-27.860814067234507</v>
      </c>
      <c r="C136">
        <f t="shared" ca="1" si="36"/>
        <v>-343.79558577454742</v>
      </c>
      <c r="D136">
        <f t="shared" ca="1" si="37"/>
        <v>343.79558577454753</v>
      </c>
      <c r="E136">
        <f t="shared" ca="1" si="39"/>
        <v>343.79558577454753</v>
      </c>
      <c r="F136">
        <f t="shared" ca="1" si="40"/>
        <v>0.92300055168731165</v>
      </c>
      <c r="G136">
        <f t="shared" ca="1" si="41"/>
        <v>0.46930791113868953</v>
      </c>
      <c r="H136">
        <f t="shared" ca="1" si="42"/>
        <v>0.93077544111587973</v>
      </c>
      <c r="I136">
        <f t="shared" ca="1" si="43"/>
        <v>1.0743729967790394</v>
      </c>
      <c r="J136">
        <f t="shared" ca="1" si="44"/>
        <v>0.47761599857272946</v>
      </c>
      <c r="K136">
        <f t="shared" ca="1" si="45"/>
        <v>0.8880932833499231</v>
      </c>
      <c r="L136" s="7">
        <f t="shared" si="46"/>
        <v>0.53283302033339752</v>
      </c>
      <c r="M136">
        <f t="shared" ca="1" si="47"/>
        <v>0.77457998843519338</v>
      </c>
      <c r="N136">
        <f t="shared" ca="1" si="48"/>
        <v>11.928164166993328</v>
      </c>
      <c r="O136">
        <v>0.56060825603801168</v>
      </c>
      <c r="P136">
        <f t="shared" si="49"/>
        <v>15.61900238603164</v>
      </c>
    </row>
    <row r="137" spans="1:16" x14ac:dyDescent="0.25">
      <c r="A137" s="4">
        <f t="shared" si="38"/>
        <v>12800</v>
      </c>
      <c r="B137">
        <v>-27.891830696919808</v>
      </c>
      <c r="C137">
        <f t="shared" ca="1" si="36"/>
        <v>343.97092786897701</v>
      </c>
      <c r="D137">
        <f t="shared" ca="1" si="37"/>
        <v>-343.97092786897656</v>
      </c>
      <c r="E137">
        <f t="shared" ca="1" si="39"/>
        <v>343.97092786897656</v>
      </c>
      <c r="F137">
        <f t="shared" ca="1" si="40"/>
        <v>0.92291792143225382</v>
      </c>
      <c r="G137">
        <f t="shared" ca="1" si="41"/>
        <v>0.4695472668357269</v>
      </c>
      <c r="H137">
        <f t="shared" ca="1" si="42"/>
        <v>0.93097109248593202</v>
      </c>
      <c r="I137">
        <f t="shared" ca="1" si="43"/>
        <v>1.0741472082981041</v>
      </c>
      <c r="J137">
        <f t="shared" ca="1" si="44"/>
        <v>0.47785959154770663</v>
      </c>
      <c r="K137">
        <f t="shared" ca="1" si="45"/>
        <v>0.88798128625942463</v>
      </c>
      <c r="L137" s="7">
        <f t="shared" si="46"/>
        <v>0.53283302033339752</v>
      </c>
      <c r="M137">
        <f t="shared" ca="1" si="47"/>
        <v>0.77462883404219485</v>
      </c>
      <c r="N137">
        <f t="shared" ca="1" si="48"/>
        <v>11.926409404502083</v>
      </c>
      <c r="O137">
        <v>0.56060825603801168</v>
      </c>
      <c r="P137">
        <f t="shared" si="49"/>
        <v>15.636390564707693</v>
      </c>
    </row>
    <row r="138" spans="1:16" x14ac:dyDescent="0.25">
      <c r="A138" s="4">
        <f t="shared" si="38"/>
        <v>12900</v>
      </c>
      <c r="B138">
        <v>-27.922847326605108</v>
      </c>
      <c r="C138">
        <f t="shared" ca="1" si="36"/>
        <v>-344.14614581254085</v>
      </c>
      <c r="D138">
        <f t="shared" ca="1" si="37"/>
        <v>344.14614581254148</v>
      </c>
      <c r="E138">
        <f t="shared" ca="1" si="39"/>
        <v>344.14614581254148</v>
      </c>
      <c r="F138">
        <f t="shared" ca="1" si="40"/>
        <v>0.92283529834766109</v>
      </c>
      <c r="G138">
        <f t="shared" ca="1" si="41"/>
        <v>0.4697864530571052</v>
      </c>
      <c r="H138">
        <f t="shared" ca="1" si="42"/>
        <v>0.93116649592502321</v>
      </c>
      <c r="I138">
        <f t="shared" ca="1" si="43"/>
        <v>1.0739218006406013</v>
      </c>
      <c r="J138">
        <f t="shared" ca="1" si="44"/>
        <v>0.47810301204682254</v>
      </c>
      <c r="K138">
        <f t="shared" ca="1" si="45"/>
        <v>0.88786931583372353</v>
      </c>
      <c r="L138" s="7">
        <f t="shared" si="46"/>
        <v>0.53283302033339752</v>
      </c>
      <c r="M138">
        <f t="shared" ca="1" si="47"/>
        <v>0.77467767725839209</v>
      </c>
      <c r="N138">
        <f t="shared" ca="1" si="48"/>
        <v>11.92465851765057</v>
      </c>
      <c r="O138">
        <v>0.56060825603801168</v>
      </c>
      <c r="P138">
        <f t="shared" si="49"/>
        <v>15.653778743383747</v>
      </c>
    </row>
    <row r="139" spans="1:16" x14ac:dyDescent="0.25">
      <c r="A139" s="4">
        <f t="shared" si="38"/>
        <v>13000</v>
      </c>
      <c r="B139">
        <v>-27.953863956290409</v>
      </c>
      <c r="C139">
        <f t="shared" ca="1" si="36"/>
        <v>-344.32123979721308</v>
      </c>
      <c r="D139">
        <f t="shared" ca="1" si="37"/>
        <v>344.32123979721382</v>
      </c>
      <c r="E139">
        <f t="shared" ca="1" si="39"/>
        <v>344.32123979721382</v>
      </c>
      <c r="F139">
        <f t="shared" ca="1" si="40"/>
        <v>0.92275268243452246</v>
      </c>
      <c r="G139">
        <f t="shared" ca="1" si="41"/>
        <v>0.47002547006488421</v>
      </c>
      <c r="H139">
        <f t="shared" ca="1" si="42"/>
        <v>0.93136165189996867</v>
      </c>
      <c r="I139">
        <f t="shared" ca="1" si="43"/>
        <v>1.073696772848667</v>
      </c>
      <c r="J139">
        <f t="shared" ca="1" si="44"/>
        <v>0.47834626033677624</v>
      </c>
      <c r="K139">
        <f t="shared" ca="1" si="45"/>
        <v>0.88775737206852623</v>
      </c>
      <c r="L139" s="7">
        <f t="shared" si="46"/>
        <v>0.53283302033339752</v>
      </c>
      <c r="M139">
        <f t="shared" ca="1" si="47"/>
        <v>0.77472651808197091</v>
      </c>
      <c r="N139">
        <f t="shared" ca="1" si="48"/>
        <v>11.922911496597237</v>
      </c>
      <c r="O139">
        <v>0.56060825603801168</v>
      </c>
      <c r="P139">
        <f t="shared" si="49"/>
        <v>15.671166922059799</v>
      </c>
    </row>
    <row r="140" spans="1:16" x14ac:dyDescent="0.25">
      <c r="A140" s="4">
        <f t="shared" si="38"/>
        <v>13100</v>
      </c>
      <c r="B140">
        <v>-27.984880585975709</v>
      </c>
      <c r="C140">
        <f t="shared" ca="1" si="36"/>
        <v>-344.49621001444251</v>
      </c>
      <c r="D140">
        <f t="shared" ca="1" si="37"/>
        <v>344.49621001444308</v>
      </c>
      <c r="E140">
        <f t="shared" ca="1" si="39"/>
        <v>344.49621001444308</v>
      </c>
      <c r="F140">
        <f t="shared" ca="1" si="40"/>
        <v>0.92267007369382825</v>
      </c>
      <c r="G140">
        <f t="shared" ca="1" si="41"/>
        <v>0.47026431812040664</v>
      </c>
      <c r="H140">
        <f t="shared" ca="1" si="42"/>
        <v>0.93155656087618588</v>
      </c>
      <c r="I140">
        <f t="shared" ca="1" si="43"/>
        <v>1.073472123967909</v>
      </c>
      <c r="J140">
        <f t="shared" ca="1" si="44"/>
        <v>0.47858933668353698</v>
      </c>
      <c r="K140">
        <f t="shared" ca="1" si="45"/>
        <v>0.88764545495954061</v>
      </c>
      <c r="L140" s="7">
        <f t="shared" si="46"/>
        <v>0.53283302033339752</v>
      </c>
      <c r="M140">
        <f t="shared" ca="1" si="47"/>
        <v>0.77477535651111618</v>
      </c>
      <c r="N140">
        <f t="shared" ca="1" si="48"/>
        <v>11.921168331536332</v>
      </c>
      <c r="O140">
        <v>0.56060825603801168</v>
      </c>
      <c r="P140">
        <f t="shared" si="49"/>
        <v>15.688555100735853</v>
      </c>
    </row>
    <row r="141" spans="1:16" x14ac:dyDescent="0.25">
      <c r="A141" s="4">
        <f t="shared" si="38"/>
        <v>13200</v>
      </c>
      <c r="B141">
        <v>-28.01589721566101</v>
      </c>
      <c r="C141">
        <f t="shared" ca="1" si="36"/>
        <v>344.67105665515703</v>
      </c>
      <c r="D141">
        <f t="shared" ca="1" si="37"/>
        <v>-344.67105665515658</v>
      </c>
      <c r="E141">
        <f t="shared" ca="1" si="39"/>
        <v>344.67105665515658</v>
      </c>
      <c r="F141">
        <f t="shared" ca="1" si="40"/>
        <v>0.92258747212656789</v>
      </c>
      <c r="G141">
        <f t="shared" ca="1" si="41"/>
        <v>0.47050299748430385</v>
      </c>
      <c r="H141">
        <f t="shared" ca="1" si="42"/>
        <v>0.93175122331770166</v>
      </c>
      <c r="I141">
        <f t="shared" ca="1" si="43"/>
        <v>1.0732478530473872</v>
      </c>
      <c r="J141">
        <f t="shared" ca="1" si="44"/>
        <v>0.47883224135234997</v>
      </c>
      <c r="K141">
        <f t="shared" ca="1" si="45"/>
        <v>0.88753356450247489</v>
      </c>
      <c r="L141" s="7">
        <f t="shared" si="46"/>
        <v>0.53283302033339752</v>
      </c>
      <c r="M141">
        <f t="shared" ca="1" si="47"/>
        <v>0.77482419254401314</v>
      </c>
      <c r="N141">
        <f t="shared" ca="1" si="48"/>
        <v>11.919429012697728</v>
      </c>
      <c r="O141">
        <v>0.56060825603801168</v>
      </c>
      <c r="P141">
        <f t="shared" si="49"/>
        <v>15.705943279411906</v>
      </c>
    </row>
    <row r="142" spans="1:16" x14ac:dyDescent="0.25">
      <c r="A142" s="4">
        <f t="shared" si="38"/>
        <v>13300</v>
      </c>
      <c r="B142">
        <v>-28.04691384534631</v>
      </c>
      <c r="C142">
        <f t="shared" ca="1" si="36"/>
        <v>344.84577990976345</v>
      </c>
      <c r="D142">
        <f t="shared" ca="1" si="37"/>
        <v>-344.84577990976334</v>
      </c>
      <c r="E142">
        <f t="shared" ca="1" si="39"/>
        <v>344.84577990976334</v>
      </c>
      <c r="F142">
        <f t="shared" ca="1" si="40"/>
        <v>0.92250487773373158</v>
      </c>
      <c r="G142">
        <f t="shared" ca="1" si="41"/>
        <v>0.47074150841649615</v>
      </c>
      <c r="H142">
        <f t="shared" ca="1" si="42"/>
        <v>0.93194563968715705</v>
      </c>
      <c r="I142">
        <f t="shared" ca="1" si="43"/>
        <v>1.0730239591395996</v>
      </c>
      <c r="J142">
        <f t="shared" ca="1" si="44"/>
        <v>0.47907497460773696</v>
      </c>
      <c r="K142">
        <f t="shared" ca="1" si="45"/>
        <v>0.88742170069303838</v>
      </c>
      <c r="L142" s="7">
        <f t="shared" si="46"/>
        <v>0.53283302033339752</v>
      </c>
      <c r="M142">
        <f t="shared" ca="1" si="47"/>
        <v>0.77487302617884646</v>
      </c>
      <c r="N142">
        <f t="shared" ca="1" si="48"/>
        <v>11.917693530346751</v>
      </c>
      <c r="O142">
        <v>0.56060825603801168</v>
      </c>
      <c r="P142">
        <f t="shared" si="49"/>
        <v>15.723331458087959</v>
      </c>
    </row>
    <row r="143" spans="1:16" x14ac:dyDescent="0.25">
      <c r="A143" s="4">
        <f t="shared" si="38"/>
        <v>13400</v>
      </c>
      <c r="B143">
        <v>-28.077930475031611</v>
      </c>
      <c r="C143">
        <f t="shared" ca="1" si="36"/>
        <v>345.02037996815329</v>
      </c>
      <c r="D143">
        <f t="shared" ca="1" si="37"/>
        <v>-345.02037996815244</v>
      </c>
      <c r="E143">
        <f t="shared" ca="1" si="39"/>
        <v>345.02037996815244</v>
      </c>
      <c r="F143">
        <f t="shared" ca="1" si="40"/>
        <v>0.92242229051630875</v>
      </c>
      <c r="G143">
        <f t="shared" ca="1" si="41"/>
        <v>0.47097985117620034</v>
      </c>
      <c r="H143">
        <f t="shared" ca="1" si="42"/>
        <v>0.93213981044581606</v>
      </c>
      <c r="I143">
        <f t="shared" ca="1" si="43"/>
        <v>1.0728004413004615</v>
      </c>
      <c r="J143">
        <f t="shared" ca="1" si="44"/>
        <v>0.47931753671350347</v>
      </c>
      <c r="K143">
        <f t="shared" ca="1" si="45"/>
        <v>0.88730986352693975</v>
      </c>
      <c r="L143" s="7">
        <f t="shared" si="46"/>
        <v>0.53283302033339752</v>
      </c>
      <c r="M143">
        <f t="shared" ca="1" si="47"/>
        <v>0.77492185741380093</v>
      </c>
      <c r="N143">
        <f t="shared" ca="1" si="48"/>
        <v>11.915961874783987</v>
      </c>
      <c r="O143">
        <v>0.56060825603801168</v>
      </c>
      <c r="P143">
        <f t="shared" si="49"/>
        <v>15.740719636764013</v>
      </c>
    </row>
    <row r="144" spans="1:16" x14ac:dyDescent="0.25">
      <c r="A144" s="4">
        <f t="shared" si="38"/>
        <v>13500</v>
      </c>
      <c r="B144">
        <v>-28.108947104716911</v>
      </c>
      <c r="C144">
        <f t="shared" ca="1" si="36"/>
        <v>345.19485701969984</v>
      </c>
      <c r="D144">
        <f t="shared" ca="1" si="37"/>
        <v>-345.19485701969961</v>
      </c>
      <c r="E144">
        <f t="shared" ca="1" si="39"/>
        <v>345.19485701969961</v>
      </c>
      <c r="F144">
        <f t="shared" ca="1" si="40"/>
        <v>0.92233971047528984</v>
      </c>
      <c r="G144">
        <f t="shared" ca="1" si="41"/>
        <v>0.47121802602192586</v>
      </c>
      <c r="H144">
        <f t="shared" ca="1" si="42"/>
        <v>0.93233373605356651</v>
      </c>
      <c r="I144">
        <f t="shared" ca="1" si="43"/>
        <v>1.0725772985892958</v>
      </c>
      <c r="J144">
        <f t="shared" ca="1" si="44"/>
        <v>0.47955992793273539</v>
      </c>
      <c r="K144">
        <f t="shared" ca="1" si="45"/>
        <v>0.88719805299988952</v>
      </c>
      <c r="L144" s="7">
        <f t="shared" si="46"/>
        <v>0.53283302033339752</v>
      </c>
      <c r="M144">
        <f t="shared" ca="1" si="47"/>
        <v>0.77497068624706111</v>
      </c>
      <c r="N144">
        <f t="shared" ca="1" si="48"/>
        <v>11.914234036345164</v>
      </c>
      <c r="O144">
        <v>0.56060825603801168</v>
      </c>
      <c r="P144">
        <f t="shared" si="49"/>
        <v>15.758107815440065</v>
      </c>
    </row>
    <row r="145" spans="1:16" x14ac:dyDescent="0.25">
      <c r="A145" s="4">
        <f t="shared" si="38"/>
        <v>13600</v>
      </c>
      <c r="B145">
        <v>-28.139963734402212</v>
      </c>
      <c r="C145">
        <f t="shared" ca="1" si="36"/>
        <v>345.36921125326529</v>
      </c>
      <c r="D145">
        <f t="shared" ca="1" si="37"/>
        <v>-345.36921125326489</v>
      </c>
      <c r="E145">
        <f t="shared" ca="1" si="39"/>
        <v>345.36921125326489</v>
      </c>
      <c r="F145">
        <f t="shared" ca="1" si="40"/>
        <v>0.92225713761166395</v>
      </c>
      <c r="G145">
        <f t="shared" ca="1" si="41"/>
        <v>0.47145603321148422</v>
      </c>
      <c r="H145">
        <f t="shared" ca="1" si="42"/>
        <v>0.93252741696893071</v>
      </c>
      <c r="I145">
        <f t="shared" ca="1" si="43"/>
        <v>1.0723545300688111</v>
      </c>
      <c r="J145">
        <f t="shared" ca="1" si="44"/>
        <v>0.47980214852780823</v>
      </c>
      <c r="K145">
        <f t="shared" ca="1" si="45"/>
        <v>0.88708626910759747</v>
      </c>
      <c r="L145" s="7">
        <f t="shared" si="46"/>
        <v>0.53283302033339752</v>
      </c>
      <c r="M145">
        <f t="shared" ca="1" si="47"/>
        <v>0.77501951267681168</v>
      </c>
      <c r="N145">
        <f t="shared" ca="1" si="48"/>
        <v>11.912510005400938</v>
      </c>
      <c r="O145">
        <v>0.56060825603801168</v>
      </c>
      <c r="P145">
        <f t="shared" si="49"/>
        <v>15.775495994116119</v>
      </c>
    </row>
    <row r="146" spans="1:16" x14ac:dyDescent="0.25">
      <c r="A146" s="4">
        <f t="shared" si="38"/>
        <v>13700</v>
      </c>
      <c r="B146">
        <v>-28.170980364087512</v>
      </c>
      <c r="C146">
        <f t="shared" ca="1" si="36"/>
        <v>345.54344285719816</v>
      </c>
      <c r="D146">
        <f t="shared" ca="1" si="37"/>
        <v>-345.54344285719804</v>
      </c>
      <c r="E146">
        <f t="shared" ca="1" si="39"/>
        <v>345.54344285719804</v>
      </c>
      <c r="F146">
        <f t="shared" ca="1" si="40"/>
        <v>0.92217457192642138</v>
      </c>
      <c r="G146">
        <f t="shared" ca="1" si="41"/>
        <v>0.47169387300198606</v>
      </c>
      <c r="H146">
        <f t="shared" ca="1" si="42"/>
        <v>0.93272085364906709</v>
      </c>
      <c r="I146">
        <f t="shared" ca="1" si="43"/>
        <v>1.0721321348050898</v>
      </c>
      <c r="J146">
        <f t="shared" ca="1" si="44"/>
        <v>0.48004419876038423</v>
      </c>
      <c r="K146">
        <f t="shared" ca="1" si="45"/>
        <v>0.88697451184577492</v>
      </c>
      <c r="L146" s="7">
        <f t="shared" si="46"/>
        <v>0.53283302033339752</v>
      </c>
      <c r="M146">
        <f t="shared" ca="1" si="47"/>
        <v>0.77506833670123709</v>
      </c>
      <c r="N146">
        <f t="shared" ca="1" si="48"/>
        <v>11.910789772356768</v>
      </c>
      <c r="O146">
        <v>0.56060825603801168</v>
      </c>
      <c r="P146">
        <f t="shared" si="49"/>
        <v>15.792884172792171</v>
      </c>
    </row>
    <row r="147" spans="1:16" x14ac:dyDescent="0.25">
      <c r="A147" s="4">
        <f t="shared" si="38"/>
        <v>13800</v>
      </c>
      <c r="B147">
        <v>-28.201996993772813</v>
      </c>
      <c r="C147">
        <f t="shared" ca="1" si="36"/>
        <v>-345.71755201933831</v>
      </c>
      <c r="D147">
        <f t="shared" ca="1" si="37"/>
        <v>345.71755201933831</v>
      </c>
      <c r="E147">
        <f t="shared" ca="1" si="39"/>
        <v>345.71755201933831</v>
      </c>
      <c r="F147">
        <f t="shared" ca="1" si="40"/>
        <v>0.92209201342055169</v>
      </c>
      <c r="G147">
        <f t="shared" ca="1" si="41"/>
        <v>0.47193154564984752</v>
      </c>
      <c r="H147">
        <f t="shared" ca="1" si="42"/>
        <v>0.93291404654977828</v>
      </c>
      <c r="I147">
        <f t="shared" ca="1" si="43"/>
        <v>1.0719101118675698</v>
      </c>
      <c r="J147">
        <f t="shared" ca="1" si="44"/>
        <v>0.48028607889141878</v>
      </c>
      <c r="K147">
        <f t="shared" ca="1" si="45"/>
        <v>0.88686278121013284</v>
      </c>
      <c r="L147" s="7">
        <f t="shared" si="46"/>
        <v>0.53283302033339752</v>
      </c>
      <c r="M147">
        <f t="shared" ca="1" si="47"/>
        <v>0.77511715831852179</v>
      </c>
      <c r="N147">
        <f t="shared" ca="1" si="48"/>
        <v>11.90907332765272</v>
      </c>
      <c r="O147">
        <v>0.56060825603801168</v>
      </c>
      <c r="P147">
        <f t="shared" si="49"/>
        <v>15.810272351468225</v>
      </c>
    </row>
    <row r="148" spans="1:16" x14ac:dyDescent="0.25">
      <c r="A148" s="4">
        <f t="shared" si="38"/>
        <v>13900</v>
      </c>
      <c r="B148">
        <v>-28.233013623458113</v>
      </c>
      <c r="C148">
        <f t="shared" ca="1" si="36"/>
        <v>345.89153892701756</v>
      </c>
      <c r="D148">
        <f t="shared" ca="1" si="37"/>
        <v>-345.89153892701734</v>
      </c>
      <c r="E148">
        <f t="shared" ca="1" si="39"/>
        <v>345.89153892701734</v>
      </c>
      <c r="F148">
        <f t="shared" ca="1" si="40"/>
        <v>0.92200946209504475</v>
      </c>
      <c r="G148">
        <f t="shared" ca="1" si="41"/>
        <v>0.47216905141079113</v>
      </c>
      <c r="H148">
        <f t="shared" ca="1" si="42"/>
        <v>0.93310699612551518</v>
      </c>
      <c r="I148">
        <f t="shared" ca="1" si="43"/>
        <v>1.0716884603290304</v>
      </c>
      <c r="J148">
        <f t="shared" ca="1" si="44"/>
        <v>0.48052778918116146</v>
      </c>
      <c r="K148">
        <f t="shared" ca="1" si="45"/>
        <v>0.88675107719638335</v>
      </c>
      <c r="L148" s="7">
        <f t="shared" si="46"/>
        <v>0.53283302033339752</v>
      </c>
      <c r="M148">
        <f t="shared" ca="1" si="47"/>
        <v>0.77516597752684968</v>
      </c>
      <c r="N148">
        <f t="shared" ca="1" si="48"/>
        <v>11.90736066176332</v>
      </c>
      <c r="O148">
        <v>0.56060825603801168</v>
      </c>
      <c r="P148">
        <f t="shared" si="49"/>
        <v>15.827660530144279</v>
      </c>
    </row>
    <row r="149" spans="1:16" x14ac:dyDescent="0.25">
      <c r="A149" s="4">
        <f t="shared" si="38"/>
        <v>14000</v>
      </c>
      <c r="B149">
        <v>-28.264030253143414</v>
      </c>
      <c r="C149">
        <f t="shared" ca="1" si="36"/>
        <v>346.0654037670617</v>
      </c>
      <c r="D149">
        <f t="shared" ca="1" si="37"/>
        <v>-346.06540376706096</v>
      </c>
      <c r="E149">
        <f t="shared" ca="1" si="39"/>
        <v>346.06540376706096</v>
      </c>
      <c r="F149">
        <f t="shared" ca="1" si="40"/>
        <v>0.92192691795089021</v>
      </c>
      <c r="G149">
        <f t="shared" ca="1" si="41"/>
        <v>0.47240639053984868</v>
      </c>
      <c r="H149">
        <f t="shared" ca="1" si="42"/>
        <v>0.93329970282938302</v>
      </c>
      <c r="I149">
        <f t="shared" ca="1" si="43"/>
        <v>1.0714671792655768</v>
      </c>
      <c r="J149">
        <f t="shared" ca="1" si="44"/>
        <v>0.48076932988915883</v>
      </c>
      <c r="K149">
        <f t="shared" ca="1" si="45"/>
        <v>0.88663939980023887</v>
      </c>
      <c r="L149" s="7">
        <f t="shared" si="46"/>
        <v>0.53283302033339752</v>
      </c>
      <c r="M149">
        <f t="shared" ca="1" si="47"/>
        <v>0.7752147943244051</v>
      </c>
      <c r="N149">
        <f t="shared" ca="1" si="48"/>
        <v>11.90565176519741</v>
      </c>
      <c r="O149">
        <v>0.56060825603801168</v>
      </c>
      <c r="P149">
        <f t="shared" si="49"/>
        <v>15.845048708820331</v>
      </c>
    </row>
    <row r="150" spans="1:16" x14ac:dyDescent="0.25">
      <c r="A150" s="4">
        <f t="shared" si="38"/>
        <v>14100</v>
      </c>
      <c r="B150">
        <v>-28.295046882828714</v>
      </c>
      <c r="C150">
        <f t="shared" ca="1" si="36"/>
        <v>346.2391467257923</v>
      </c>
      <c r="D150">
        <f t="shared" ca="1" si="37"/>
        <v>-346.23914672579156</v>
      </c>
      <c r="E150">
        <f t="shared" ca="1" si="39"/>
        <v>346.23914672579156</v>
      </c>
      <c r="F150">
        <f t="shared" ca="1" si="40"/>
        <v>0.92184438098907839</v>
      </c>
      <c r="G150">
        <f t="shared" ca="1" si="41"/>
        <v>0.47264356329136387</v>
      </c>
      <c r="H150">
        <f t="shared" ca="1" si="42"/>
        <v>0.93349216711314686</v>
      </c>
      <c r="I150">
        <f t="shared" ca="1" si="43"/>
        <v>1.0712462677566226</v>
      </c>
      <c r="J150">
        <f t="shared" ca="1" si="44"/>
        <v>0.48101070127425716</v>
      </c>
      <c r="K150">
        <f t="shared" ca="1" si="45"/>
        <v>0.88652774901741271</v>
      </c>
      <c r="L150" s="7">
        <f t="shared" si="46"/>
        <v>0.53283302033339752</v>
      </c>
      <c r="M150">
        <f t="shared" ca="1" si="47"/>
        <v>0.77526360870937183</v>
      </c>
      <c r="N150">
        <f t="shared" ca="1" si="48"/>
        <v>11.903946628497943</v>
      </c>
      <c r="O150">
        <v>0.56060825603801168</v>
      </c>
      <c r="P150">
        <f t="shared" si="49"/>
        <v>15.862436887496385</v>
      </c>
    </row>
    <row r="151" spans="1:16" x14ac:dyDescent="0.25">
      <c r="A151" s="4">
        <f t="shared" si="38"/>
        <v>14200</v>
      </c>
      <c r="B151">
        <v>-28.326063512514015</v>
      </c>
      <c r="C151">
        <f t="shared" ca="1" si="36"/>
        <v>346.41276798902913</v>
      </c>
      <c r="D151">
        <f t="shared" ca="1" si="37"/>
        <v>-346.41276798902913</v>
      </c>
      <c r="E151">
        <f t="shared" ca="1" si="39"/>
        <v>346.41276798902913</v>
      </c>
      <c r="F151">
        <f t="shared" ca="1" si="40"/>
        <v>0.92176185121059862</v>
      </c>
      <c r="G151">
        <f t="shared" ca="1" si="41"/>
        <v>0.47288056991899508</v>
      </c>
      <c r="H151">
        <f t="shared" ca="1" si="42"/>
        <v>0.93368438942723664</v>
      </c>
      <c r="I151">
        <f t="shared" ca="1" si="43"/>
        <v>1.0710257248848771</v>
      </c>
      <c r="J151">
        <f t="shared" ca="1" si="44"/>
        <v>0.4812519035946054</v>
      </c>
      <c r="K151">
        <f t="shared" ca="1" si="45"/>
        <v>0.8864161248436182</v>
      </c>
      <c r="L151" s="7">
        <f t="shared" si="46"/>
        <v>0.53283302033339752</v>
      </c>
      <c r="M151">
        <f t="shared" ca="1" si="47"/>
        <v>0.77531242067993367</v>
      </c>
      <c r="N151">
        <f t="shared" ca="1" si="48"/>
        <v>11.902245242241866</v>
      </c>
      <c r="O151">
        <v>0.56060825603801168</v>
      </c>
      <c r="P151">
        <f t="shared" si="49"/>
        <v>15.879825066172437</v>
      </c>
    </row>
    <row r="152" spans="1:16" x14ac:dyDescent="0.25">
      <c r="A152" s="4">
        <f t="shared" si="38"/>
        <v>14300</v>
      </c>
      <c r="B152">
        <v>-28.357080142199315</v>
      </c>
      <c r="C152">
        <f t="shared" ca="1" si="36"/>
        <v>346.58626774209307</v>
      </c>
      <c r="D152">
        <f t="shared" ca="1" si="37"/>
        <v>-346.58626774209256</v>
      </c>
      <c r="E152">
        <f t="shared" ca="1" si="39"/>
        <v>346.58626774209256</v>
      </c>
      <c r="F152">
        <f t="shared" ca="1" si="40"/>
        <v>0.92167932861644064</v>
      </c>
      <c r="G152">
        <f t="shared" ca="1" si="41"/>
        <v>0.47311741067572</v>
      </c>
      <c r="H152">
        <f t="shared" ca="1" si="42"/>
        <v>0.93387637022075509</v>
      </c>
      <c r="I152">
        <f t="shared" ca="1" si="43"/>
        <v>1.0708055497363256</v>
      </c>
      <c r="J152">
        <f t="shared" ca="1" si="44"/>
        <v>0.48149293710765961</v>
      </c>
      <c r="K152">
        <f t="shared" ca="1" si="45"/>
        <v>0.88630452727456899</v>
      </c>
      <c r="L152" s="7">
        <f t="shared" si="46"/>
        <v>0.53283302033339752</v>
      </c>
      <c r="M152">
        <f t="shared" ca="1" si="47"/>
        <v>0.77536123023427483</v>
      </c>
      <c r="N152">
        <f t="shared" ca="1" si="48"/>
        <v>11.90054759703993</v>
      </c>
      <c r="O152">
        <v>0.56060825603801168</v>
      </c>
      <c r="P152">
        <f t="shared" si="49"/>
        <v>15.897213244848491</v>
      </c>
    </row>
    <row r="153" spans="1:16" x14ac:dyDescent="0.25">
      <c r="A153" s="4">
        <f t="shared" si="38"/>
        <v>14400</v>
      </c>
      <c r="B153">
        <v>-28.388096771884616</v>
      </c>
      <c r="C153">
        <f ca="1">D153</f>
        <v>346.75964616980474</v>
      </c>
      <c r="D153">
        <f ca="1">(1.56*(21.67)^2)*TANH((2*PI()*B153)/C153)</f>
        <v>-346.75964616980445</v>
      </c>
      <c r="E153">
        <f t="shared" ca="1" si="39"/>
        <v>346.75964616980445</v>
      </c>
      <c r="F153">
        <f t="shared" ca="1" si="40"/>
        <v>0.92159681320759468</v>
      </c>
      <c r="G153">
        <f t="shared" ca="1" si="41"/>
        <v>0.47335408581383309</v>
      </c>
      <c r="H153">
        <f t="shared" ca="1" si="42"/>
        <v>0.93406810994147838</v>
      </c>
      <c r="I153">
        <f t="shared" ca="1" si="43"/>
        <v>1.0705857414002202</v>
      </c>
      <c r="J153">
        <f t="shared" ca="1" si="44"/>
        <v>0.48173380207018063</v>
      </c>
      <c r="K153">
        <f t="shared" ca="1" si="45"/>
        <v>0.88619295630598016</v>
      </c>
      <c r="L153" s="7">
        <f t="shared" si="46"/>
        <v>0.53283302033339752</v>
      </c>
      <c r="M153">
        <f t="shared" ca="1" si="47"/>
        <v>0.77541003737057834</v>
      </c>
      <c r="N153">
        <f t="shared" ca="1" si="48"/>
        <v>11.898853683536553</v>
      </c>
      <c r="O153">
        <v>0.56060825603801168</v>
      </c>
      <c r="P153">
        <f t="shared" si="49"/>
        <v>15.914601423524543</v>
      </c>
    </row>
    <row r="154" spans="1:16" x14ac:dyDescent="0.25">
      <c r="A154" s="4">
        <f t="shared" si="38"/>
        <v>14500</v>
      </c>
      <c r="B154">
        <v>-28.419113401569916</v>
      </c>
      <c r="C154">
        <f t="shared" ca="1" si="36"/>
        <v>346.93290345648995</v>
      </c>
      <c r="D154">
        <f t="shared" ref="D154:D172" ca="1" si="50">(1.56*(21.67)^2)*TANH((2*PI()*B154)/C154)</f>
        <v>-346.93290345648967</v>
      </c>
      <c r="E154">
        <f t="shared" ca="1" si="39"/>
        <v>346.93290345648967</v>
      </c>
      <c r="F154">
        <f t="shared" ca="1" si="40"/>
        <v>0.92151430498505027</v>
      </c>
      <c r="G154">
        <f t="shared" ca="1" si="41"/>
        <v>0.47359059558495364</v>
      </c>
      <c r="H154">
        <f t="shared" ca="1" si="42"/>
        <v>0.93425960903586602</v>
      </c>
      <c r="I154">
        <f t="shared" ca="1" si="43"/>
        <v>1.070366298969059</v>
      </c>
      <c r="J154">
        <f t="shared" ca="1" si="44"/>
        <v>0.48197449873824205</v>
      </c>
      <c r="K154">
        <f t="shared" ca="1" si="45"/>
        <v>0.88608141193356649</v>
      </c>
      <c r="L154" s="7">
        <f t="shared" si="46"/>
        <v>0.53283302033339752</v>
      </c>
      <c r="M154">
        <f t="shared" ca="1" si="47"/>
        <v>0.77545884208702809</v>
      </c>
      <c r="N154">
        <f t="shared" ca="1" si="48"/>
        <v>11.89716349240965</v>
      </c>
      <c r="O154">
        <v>0.56060825603801168</v>
      </c>
      <c r="P154">
        <f t="shared" si="49"/>
        <v>15.931989602200597</v>
      </c>
    </row>
    <row r="155" spans="1:16" x14ac:dyDescent="0.25">
      <c r="A155" s="4">
        <f t="shared" si="38"/>
        <v>14600</v>
      </c>
      <c r="B155">
        <v>-28.450130031255217</v>
      </c>
      <c r="C155">
        <f t="shared" ca="1" si="36"/>
        <v>-347.10603978597925</v>
      </c>
      <c r="D155">
        <f t="shared" ca="1" si="50"/>
        <v>347.10603978597953</v>
      </c>
      <c r="E155">
        <f t="shared" ca="1" si="39"/>
        <v>347.10603978597953</v>
      </c>
      <c r="F155">
        <f t="shared" ca="1" si="40"/>
        <v>0.92143180394979751</v>
      </c>
      <c r="G155">
        <f t="shared" ca="1" si="41"/>
        <v>0.47382694024002475</v>
      </c>
      <c r="H155">
        <f t="shared" ca="1" si="42"/>
        <v>0.93445086794906329</v>
      </c>
      <c r="I155">
        <f t="shared" ca="1" si="43"/>
        <v>1.070147221538575</v>
      </c>
      <c r="J155">
        <f t="shared" ca="1" si="44"/>
        <v>0.48221502736722943</v>
      </c>
      <c r="K155">
        <f t="shared" ca="1" si="45"/>
        <v>0.88596989415304384</v>
      </c>
      <c r="L155" s="7">
        <f t="shared" si="46"/>
        <v>0.53283302033339752</v>
      </c>
      <c r="M155">
        <f t="shared" ca="1" si="47"/>
        <v>0.77550764438180742</v>
      </c>
      <c r="N155">
        <f t="shared" ca="1" si="48"/>
        <v>11.89547701437049</v>
      </c>
      <c r="O155">
        <v>0.56060825603801168</v>
      </c>
      <c r="P155">
        <f t="shared" si="49"/>
        <v>15.949377780876651</v>
      </c>
    </row>
    <row r="156" spans="1:16" x14ac:dyDescent="0.25">
      <c r="A156" s="4">
        <f t="shared" si="38"/>
        <v>14700</v>
      </c>
      <c r="B156">
        <v>-28.481146660940517</v>
      </c>
      <c r="C156">
        <f t="shared" ca="1" si="36"/>
        <v>-347.27905534161164</v>
      </c>
      <c r="D156">
        <f t="shared" ca="1" si="50"/>
        <v>347.27905534161192</v>
      </c>
      <c r="E156">
        <f t="shared" ca="1" si="39"/>
        <v>347.27905534161192</v>
      </c>
      <c r="F156">
        <f t="shared" ca="1" si="40"/>
        <v>0.92134931010282561</v>
      </c>
      <c r="G156">
        <f t="shared" ca="1" si="41"/>
        <v>0.47406312002931844</v>
      </c>
      <c r="H156">
        <f t="shared" ca="1" si="42"/>
        <v>0.93464188712490903</v>
      </c>
      <c r="I156">
        <f t="shared" ca="1" si="43"/>
        <v>1.0699285082077177</v>
      </c>
      <c r="J156">
        <f t="shared" ca="1" si="44"/>
        <v>0.48245538821184525</v>
      </c>
      <c r="K156">
        <f t="shared" ca="1" si="45"/>
        <v>0.88585840296012797</v>
      </c>
      <c r="L156" s="7">
        <f t="shared" si="46"/>
        <v>0.53283302033339752</v>
      </c>
      <c r="M156">
        <f t="shared" ca="1" si="47"/>
        <v>0.77555644425309966</v>
      </c>
      <c r="N156">
        <f t="shared" ca="1" si="48"/>
        <v>11.893794240163519</v>
      </c>
      <c r="O156">
        <v>0.56060825603801168</v>
      </c>
      <c r="P156">
        <f t="shared" si="49"/>
        <v>15.966765959552703</v>
      </c>
    </row>
    <row r="157" spans="1:16" x14ac:dyDescent="0.25">
      <c r="A157" s="4">
        <f t="shared" si="38"/>
        <v>14800</v>
      </c>
      <c r="B157">
        <v>-28.512163290625818</v>
      </c>
      <c r="C157">
        <f t="shared" ca="1" si="36"/>
        <v>-347.45195030623438</v>
      </c>
      <c r="D157">
        <f t="shared" ca="1" si="50"/>
        <v>347.45195030623489</v>
      </c>
      <c r="E157">
        <f t="shared" ca="1" si="39"/>
        <v>347.45195030623489</v>
      </c>
      <c r="F157">
        <f t="shared" ca="1" si="40"/>
        <v>0.92126682344512489</v>
      </c>
      <c r="G157">
        <f t="shared" ca="1" si="41"/>
        <v>0.47429913520243561</v>
      </c>
      <c r="H157">
        <f t="shared" ca="1" si="42"/>
        <v>0.93483266700593814</v>
      </c>
      <c r="I157">
        <f t="shared" ca="1" si="43"/>
        <v>1.0697101580786414</v>
      </c>
      <c r="J157">
        <f t="shared" ca="1" si="44"/>
        <v>0.4826955815261092</v>
      </c>
      <c r="K157">
        <f t="shared" ca="1" si="45"/>
        <v>0.88574693835053564</v>
      </c>
      <c r="L157" s="7">
        <f t="shared" si="46"/>
        <v>0.53283302033339752</v>
      </c>
      <c r="M157">
        <f t="shared" ca="1" si="47"/>
        <v>0.77560524169908795</v>
      </c>
      <c r="N157">
        <f t="shared" ca="1" si="48"/>
        <v>11.892115160566229</v>
      </c>
      <c r="O157">
        <v>0.56060825603801168</v>
      </c>
      <c r="P157">
        <f t="shared" si="49"/>
        <v>15.984154138228757</v>
      </c>
    </row>
    <row r="158" spans="1:16" x14ac:dyDescent="0.25">
      <c r="A158" s="4">
        <f t="shared" si="38"/>
        <v>14900</v>
      </c>
      <c r="B158">
        <v>-28.543179920311118</v>
      </c>
      <c r="C158">
        <f t="shared" ca="1" si="36"/>
        <v>-347.62472486220679</v>
      </c>
      <c r="D158">
        <f t="shared" ca="1" si="50"/>
        <v>347.62472486220696</v>
      </c>
      <c r="E158">
        <f t="shared" ca="1" si="39"/>
        <v>347.62472486220696</v>
      </c>
      <c r="F158">
        <f t="shared" ca="1" si="40"/>
        <v>0.92118434397768478</v>
      </c>
      <c r="G158">
        <f t="shared" ca="1" si="41"/>
        <v>0.47453498600831095</v>
      </c>
      <c r="H158">
        <f t="shared" ca="1" si="42"/>
        <v>0.93502320803338967</v>
      </c>
      <c r="I158">
        <f t="shared" ca="1" si="43"/>
        <v>1.0694921702566873</v>
      </c>
      <c r="J158">
        <f t="shared" ca="1" si="44"/>
        <v>0.48293560756336268</v>
      </c>
      <c r="K158">
        <f t="shared" ca="1" si="45"/>
        <v>0.88563550031998406</v>
      </c>
      <c r="L158" s="7">
        <f t="shared" si="46"/>
        <v>0.53283302033339752</v>
      </c>
      <c r="M158">
        <f t="shared" ca="1" si="47"/>
        <v>0.77565403671795541</v>
      </c>
      <c r="N158">
        <f t="shared" ca="1" si="48"/>
        <v>11.890439766388981</v>
      </c>
      <c r="O158">
        <v>0.56060825603801168</v>
      </c>
      <c r="P158">
        <f t="shared" si="49"/>
        <v>16.001542316904811</v>
      </c>
    </row>
    <row r="159" spans="1:16" x14ac:dyDescent="0.25">
      <c r="A159" s="4">
        <f t="shared" si="38"/>
        <v>15000</v>
      </c>
      <c r="B159">
        <v>-28.574196549996419</v>
      </c>
      <c r="C159">
        <f t="shared" ca="1" si="36"/>
        <v>-347.79737919140052</v>
      </c>
      <c r="D159">
        <f t="shared" ca="1" si="50"/>
        <v>347.79737919140035</v>
      </c>
      <c r="E159">
        <f t="shared" ca="1" si="39"/>
        <v>347.79737919140035</v>
      </c>
      <c r="F159">
        <f t="shared" ca="1" si="40"/>
        <v>0.92110187170149538</v>
      </c>
      <c r="G159">
        <f t="shared" ca="1" si="41"/>
        <v>0.47477067269521361</v>
      </c>
      <c r="H159">
        <f t="shared" ca="1" si="42"/>
        <v>0.9352135106472097</v>
      </c>
      <c r="I159">
        <f t="shared" ca="1" si="43"/>
        <v>1.0692745438503719</v>
      </c>
      <c r="J159">
        <f t="shared" ca="1" si="44"/>
        <v>0.48317546657626997</v>
      </c>
      <c r="K159">
        <f t="shared" ca="1" si="45"/>
        <v>0.88552408886419076</v>
      </c>
      <c r="L159" s="7">
        <f t="shared" si="46"/>
        <v>0.53283302033339752</v>
      </c>
      <c r="M159">
        <f t="shared" ca="1" si="47"/>
        <v>0.77570282930788492</v>
      </c>
      <c r="N159">
        <f t="shared" ca="1" si="48"/>
        <v>11.888768048474882</v>
      </c>
      <c r="O159">
        <v>0.56060825603801168</v>
      </c>
      <c r="P159">
        <f t="shared" si="49"/>
        <v>16.018930495580861</v>
      </c>
    </row>
    <row r="160" spans="1:16" x14ac:dyDescent="0.25">
      <c r="A160" s="4">
        <f t="shared" si="38"/>
        <v>15100</v>
      </c>
      <c r="B160">
        <v>-28.605213179681719</v>
      </c>
      <c r="C160">
        <f t="shared" ca="1" si="36"/>
        <v>-347.96991347520174</v>
      </c>
      <c r="D160">
        <f t="shared" ca="1" si="50"/>
        <v>347.96991347520236</v>
      </c>
      <c r="E160">
        <f t="shared" ca="1" si="39"/>
        <v>347.96991347520236</v>
      </c>
      <c r="F160">
        <f t="shared" ca="1" si="40"/>
        <v>0.92101940661754655</v>
      </c>
      <c r="G160">
        <f t="shared" ca="1" si="41"/>
        <v>0.47500619551074985</v>
      </c>
      <c r="H160">
        <f t="shared" ca="1" si="42"/>
        <v>0.93540357528605711</v>
      </c>
      <c r="I160">
        <f t="shared" ca="1" si="43"/>
        <v>1.0690572779713703</v>
      </c>
      <c r="J160">
        <f t="shared" ca="1" si="44"/>
        <v>0.48341515881682068</v>
      </c>
      <c r="K160">
        <f t="shared" ca="1" si="45"/>
        <v>0.88541270397887462</v>
      </c>
      <c r="L160" s="7">
        <f t="shared" si="46"/>
        <v>0.53283302033339752</v>
      </c>
      <c r="M160">
        <f t="shared" ca="1" si="47"/>
        <v>0.77575161946705928</v>
      </c>
      <c r="N160">
        <f t="shared" ca="1" si="48"/>
        <v>11.887099997699607</v>
      </c>
      <c r="O160">
        <v>0.56060825603801168</v>
      </c>
      <c r="P160">
        <f t="shared" si="49"/>
        <v>16.036318674256915</v>
      </c>
    </row>
    <row r="161" spans="1:16" x14ac:dyDescent="0.25">
      <c r="A161" s="4">
        <f t="shared" si="38"/>
        <v>15200</v>
      </c>
      <c r="B161">
        <v>-28.63622980936702</v>
      </c>
      <c r="C161">
        <f t="shared" ca="1" si="36"/>
        <v>348.14232789451552</v>
      </c>
      <c r="D161">
        <f t="shared" ca="1" si="50"/>
        <v>-348.14232789451489</v>
      </c>
      <c r="E161">
        <f t="shared" ca="1" si="39"/>
        <v>348.14232789451489</v>
      </c>
      <c r="F161">
        <f t="shared" ca="1" si="40"/>
        <v>0.92093694872682752</v>
      </c>
      <c r="G161">
        <f t="shared" ca="1" si="41"/>
        <v>0.47524155470186935</v>
      </c>
      <c r="H161">
        <f t="shared" ca="1" si="42"/>
        <v>0.93559340238731192</v>
      </c>
      <c r="I161">
        <f t="shared" ca="1" si="43"/>
        <v>1.0688403717344999</v>
      </c>
      <c r="J161">
        <f t="shared" ca="1" si="44"/>
        <v>0.48365468453633614</v>
      </c>
      <c r="K161">
        <f t="shared" ca="1" si="45"/>
        <v>0.88530134565975316</v>
      </c>
      <c r="L161" s="7">
        <f t="shared" si="46"/>
        <v>0.53283302033339752</v>
      </c>
      <c r="M161">
        <f t="shared" ca="1" si="47"/>
        <v>0.77580040719366161</v>
      </c>
      <c r="N161">
        <f t="shared" ca="1" si="48"/>
        <v>11.885435604971249</v>
      </c>
      <c r="O161">
        <v>0.56060825603801168</v>
      </c>
      <c r="P161">
        <f t="shared" si="49"/>
        <v>16.053706852932969</v>
      </c>
    </row>
    <row r="162" spans="1:16" x14ac:dyDescent="0.25">
      <c r="A162" s="4">
        <f t="shared" si="38"/>
        <v>15300</v>
      </c>
      <c r="B162">
        <v>-28.66724643905232</v>
      </c>
      <c r="C162">
        <f t="shared" ca="1" si="36"/>
        <v>-348.31462262976174</v>
      </c>
      <c r="D162">
        <f t="shared" ca="1" si="50"/>
        <v>348.31462262976214</v>
      </c>
      <c r="E162">
        <f t="shared" ca="1" si="39"/>
        <v>348.31462262976214</v>
      </c>
      <c r="F162">
        <f t="shared" ca="1" si="40"/>
        <v>0.92085449803032882</v>
      </c>
      <c r="G162">
        <f t="shared" ca="1" si="41"/>
        <v>0.47547675051485933</v>
      </c>
      <c r="H162">
        <f t="shared" ca="1" si="42"/>
        <v>0.9357829923870733</v>
      </c>
      <c r="I162">
        <f t="shared" ca="1" si="43"/>
        <v>1.0686238242577124</v>
      </c>
      <c r="J162">
        <f t="shared" ca="1" si="44"/>
        <v>0.48389404398546365</v>
      </c>
      <c r="K162">
        <f t="shared" ca="1" si="45"/>
        <v>0.88519001390254692</v>
      </c>
      <c r="L162" s="7">
        <f t="shared" si="46"/>
        <v>0.53283302033339752</v>
      </c>
      <c r="M162">
        <f t="shared" ca="1" si="47"/>
        <v>0.77584919248587392</v>
      </c>
      <c r="N162">
        <f t="shared" ca="1" si="48"/>
        <v>11.883774861230203</v>
      </c>
      <c r="O162">
        <v>0.56060825603801168</v>
      </c>
      <c r="P162">
        <f t="shared" si="49"/>
        <v>16.071095031609023</v>
      </c>
    </row>
    <row r="163" spans="1:16" x14ac:dyDescent="0.25">
      <c r="A163" s="4">
        <f t="shared" si="38"/>
        <v>15400</v>
      </c>
      <c r="B163">
        <v>-28.698263068737621</v>
      </c>
      <c r="C163">
        <f t="shared" ca="1" si="36"/>
        <v>-348.48679786088428</v>
      </c>
      <c r="D163">
        <f t="shared" ca="1" si="50"/>
        <v>348.48679786088485</v>
      </c>
      <c r="E163">
        <f t="shared" ca="1" si="39"/>
        <v>348.48679786088485</v>
      </c>
      <c r="F163">
        <f t="shared" ca="1" si="40"/>
        <v>0.92077205452903987</v>
      </c>
      <c r="G163">
        <f t="shared" ca="1" si="41"/>
        <v>0.47571178319535717</v>
      </c>
      <c r="H163">
        <f t="shared" ca="1" si="42"/>
        <v>0.93597234572017374</v>
      </c>
      <c r="I163">
        <f t="shared" ca="1" si="43"/>
        <v>1.0684076346620699</v>
      </c>
      <c r="J163">
        <f t="shared" ca="1" si="44"/>
        <v>0.48413323741418901</v>
      </c>
      <c r="K163">
        <f t="shared" ca="1" si="45"/>
        <v>0.885078708702975</v>
      </c>
      <c r="L163" s="7">
        <f t="shared" si="46"/>
        <v>0.53283302033339752</v>
      </c>
      <c r="M163">
        <f t="shared" ca="1" si="47"/>
        <v>0.77589797534187921</v>
      </c>
      <c r="N163">
        <f t="shared" ca="1" si="48"/>
        <v>11.882117757448951</v>
      </c>
      <c r="O163">
        <v>0.56060825603801168</v>
      </c>
      <c r="P163">
        <f t="shared" si="49"/>
        <v>16.088483210285077</v>
      </c>
    </row>
    <row r="164" spans="1:16" x14ac:dyDescent="0.25">
      <c r="A164" s="5">
        <v>15405.6</v>
      </c>
      <c r="B164" s="6">
        <v>-28.7</v>
      </c>
      <c r="C164">
        <f t="shared" ca="1" si="36"/>
        <v>-348.4964361439682</v>
      </c>
      <c r="D164">
        <f t="shared" ca="1" si="50"/>
        <v>348.49643614396859</v>
      </c>
      <c r="E164">
        <f t="shared" ca="1" si="39"/>
        <v>348.49643614396859</v>
      </c>
      <c r="F164">
        <f t="shared" ca="1" si="40"/>
        <v>0.92076743790573556</v>
      </c>
      <c r="G164">
        <f t="shared" ca="1" si="41"/>
        <v>0.47572494020693107</v>
      </c>
      <c r="H164">
        <f t="shared" ca="1" si="42"/>
        <v>0.9359829425178593</v>
      </c>
      <c r="I164">
        <f t="shared" ca="1" si="43"/>
        <v>1.0683955386087811</v>
      </c>
      <c r="J164">
        <f t="shared" ca="1" si="44"/>
        <v>0.48414662734236191</v>
      </c>
      <c r="K164">
        <f t="shared" ca="1" si="45"/>
        <v>0.88507247639696829</v>
      </c>
      <c r="L164" s="7">
        <f t="shared" si="46"/>
        <v>0.53283302033339752</v>
      </c>
      <c r="M164">
        <f t="shared" ca="1" si="47"/>
        <v>0.7759007071097449</v>
      </c>
      <c r="N164">
        <f t="shared" ca="1" si="48"/>
        <v>11.882025067081099</v>
      </c>
      <c r="O164">
        <v>0.56060825603801168</v>
      </c>
      <c r="P164">
        <f t="shared" si="49"/>
        <v>16.089456948290934</v>
      </c>
    </row>
    <row r="165" spans="1:16" x14ac:dyDescent="0.25">
      <c r="A165" s="4">
        <f>15500</f>
        <v>15500</v>
      </c>
      <c r="B165">
        <v>-28.850268964760126</v>
      </c>
      <c r="C165">
        <f t="shared" ca="1" si="36"/>
        <v>-349.32887001150164</v>
      </c>
      <c r="D165">
        <f t="shared" ca="1" si="50"/>
        <v>349.32887001150175</v>
      </c>
      <c r="E165">
        <f t="shared" ca="1" si="39"/>
        <v>349.32887001150175</v>
      </c>
      <c r="F165">
        <f t="shared" ca="1" si="40"/>
        <v>0.92036812055867867</v>
      </c>
      <c r="G165">
        <f t="shared" ca="1" si="41"/>
        <v>0.47686127765772485</v>
      </c>
      <c r="H165">
        <f t="shared" ca="1" si="42"/>
        <v>0.93689691843345335</v>
      </c>
      <c r="I165">
        <f t="shared" ca="1" si="43"/>
        <v>1.0673532811614523</v>
      </c>
      <c r="J165">
        <f t="shared" ca="1" si="44"/>
        <v>0.48530308120430427</v>
      </c>
      <c r="K165">
        <f t="shared" ca="1" si="45"/>
        <v>0.88453360948732196</v>
      </c>
      <c r="L165" s="7">
        <f t="shared" si="46"/>
        <v>0.53283302033339752</v>
      </c>
      <c r="M165">
        <f t="shared" ca="1" si="47"/>
        <v>0.77613701444297778</v>
      </c>
      <c r="N165">
        <f t="shared" ca="1" si="48"/>
        <v>11.874048977682278</v>
      </c>
      <c r="O165">
        <v>0.56312869876071292</v>
      </c>
      <c r="P165">
        <f t="shared" si="49"/>
        <v>16.246414421021949</v>
      </c>
    </row>
    <row r="166" spans="1:16" x14ac:dyDescent="0.25">
      <c r="A166" s="4">
        <f t="shared" ref="A166:A182" si="51">A165+100</f>
        <v>15600</v>
      </c>
      <c r="B166">
        <v>-29.009452190141616</v>
      </c>
      <c r="C166">
        <f t="shared" ca="1" si="36"/>
        <v>350.20765336689016</v>
      </c>
      <c r="D166">
        <f t="shared" ca="1" si="50"/>
        <v>-350.20765336688947</v>
      </c>
      <c r="E166">
        <f t="shared" ca="1" si="39"/>
        <v>350.20765336688947</v>
      </c>
      <c r="F166">
        <f t="shared" ca="1" si="40"/>
        <v>0.9199452992571896</v>
      </c>
      <c r="G166">
        <f t="shared" ca="1" si="41"/>
        <v>0.47806088579094652</v>
      </c>
      <c r="H166">
        <f t="shared" ca="1" si="42"/>
        <v>0.93785912016902562</v>
      </c>
      <c r="I166">
        <f t="shared" ca="1" si="43"/>
        <v>1.0662582241773957</v>
      </c>
      <c r="J166">
        <f t="shared" ca="1" si="44"/>
        <v>0.48652392582005877</v>
      </c>
      <c r="K166">
        <f t="shared" ca="1" si="45"/>
        <v>0.8839634551648361</v>
      </c>
      <c r="L166" s="7">
        <f t="shared" si="46"/>
        <v>0.53283302033339752</v>
      </c>
      <c r="M166">
        <f t="shared" ca="1" si="47"/>
        <v>0.77638727735729851</v>
      </c>
      <c r="N166">
        <f t="shared" ca="1" si="48"/>
        <v>11.865691552901072</v>
      </c>
      <c r="O166">
        <v>0.56312869876071292</v>
      </c>
      <c r="P166">
        <f t="shared" si="49"/>
        <v>16.336055063595563</v>
      </c>
    </row>
    <row r="167" spans="1:16" x14ac:dyDescent="0.25">
      <c r="A167" s="4">
        <f t="shared" si="51"/>
        <v>15700</v>
      </c>
      <c r="B167">
        <v>-29.168635415523109</v>
      </c>
      <c r="C167">
        <f t="shared" ca="1" si="36"/>
        <v>351.0833404997764</v>
      </c>
      <c r="D167">
        <f t="shared" ca="1" si="50"/>
        <v>-351.08334049977611</v>
      </c>
      <c r="E167">
        <f t="shared" ca="1" si="39"/>
        <v>351.08334049977611</v>
      </c>
      <c r="F167">
        <f t="shared" ca="1" si="40"/>
        <v>0.9195226677606263</v>
      </c>
      <c r="G167">
        <f t="shared" ca="1" si="41"/>
        <v>0.47925626733786192</v>
      </c>
      <c r="H167">
        <f t="shared" ca="1" si="42"/>
        <v>0.93881521236451071</v>
      </c>
      <c r="I167">
        <f t="shared" ca="1" si="43"/>
        <v>1.0651723436408627</v>
      </c>
      <c r="J167">
        <f t="shared" ca="1" si="44"/>
        <v>0.48774046902688462</v>
      </c>
      <c r="K167">
        <f t="shared" ca="1" si="45"/>
        <v>0.88339399911081884</v>
      </c>
      <c r="L167" s="7">
        <f t="shared" si="46"/>
        <v>0.53283302033339752</v>
      </c>
      <c r="M167">
        <f t="shared" ca="1" si="47"/>
        <v>0.77663747557509821</v>
      </c>
      <c r="N167">
        <f t="shared" ca="1" si="48"/>
        <v>11.857427435712996</v>
      </c>
      <c r="O167">
        <v>0.56312869876071292</v>
      </c>
      <c r="P167">
        <f t="shared" si="49"/>
        <v>16.425695706169176</v>
      </c>
    </row>
    <row r="168" spans="1:16" x14ac:dyDescent="0.25">
      <c r="A168" s="4">
        <f t="shared" si="51"/>
        <v>15800</v>
      </c>
      <c r="B168">
        <v>-29.327818640904599</v>
      </c>
      <c r="C168">
        <f t="shared" ca="1" si="36"/>
        <v>-351.95595484642837</v>
      </c>
      <c r="D168">
        <f t="shared" ca="1" si="50"/>
        <v>351.9559548464286</v>
      </c>
      <c r="E168">
        <f t="shared" ca="1" si="39"/>
        <v>351.9559548464286</v>
      </c>
      <c r="F168">
        <f t="shared" ca="1" si="40"/>
        <v>0.9191002262027812</v>
      </c>
      <c r="G168">
        <f t="shared" ca="1" si="41"/>
        <v>0.4804474542908132</v>
      </c>
      <c r="H168">
        <f t="shared" ca="1" si="42"/>
        <v>0.93976525145084699</v>
      </c>
      <c r="I168">
        <f t="shared" ca="1" si="43"/>
        <v>1.0640955264691476</v>
      </c>
      <c r="J168">
        <f t="shared" ca="1" si="44"/>
        <v>0.48895274338347972</v>
      </c>
      <c r="K168">
        <f t="shared" ca="1" si="45"/>
        <v>0.88282524074766489</v>
      </c>
      <c r="L168" s="7">
        <f t="shared" si="46"/>
        <v>0.53283302033339752</v>
      </c>
      <c r="M168">
        <f t="shared" ca="1" si="47"/>
        <v>0.77688760885048747</v>
      </c>
      <c r="N168">
        <f t="shared" ca="1" si="48"/>
        <v>11.849255464880198</v>
      </c>
      <c r="O168">
        <v>0.56312869876071292</v>
      </c>
      <c r="P168">
        <f t="shared" si="49"/>
        <v>16.515336348742789</v>
      </c>
    </row>
    <row r="169" spans="1:16" x14ac:dyDescent="0.25">
      <c r="A169" s="4">
        <f t="shared" si="51"/>
        <v>15900</v>
      </c>
      <c r="B169">
        <v>-29.487001866286089</v>
      </c>
      <c r="C169">
        <f t="shared" ca="1" si="36"/>
        <v>352.82551953096021</v>
      </c>
      <c r="D169">
        <f t="shared" ca="1" si="50"/>
        <v>-352.82551953096021</v>
      </c>
      <c r="E169">
        <f t="shared" ca="1" si="39"/>
        <v>352.82551953096021</v>
      </c>
      <c r="F169">
        <f t="shared" ca="1" si="40"/>
        <v>0.91867797471744472</v>
      </c>
      <c r="G169">
        <f t="shared" ca="1" si="41"/>
        <v>0.48163447821602795</v>
      </c>
      <c r="H169">
        <f t="shared" ca="1" si="42"/>
        <v>0.94070929303541362</v>
      </c>
      <c r="I169">
        <f t="shared" ca="1" si="43"/>
        <v>1.0630276615778627</v>
      </c>
      <c r="J169">
        <f t="shared" ca="1" si="44"/>
        <v>0.49016078101488375</v>
      </c>
      <c r="K169">
        <f t="shared" ca="1" si="45"/>
        <v>0.88225717949812865</v>
      </c>
      <c r="L169" s="7">
        <f t="shared" si="46"/>
        <v>0.53283302033339752</v>
      </c>
      <c r="M169">
        <f t="shared" ca="1" si="47"/>
        <v>0.77713767693750391</v>
      </c>
      <c r="N169">
        <f t="shared" ca="1" si="48"/>
        <v>11.841174499765865</v>
      </c>
      <c r="O169">
        <v>0.56312869876071292</v>
      </c>
      <c r="P169">
        <f t="shared" si="49"/>
        <v>16.604976991316398</v>
      </c>
    </row>
    <row r="170" spans="1:16" x14ac:dyDescent="0.25">
      <c r="A170" s="4">
        <f t="shared" si="51"/>
        <v>16000</v>
      </c>
      <c r="B170">
        <v>-29.646185091667579</v>
      </c>
      <c r="C170">
        <f t="shared" ca="1" si="36"/>
        <v>353.69205737118426</v>
      </c>
      <c r="D170">
        <f t="shared" ca="1" si="50"/>
        <v>-353.69205737118375</v>
      </c>
      <c r="E170">
        <f t="shared" ca="1" si="39"/>
        <v>353.69205737118375</v>
      </c>
      <c r="F170">
        <f t="shared" ca="1" si="40"/>
        <v>0.91825591343840385</v>
      </c>
      <c r="G170">
        <f t="shared" ca="1" si="41"/>
        <v>0.48281737026160781</v>
      </c>
      <c r="H170">
        <f t="shared" ca="1" si="42"/>
        <v>0.94164739191854685</v>
      </c>
      <c r="I170">
        <f t="shared" ca="1" si="43"/>
        <v>1.0619686398350909</v>
      </c>
      <c r="J170">
        <f t="shared" ca="1" si="44"/>
        <v>0.49136461362060857</v>
      </c>
      <c r="K170">
        <f t="shared" ca="1" si="45"/>
        <v>0.88168981478532404</v>
      </c>
      <c r="L170" s="7">
        <f t="shared" si="46"/>
        <v>0.53283302033339752</v>
      </c>
      <c r="M170">
        <f t="shared" ca="1" si="47"/>
        <v>0.77738767959011301</v>
      </c>
      <c r="N170">
        <f t="shared" ca="1" si="48"/>
        <v>11.833183419859921</v>
      </c>
      <c r="O170">
        <v>0.56312869876071292</v>
      </c>
      <c r="P170">
        <f t="shared" si="49"/>
        <v>16.694617633890012</v>
      </c>
    </row>
    <row r="171" spans="1:16" x14ac:dyDescent="0.25">
      <c r="A171" s="4">
        <f t="shared" si="51"/>
        <v>16100</v>
      </c>
      <c r="B171">
        <v>-29.805368317049073</v>
      </c>
      <c r="C171">
        <f t="shared" ca="1" si="36"/>
        <v>354.55559088432324</v>
      </c>
      <c r="D171">
        <f t="shared" ca="1" si="50"/>
        <v>-354.55559088432307</v>
      </c>
      <c r="E171">
        <f t="shared" ca="1" si="39"/>
        <v>354.55559088432307</v>
      </c>
      <c r="F171">
        <f t="shared" ca="1" si="40"/>
        <v>0.917834042499443</v>
      </c>
      <c r="G171">
        <f t="shared" ca="1" si="41"/>
        <v>0.48399616116532601</v>
      </c>
      <c r="H171">
        <f t="shared" ca="1" si="42"/>
        <v>0.94257960210963943</v>
      </c>
      <c r="I171">
        <f t="shared" ca="1" si="43"/>
        <v>1.060918354016833</v>
      </c>
      <c r="J171">
        <f t="shared" ca="1" si="44"/>
        <v>0.49256427248257356</v>
      </c>
      <c r="K171">
        <f t="shared" ca="1" si="45"/>
        <v>0.88112314603272301</v>
      </c>
      <c r="L171" s="7">
        <f t="shared" si="46"/>
        <v>0.53283302033339752</v>
      </c>
      <c r="M171">
        <f t="shared" ca="1" si="47"/>
        <v>0.77763761656220931</v>
      </c>
      <c r="N171">
        <f t="shared" ca="1" si="48"/>
        <v>11.825281124318147</v>
      </c>
      <c r="O171">
        <v>0.56312869876071292</v>
      </c>
      <c r="P171">
        <f t="shared" si="49"/>
        <v>16.784258276463625</v>
      </c>
    </row>
    <row r="172" spans="1:16" x14ac:dyDescent="0.25">
      <c r="A172" s="4">
        <f t="shared" si="51"/>
        <v>16200</v>
      </c>
      <c r="B172">
        <v>-29.964551542430563</v>
      </c>
      <c r="C172">
        <f t="shared" ca="1" si="36"/>
        <v>355.41614229258658</v>
      </c>
      <c r="D172">
        <f t="shared" ca="1" si="50"/>
        <v>-355.41614229258624</v>
      </c>
      <c r="E172">
        <f t="shared" ca="1" si="39"/>
        <v>355.41614229258624</v>
      </c>
      <c r="F172">
        <f t="shared" ca="1" si="40"/>
        <v>0.91741236203434195</v>
      </c>
      <c r="G172">
        <f t="shared" ca="1" si="41"/>
        <v>0.48517088126223956</v>
      </c>
      <c r="H172">
        <f t="shared" ca="1" si="42"/>
        <v>0.94350597684283322</v>
      </c>
      <c r="I172">
        <f t="shared" ca="1" si="43"/>
        <v>1.0598766987636978</v>
      </c>
      <c r="J172">
        <f t="shared" ca="1" si="44"/>
        <v>0.49375978847285273</v>
      </c>
      <c r="K172">
        <f t="shared" ca="1" si="45"/>
        <v>0.88055717266415456</v>
      </c>
      <c r="L172" s="7">
        <f t="shared" si="46"/>
        <v>0.53283302033339752</v>
      </c>
      <c r="M172">
        <f t="shared" ca="1" si="47"/>
        <v>0.77788748760761772</v>
      </c>
      <c r="N172">
        <f t="shared" ca="1" si="48"/>
        <v>11.817466531514196</v>
      </c>
      <c r="O172">
        <v>0.56312869876071292</v>
      </c>
      <c r="P172">
        <f t="shared" si="49"/>
        <v>16.873898919037234</v>
      </c>
    </row>
    <row r="173" spans="1:16" x14ac:dyDescent="0.25">
      <c r="A173" s="4">
        <f t="shared" si="51"/>
        <v>16300</v>
      </c>
      <c r="B173">
        <v>-30.123734767812053</v>
      </c>
      <c r="C173">
        <f ca="1">D173</f>
        <v>-356.27373352861116</v>
      </c>
      <c r="D173">
        <f ca="1">(1.56*(21.67)^2)*TANH((2*PI()*B173)/C173)</f>
        <v>356.2737335286111</v>
      </c>
      <c r="E173">
        <f t="shared" ca="1" si="39"/>
        <v>356.2737335286111</v>
      </c>
      <c r="F173">
        <f t="shared" ca="1" si="40"/>
        <v>0.91699087217687725</v>
      </c>
      <c r="G173">
        <f t="shared" ca="1" si="41"/>
        <v>0.48634156049211624</v>
      </c>
      <c r="H173">
        <f t="shared" ca="1" si="42"/>
        <v>0.94442656859231688</v>
      </c>
      <c r="I173">
        <f t="shared" ca="1" si="43"/>
        <v>1.0588435705388046</v>
      </c>
      <c r="J173">
        <f t="shared" ca="1" si="44"/>
        <v>0.49495119206123306</v>
      </c>
      <c r="K173">
        <f t="shared" ca="1" si="45"/>
        <v>0.87999189410380529</v>
      </c>
      <c r="L173" s="7">
        <f t="shared" si="46"/>
        <v>0.53283302033339752</v>
      </c>
      <c r="M173">
        <f t="shared" ca="1" si="47"/>
        <v>0.77813729248009433</v>
      </c>
      <c r="N173">
        <f t="shared" ca="1" si="48"/>
        <v>11.809738578604161</v>
      </c>
      <c r="O173">
        <v>0.56312869876071292</v>
      </c>
      <c r="P173">
        <f t="shared" si="49"/>
        <v>16.963539561610848</v>
      </c>
    </row>
    <row r="174" spans="1:16" x14ac:dyDescent="0.25">
      <c r="A174" s="4">
        <f t="shared" si="51"/>
        <v>16400</v>
      </c>
      <c r="B174">
        <v>-30.282917993193543</v>
      </c>
      <c r="C174">
        <f t="shared" ref="C174:C183" ca="1" si="52">D174</f>
        <v>-357.12838624077676</v>
      </c>
      <c r="D174">
        <f t="shared" ref="D174:D183" ca="1" si="53">(1.56*(21.67)^2)*TANH((2*PI()*B174)/C174)</f>
        <v>357.12838624077676</v>
      </c>
      <c r="E174">
        <f t="shared" ca="1" si="39"/>
        <v>357.12838624077676</v>
      </c>
      <c r="F174">
        <f t="shared" ca="1" si="40"/>
        <v>0.91656957306082032</v>
      </c>
      <c r="G174">
        <f t="shared" ca="1" si="41"/>
        <v>0.48750822840669056</v>
      </c>
      <c r="H174">
        <f t="shared" ca="1" si="42"/>
        <v>0.94534142908724494</v>
      </c>
      <c r="I174">
        <f t="shared" ca="1" si="43"/>
        <v>1.0578188675868458</v>
      </c>
      <c r="J174">
        <f t="shared" ca="1" si="44"/>
        <v>0.49613851332259895</v>
      </c>
      <c r="K174">
        <f t="shared" ca="1" si="45"/>
        <v>0.87942730977621775</v>
      </c>
      <c r="L174" s="7">
        <f t="shared" si="46"/>
        <v>0.53283302033339752</v>
      </c>
      <c r="M174">
        <f t="shared" ca="1" si="47"/>
        <v>0.7783870309333274</v>
      </c>
      <c r="N174">
        <f t="shared" ca="1" si="48"/>
        <v>11.802096221103175</v>
      </c>
      <c r="O174">
        <v>0.56312869876071292</v>
      </c>
      <c r="P174">
        <f t="shared" si="49"/>
        <v>17.053180204184461</v>
      </c>
    </row>
    <row r="175" spans="1:16" x14ac:dyDescent="0.25">
      <c r="A175" s="4">
        <f t="shared" si="51"/>
        <v>16500</v>
      </c>
      <c r="B175">
        <v>-30.442101218575033</v>
      </c>
      <c r="C175">
        <f t="shared" ca="1" si="52"/>
        <v>-357.98012179839384</v>
      </c>
      <c r="D175">
        <f t="shared" ca="1" si="53"/>
        <v>357.98012179839327</v>
      </c>
      <c r="E175">
        <f t="shared" ca="1" si="39"/>
        <v>357.98012179839327</v>
      </c>
      <c r="F175">
        <f t="shared" ca="1" si="40"/>
        <v>0.91614846481993806</v>
      </c>
      <c r="G175">
        <f t="shared" ca="1" si="41"/>
        <v>0.48867091417674563</v>
      </c>
      <c r="H175">
        <f t="shared" ca="1" si="42"/>
        <v>0.94625060932628335</v>
      </c>
      <c r="I175">
        <f t="shared" ca="1" si="43"/>
        <v>1.0568024898942843</v>
      </c>
      <c r="J175">
        <f t="shared" ca="1" si="44"/>
        <v>0.49732178194413951</v>
      </c>
      <c r="K175">
        <f t="shared" ca="1" si="45"/>
        <v>0.87886341910629007</v>
      </c>
      <c r="L175" s="7">
        <f t="shared" si="46"/>
        <v>0.53283302033339752</v>
      </c>
      <c r="M175">
        <f t="shared" ca="1" si="47"/>
        <v>0.7786367027209381</v>
      </c>
      <c r="N175">
        <f t="shared" ca="1" si="48"/>
        <v>11.794538432473765</v>
      </c>
      <c r="O175">
        <v>0.56312869876071292</v>
      </c>
      <c r="P175">
        <f t="shared" si="49"/>
        <v>17.14282084675807</v>
      </c>
    </row>
    <row r="176" spans="1:16" x14ac:dyDescent="0.25">
      <c r="A176" s="4">
        <f t="shared" si="51"/>
        <v>16600</v>
      </c>
      <c r="B176">
        <v>-30.601284443956526</v>
      </c>
      <c r="C176">
        <f t="shared" ca="1" si="52"/>
        <v>-358.82896129677067</v>
      </c>
      <c r="D176">
        <f t="shared" ca="1" si="53"/>
        <v>358.82896129677033</v>
      </c>
      <c r="E176">
        <f t="shared" ca="1" si="39"/>
        <v>358.82896129677033</v>
      </c>
      <c r="F176">
        <f t="shared" ca="1" si="40"/>
        <v>0.91572754758799235</v>
      </c>
      <c r="G176">
        <f t="shared" ca="1" si="41"/>
        <v>0.48982964659903011</v>
      </c>
      <c r="H176">
        <f t="shared" ca="1" si="42"/>
        <v>0.94715415959179827</v>
      </c>
      <c r="I176">
        <f t="shared" ca="1" si="43"/>
        <v>1.0557943391506375</v>
      </c>
      <c r="J176">
        <f t="shared" ca="1" si="44"/>
        <v>0.49850102723238793</v>
      </c>
      <c r="K176">
        <f t="shared" ca="1" si="45"/>
        <v>0.87830022151927634</v>
      </c>
      <c r="L176" s="7">
        <f t="shared" si="46"/>
        <v>0.53283302033339752</v>
      </c>
      <c r="M176">
        <f t="shared" ca="1" si="47"/>
        <v>0.77888630759648214</v>
      </c>
      <c r="N176">
        <f t="shared" ca="1" si="48"/>
        <v>11.787064203725482</v>
      </c>
      <c r="O176">
        <v>0.56312869876071292</v>
      </c>
      <c r="P176">
        <f t="shared" si="49"/>
        <v>17.232461489331683</v>
      </c>
    </row>
    <row r="177" spans="1:16" x14ac:dyDescent="0.25">
      <c r="A177" s="4">
        <f t="shared" si="51"/>
        <v>16700</v>
      </c>
      <c r="B177">
        <v>-30.760467669338016</v>
      </c>
      <c r="C177">
        <f t="shared" ca="1" si="52"/>
        <v>359.67492556216416</v>
      </c>
      <c r="D177">
        <f t="shared" ca="1" si="53"/>
        <v>-359.67492556216405</v>
      </c>
      <c r="E177">
        <f t="shared" ca="1" si="39"/>
        <v>359.67492556216405</v>
      </c>
      <c r="F177">
        <f t="shared" ca="1" si="40"/>
        <v>0.91530682149873976</v>
      </c>
      <c r="G177">
        <f t="shared" ca="1" si="41"/>
        <v>0.49098445410301639</v>
      </c>
      <c r="H177">
        <f t="shared" ca="1" si="42"/>
        <v>0.94805212946369755</v>
      </c>
      <c r="I177">
        <f t="shared" ca="1" si="43"/>
        <v>1.0547943187108169</v>
      </c>
      <c r="J177">
        <f t="shared" ca="1" si="44"/>
        <v>0.49967627812009924</v>
      </c>
      <c r="K177">
        <f t="shared" ca="1" si="45"/>
        <v>0.87773771644078413</v>
      </c>
      <c r="L177" s="7">
        <f t="shared" si="46"/>
        <v>0.53283302033339752</v>
      </c>
      <c r="M177">
        <f t="shared" ca="1" si="47"/>
        <v>0.77913584531345048</v>
      </c>
      <c r="N177">
        <f t="shared" ca="1" si="48"/>
        <v>11.779672543025468</v>
      </c>
      <c r="O177">
        <v>0.56312869876071292</v>
      </c>
      <c r="P177">
        <f t="shared" si="49"/>
        <v>17.322102131905297</v>
      </c>
    </row>
    <row r="178" spans="1:16" x14ac:dyDescent="0.25">
      <c r="A178" s="4">
        <f t="shared" si="51"/>
        <v>16800</v>
      </c>
      <c r="B178">
        <v>-30.919650894719506</v>
      </c>
      <c r="C178">
        <f t="shared" ca="1" si="52"/>
        <v>-360.51803515661356</v>
      </c>
      <c r="D178">
        <f t="shared" ca="1" si="53"/>
        <v>360.51803515661294</v>
      </c>
      <c r="E178">
        <f t="shared" ca="1" si="39"/>
        <v>360.51803515661294</v>
      </c>
      <c r="F178">
        <f t="shared" ca="1" si="40"/>
        <v>0.91488628668593019</v>
      </c>
      <c r="G178">
        <f t="shared" ca="1" si="41"/>
        <v>0.49213536475749903</v>
      </c>
      <c r="H178">
        <f t="shared" ca="1" si="42"/>
        <v>0.94894456783293102</v>
      </c>
      <c r="I178">
        <f t="shared" ca="1" si="43"/>
        <v>1.0538023335584947</v>
      </c>
      <c r="J178">
        <f t="shared" ca="1" si="44"/>
        <v>0.50084756317296564</v>
      </c>
      <c r="K178">
        <f t="shared" ca="1" si="45"/>
        <v>0.87717590329677508</v>
      </c>
      <c r="L178" s="7">
        <f t="shared" si="46"/>
        <v>0.53283302033339752</v>
      </c>
      <c r="M178">
        <f t="shared" ca="1" si="47"/>
        <v>0.77938531562527047</v>
      </c>
      <c r="N178">
        <f t="shared" ca="1" si="48"/>
        <v>11.772362475319644</v>
      </c>
      <c r="O178">
        <v>0.56312869876071292</v>
      </c>
      <c r="P178">
        <f t="shared" si="49"/>
        <v>17.41174277447891</v>
      </c>
    </row>
    <row r="179" spans="1:16" x14ac:dyDescent="0.25">
      <c r="A179" s="4">
        <f t="shared" si="51"/>
        <v>16900</v>
      </c>
      <c r="B179">
        <v>-31.078834120100996</v>
      </c>
      <c r="C179">
        <f t="shared" ca="1" si="52"/>
        <v>361.3583103826623</v>
      </c>
      <c r="D179">
        <f t="shared" ca="1" si="53"/>
        <v>-361.35831038266275</v>
      </c>
      <c r="E179">
        <f t="shared" ca="1" si="39"/>
        <v>361.35831038266275</v>
      </c>
      <c r="F179">
        <f t="shared" ca="1" si="40"/>
        <v>0.91446594328330866</v>
      </c>
      <c r="G179">
        <f t="shared" ca="1" si="41"/>
        <v>0.49328240627704062</v>
      </c>
      <c r="H179">
        <f t="shared" ca="1" si="42"/>
        <v>0.94983152291466322</v>
      </c>
      <c r="I179">
        <f t="shared" ca="1" si="43"/>
        <v>1.0528182902704568</v>
      </c>
      <c r="J179">
        <f t="shared" ca="1" si="44"/>
        <v>0.50201491059617653</v>
      </c>
      <c r="K179">
        <f t="shared" ca="1" si="45"/>
        <v>0.8766147815135652</v>
      </c>
      <c r="L179" s="7">
        <f t="shared" si="46"/>
        <v>0.53283302033339752</v>
      </c>
      <c r="M179">
        <f t="shared" ca="1" si="47"/>
        <v>0.77963471828530628</v>
      </c>
      <c r="N179">
        <f t="shared" ca="1" si="48"/>
        <v>11.765133041964155</v>
      </c>
      <c r="O179">
        <v>0.56312869876071292</v>
      </c>
      <c r="P179">
        <f t="shared" si="49"/>
        <v>17.501383417052519</v>
      </c>
    </row>
    <row r="180" spans="1:16" x14ac:dyDescent="0.25">
      <c r="A180" s="4">
        <f t="shared" si="51"/>
        <v>17000</v>
      </c>
      <c r="B180">
        <v>-31.23801734548249</v>
      </c>
      <c r="C180">
        <f t="shared" ca="1" si="52"/>
        <v>362.19577128797721</v>
      </c>
      <c r="D180">
        <f t="shared" ca="1" si="53"/>
        <v>-362.19577128797766</v>
      </c>
      <c r="E180">
        <f t="shared" ca="1" si="39"/>
        <v>362.19577128797766</v>
      </c>
      <c r="F180">
        <f t="shared" ca="1" si="40"/>
        <v>0.91404579142461206</v>
      </c>
      <c r="G180">
        <f t="shared" ca="1" si="41"/>
        <v>0.49442560602827706</v>
      </c>
      <c r="H180">
        <f t="shared" ca="1" si="42"/>
        <v>0.95071304226113351</v>
      </c>
      <c r="I180">
        <f t="shared" ca="1" si="43"/>
        <v>1.051842096981908</v>
      </c>
      <c r="J180">
        <f t="shared" ca="1" si="44"/>
        <v>0.50317834824083529</v>
      </c>
      <c r="K180">
        <f t="shared" ca="1" si="45"/>
        <v>0.87605435051782099</v>
      </c>
      <c r="L180" s="7">
        <f t="shared" si="46"/>
        <v>0.53283302033339752</v>
      </c>
      <c r="M180">
        <f t="shared" ca="1" si="47"/>
        <v>0.77988405304686148</v>
      </c>
      <c r="N180">
        <f t="shared" ca="1" si="48"/>
        <v>11.757983300366659</v>
      </c>
      <c r="O180">
        <v>0.56312869876071292</v>
      </c>
      <c r="P180">
        <f t="shared" si="49"/>
        <v>17.591024059626132</v>
      </c>
    </row>
    <row r="181" spans="1:16" x14ac:dyDescent="0.25">
      <c r="A181" s="4">
        <f t="shared" si="51"/>
        <v>17100</v>
      </c>
      <c r="B181">
        <v>-31.39720057086398</v>
      </c>
      <c r="C181">
        <f t="shared" ca="1" si="52"/>
        <v>363.03043766985343</v>
      </c>
      <c r="D181">
        <f t="shared" ca="1" si="53"/>
        <v>-363.030437669854</v>
      </c>
      <c r="E181">
        <f t="shared" ca="1" si="39"/>
        <v>363.030437669854</v>
      </c>
      <c r="F181">
        <f t="shared" ca="1" si="40"/>
        <v>0.91362583124357122</v>
      </c>
      <c r="G181">
        <f t="shared" ca="1" si="41"/>
        <v>0.49556499103606738</v>
      </c>
      <c r="H181">
        <f t="shared" ca="1" si="42"/>
        <v>0.95158917277419663</v>
      </c>
      <c r="I181">
        <f t="shared" ca="1" si="43"/>
        <v>1.0508736633527154</v>
      </c>
      <c r="J181">
        <f t="shared" ca="1" si="44"/>
        <v>0.5043379036102178</v>
      </c>
      <c r="K181">
        <f t="shared" ca="1" si="45"/>
        <v>0.87549460973656268</v>
      </c>
      <c r="L181" s="7">
        <f t="shared" si="46"/>
        <v>0.53283302033339752</v>
      </c>
      <c r="M181">
        <f t="shared" ca="1" si="47"/>
        <v>0.780133319663178</v>
      </c>
      <c r="N181">
        <f t="shared" ca="1" si="48"/>
        <v>11.750912323637333</v>
      </c>
      <c r="O181">
        <v>0.56312869876071292</v>
      </c>
      <c r="P181">
        <f t="shared" si="49"/>
        <v>17.680664702199746</v>
      </c>
    </row>
    <row r="182" spans="1:16" x14ac:dyDescent="0.25">
      <c r="A182" s="4">
        <f t="shared" si="51"/>
        <v>17200</v>
      </c>
      <c r="B182">
        <v>-31.55638379624547</v>
      </c>
      <c r="C182">
        <f t="shared" ca="1" si="52"/>
        <v>-363.86232907962523</v>
      </c>
      <c r="D182">
        <f t="shared" ca="1" si="53"/>
        <v>363.86232907962494</v>
      </c>
      <c r="E182">
        <f t="shared" ca="1" si="39"/>
        <v>363.86232907962494</v>
      </c>
      <c r="F182">
        <f t="shared" ca="1" si="40"/>
        <v>0.9132060628739096</v>
      </c>
      <c r="G182">
        <f t="shared" ca="1" si="41"/>
        <v>0.49670058798951472</v>
      </c>
      <c r="H182">
        <f t="shared" ca="1" si="42"/>
        <v>0.95245996071757333</v>
      </c>
      <c r="I182">
        <f t="shared" ca="1" si="43"/>
        <v>1.0499129005345385</v>
      </c>
      <c r="J182">
        <f t="shared" ca="1" si="44"/>
        <v>0.50549360386590048</v>
      </c>
      <c r="K182">
        <f t="shared" ca="1" si="45"/>
        <v>0.87493555859716099</v>
      </c>
      <c r="L182" s="7">
        <f t="shared" si="46"/>
        <v>0.53283302033339752</v>
      </c>
      <c r="M182">
        <f t="shared" ca="1" si="47"/>
        <v>0.78038251788743929</v>
      </c>
      <c r="N182">
        <f t="shared" ca="1" si="48"/>
        <v>11.743919200249097</v>
      </c>
      <c r="O182">
        <v>0.56312869876071292</v>
      </c>
      <c r="P182">
        <f t="shared" si="49"/>
        <v>17.770305344773359</v>
      </c>
    </row>
    <row r="183" spans="1:16" x14ac:dyDescent="0.25">
      <c r="A183" s="5">
        <f>17227.4</f>
        <v>17227.400000000001</v>
      </c>
      <c r="B183" s="6">
        <v>-31.6</v>
      </c>
      <c r="C183">
        <f t="shared" ca="1" si="52"/>
        <v>-364.08978554822431</v>
      </c>
      <c r="D183">
        <f t="shared" ca="1" si="53"/>
        <v>364.08978554822374</v>
      </c>
      <c r="E183">
        <f t="shared" ca="1" si="39"/>
        <v>364.08978554822374</v>
      </c>
      <c r="F183">
        <f t="shared" ca="1" si="40"/>
        <v>0.91309107983668758</v>
      </c>
      <c r="G183">
        <f t="shared" ca="1" si="41"/>
        <v>0.49701108389048076</v>
      </c>
      <c r="H183">
        <f t="shared" ca="1" si="42"/>
        <v>0.95269763018531917</v>
      </c>
      <c r="I183">
        <f t="shared" ca="1" si="43"/>
        <v>1.0496509787743249</v>
      </c>
      <c r="J183">
        <f t="shared" ca="1" si="44"/>
        <v>0.50580959642914713</v>
      </c>
      <c r="K183">
        <f t="shared" ca="1" si="45"/>
        <v>0.87478249887795467</v>
      </c>
      <c r="L183" s="7">
        <f t="shared" si="46"/>
        <v>0.53283302033339752</v>
      </c>
      <c r="M183">
        <f t="shared" ca="1" si="47"/>
        <v>0.78045078623121411</v>
      </c>
      <c r="N183">
        <f t="shared" ca="1" si="48"/>
        <v>11.742016553845199</v>
      </c>
      <c r="O183">
        <v>0.56312869876071292</v>
      </c>
      <c r="P183">
        <f t="shared" si="49"/>
        <v>17.79486688083853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F246-CD4A-4BF1-9B61-F7D57D47BEC1}">
  <dimension ref="A1:S183"/>
  <sheetViews>
    <sheetView topLeftCell="O1" workbookViewId="0">
      <selection activeCell="M19" sqref="M19"/>
    </sheetView>
  </sheetViews>
  <sheetFormatPr defaultRowHeight="15" x14ac:dyDescent="0.25"/>
  <sheetData>
    <row r="1" spans="1:19" x14ac:dyDescent="0.25">
      <c r="A1" t="s">
        <v>47</v>
      </c>
      <c r="B1" s="4"/>
    </row>
    <row r="2" spans="1:19" x14ac:dyDescent="0.25">
      <c r="A2" t="s">
        <v>5</v>
      </c>
      <c r="B2" t="s">
        <v>6</v>
      </c>
      <c r="C2" t="s">
        <v>23</v>
      </c>
      <c r="D2" t="s">
        <v>24</v>
      </c>
      <c r="E2" t="s">
        <v>41</v>
      </c>
      <c r="F2" t="s">
        <v>27</v>
      </c>
      <c r="G2" t="s">
        <v>29</v>
      </c>
      <c r="H2" t="s">
        <v>30</v>
      </c>
      <c r="I2" t="s">
        <v>28</v>
      </c>
      <c r="J2" t="s">
        <v>32</v>
      </c>
      <c r="K2" t="s">
        <v>42</v>
      </c>
      <c r="L2" t="s">
        <v>43</v>
      </c>
      <c r="M2" t="s">
        <v>34</v>
      </c>
      <c r="N2" t="s">
        <v>36</v>
      </c>
      <c r="O2" t="s">
        <v>38</v>
      </c>
      <c r="P2" t="s">
        <v>37</v>
      </c>
    </row>
    <row r="3" spans="1:19" x14ac:dyDescent="0.25">
      <c r="A3" s="5">
        <v>0</v>
      </c>
      <c r="B3" s="6">
        <v>-2.8</v>
      </c>
      <c r="C3">
        <f ca="1">D3</f>
        <v>113.07007274927631</v>
      </c>
      <c r="D3">
        <f ca="1">(1.56*(21.67)^2)*TANH((2*PI()*B3)/C3)</f>
        <v>-113.07007274927915</v>
      </c>
      <c r="E3">
        <f ca="1">ABS(D3)</f>
        <v>113.07007274927915</v>
      </c>
      <c r="F3">
        <f ca="1">0.5*((1)+((4*PI()*B3/E3)/SINH(4*PI()*B3/E3)))</f>
        <v>0.99202051342217534</v>
      </c>
      <c r="G3">
        <f ca="1">TANH(2*PI()*-B3/E3)</f>
        <v>0.15434950839962505</v>
      </c>
      <c r="H3">
        <f ca="1">SQRT(2*F3*G3)</f>
        <v>0.55338572184156753</v>
      </c>
      <c r="I3">
        <f ca="1">1/H3</f>
        <v>1.8070578269930437</v>
      </c>
      <c r="J3">
        <f ca="1">ASIN(SIN(45))*G3</f>
        <v>0.15708193455471325</v>
      </c>
      <c r="K3">
        <f ca="1">COS(J3)</f>
        <v>0.98768798049990181</v>
      </c>
      <c r="L3" s="7">
        <f>-COS(23)</f>
        <v>0.53283302033339752</v>
      </c>
      <c r="M3">
        <f ca="1">SQRT(L3/K3)</f>
        <v>0.73448965114544307</v>
      </c>
      <c r="N3">
        <f ca="1">M3*I3*14.3335</f>
        <v>19.024356789796766</v>
      </c>
      <c r="O3">
        <v>0.56864098873099989</v>
      </c>
      <c r="P3">
        <f>-B3*O3</f>
        <v>1.5921947684467996</v>
      </c>
    </row>
    <row r="4" spans="1:19" x14ac:dyDescent="0.25">
      <c r="A4" s="4">
        <v>100</v>
      </c>
      <c r="B4">
        <v>-3.1793121363258519</v>
      </c>
      <c r="C4">
        <f t="shared" ref="C4:C67" ca="1" si="0">D4</f>
        <v>120.41997856729029</v>
      </c>
      <c r="D4">
        <f t="shared" ref="D4:D34" ca="1" si="1">(1.56*(21.67)^2)*TANH((2*PI()*B4)/C4)</f>
        <v>-120.41997856729186</v>
      </c>
      <c r="E4">
        <f t="shared" ref="E4:E67" ca="1" si="2">ABS(D4)</f>
        <v>120.41997856729186</v>
      </c>
      <c r="F4">
        <f t="shared" ref="F4:F67" ca="1" si="3">0.5*((1)+((4*PI()*B4/E4)/SINH(4*PI()*B4/E4)))</f>
        <v>0.99094352495917937</v>
      </c>
      <c r="G4">
        <f t="shared" ref="G4:G67" ca="1" si="4">TANH(2*PI()*-B4/E4)</f>
        <v>0.16438270571001826</v>
      </c>
      <c r="H4">
        <f t="shared" ref="H4:H67" ca="1" si="5">SQRT(2*F4*G4)</f>
        <v>0.57077837702318912</v>
      </c>
      <c r="I4">
        <f t="shared" ref="I4:I67" ca="1" si="6">1/H4</f>
        <v>1.7519934886380126</v>
      </c>
      <c r="J4">
        <f t="shared" ref="J4:J67" ca="1" si="7">ASIN(SIN(45))*G4</f>
        <v>0.16729274804953317</v>
      </c>
      <c r="K4">
        <f t="shared" ref="K4:K67" ca="1" si="8">COS(J4)</f>
        <v>0.98603917381637241</v>
      </c>
      <c r="L4" s="7">
        <f t="shared" ref="L4:L67" si="9">-COS(23)</f>
        <v>0.53283302033339752</v>
      </c>
      <c r="M4">
        <f t="shared" ref="M4:M67" ca="1" si="10">SQRT(L4/K4)</f>
        <v>0.73510348355890742</v>
      </c>
      <c r="N4">
        <f t="shared" ref="N4:N67" ca="1" si="11">M4*I4*14.3335</f>
        <v>18.46006472169412</v>
      </c>
      <c r="O4">
        <v>0.56864098873099989</v>
      </c>
      <c r="P4">
        <f t="shared" ref="P4:P67" si="12">-B4*O4</f>
        <v>1.8078871966847998</v>
      </c>
    </row>
    <row r="5" spans="1:19" x14ac:dyDescent="0.25">
      <c r="A5" s="4">
        <f>A4+100</f>
        <v>200</v>
      </c>
      <c r="B5">
        <v>-3.5586242726517039</v>
      </c>
      <c r="C5">
        <f t="shared" ca="1" si="0"/>
        <v>-127.33159599327493</v>
      </c>
      <c r="D5">
        <f t="shared" ca="1" si="1"/>
        <v>127.33159599327367</v>
      </c>
      <c r="E5">
        <f t="shared" ca="1" si="2"/>
        <v>127.33159599327367</v>
      </c>
      <c r="F5">
        <f t="shared" ca="1" si="3"/>
        <v>0.98986749204875779</v>
      </c>
      <c r="G5">
        <f t="shared" ca="1" si="4"/>
        <v>0.17381760502517624</v>
      </c>
      <c r="H5">
        <f t="shared" ca="1" si="5"/>
        <v>0.58661127974186245</v>
      </c>
      <c r="I5">
        <f t="shared" ca="1" si="6"/>
        <v>1.7047063950765637</v>
      </c>
      <c r="J5">
        <f t="shared" ca="1" si="7"/>
        <v>0.17689467196960673</v>
      </c>
      <c r="K5">
        <f t="shared" ca="1" si="8"/>
        <v>0.98439489381810874</v>
      </c>
      <c r="L5" s="7">
        <f t="shared" si="9"/>
        <v>0.53283302033339752</v>
      </c>
      <c r="M5">
        <f t="shared" ca="1" si="10"/>
        <v>0.73571716595401326</v>
      </c>
      <c r="N5">
        <f t="shared" ca="1" si="11"/>
        <v>17.976814224987866</v>
      </c>
      <c r="O5">
        <v>0.56864098873099989</v>
      </c>
      <c r="P5">
        <f t="shared" si="12"/>
        <v>2.0235796249228004</v>
      </c>
    </row>
    <row r="6" spans="1:19" x14ac:dyDescent="0.25">
      <c r="A6" s="4">
        <f>A5+100</f>
        <v>300</v>
      </c>
      <c r="B6">
        <v>-3.9379364089775564</v>
      </c>
      <c r="C6">
        <f t="shared" ca="1" si="0"/>
        <v>-133.8728358708814</v>
      </c>
      <c r="D6">
        <f t="shared" ca="1" si="1"/>
        <v>133.87283587087893</v>
      </c>
      <c r="E6">
        <f t="shared" ca="1" si="2"/>
        <v>133.87283587087893</v>
      </c>
      <c r="F6">
        <f t="shared" ca="1" si="3"/>
        <v>0.98879241645286919</v>
      </c>
      <c r="G6">
        <f t="shared" ca="1" si="4"/>
        <v>0.18274690996753151</v>
      </c>
      <c r="H6">
        <f t="shared" ca="1" si="5"/>
        <v>0.60116346979185353</v>
      </c>
      <c r="I6">
        <f t="shared" ca="1" si="6"/>
        <v>1.6634410609584103</v>
      </c>
      <c r="J6">
        <f t="shared" ca="1" si="7"/>
        <v>0.18598205105566501</v>
      </c>
      <c r="K6">
        <f t="shared" ca="1" si="8"/>
        <v>0.98275513178807794</v>
      </c>
      <c r="L6" s="7">
        <f t="shared" si="9"/>
        <v>0.53283302033339752</v>
      </c>
      <c r="M6">
        <f t="shared" ca="1" si="10"/>
        <v>0.73633069531811524</v>
      </c>
      <c r="N6">
        <f t="shared" ca="1" si="11"/>
        <v>17.556283027304513</v>
      </c>
      <c r="O6">
        <v>0.56864098873099989</v>
      </c>
      <c r="P6">
        <f t="shared" si="12"/>
        <v>2.2392720531608008</v>
      </c>
    </row>
    <row r="7" spans="1:19" x14ac:dyDescent="0.25">
      <c r="A7" s="4">
        <f>A6+100</f>
        <v>400</v>
      </c>
      <c r="B7">
        <v>-4.317248545303408</v>
      </c>
      <c r="C7">
        <f t="shared" ca="1" si="0"/>
        <v>-140.09559706195205</v>
      </c>
      <c r="D7">
        <f t="shared" ca="1" si="1"/>
        <v>140.09559706194977</v>
      </c>
      <c r="E7">
        <f t="shared" ca="1" si="2"/>
        <v>140.09559706194977</v>
      </c>
      <c r="F7">
        <f t="shared" ca="1" si="3"/>
        <v>0.98771829993484306</v>
      </c>
      <c r="G7">
        <f t="shared" ca="1" si="4"/>
        <v>0.19124146654980068</v>
      </c>
      <c r="H7">
        <f t="shared" ca="1" si="5"/>
        <v>0.61464249156337258</v>
      </c>
      <c r="I7">
        <f t="shared" ca="1" si="6"/>
        <v>1.626962036836165</v>
      </c>
      <c r="J7">
        <f t="shared" ca="1" si="7"/>
        <v>0.19462698549674259</v>
      </c>
      <c r="K7">
        <f t="shared" ca="1" si="8"/>
        <v>0.98111987902429099</v>
      </c>
      <c r="L7" s="7">
        <f t="shared" si="9"/>
        <v>0.53283302033339752</v>
      </c>
      <c r="M7">
        <f t="shared" ca="1" si="10"/>
        <v>0.73694406863207196</v>
      </c>
      <c r="N7">
        <f t="shared" ca="1" si="11"/>
        <v>17.185580158752675</v>
      </c>
      <c r="O7">
        <v>0.56864098873099989</v>
      </c>
      <c r="P7">
        <f t="shared" si="12"/>
        <v>2.4549644813988007</v>
      </c>
    </row>
    <row r="8" spans="1:19" x14ac:dyDescent="0.25">
      <c r="A8" s="5">
        <v>480</v>
      </c>
      <c r="B8">
        <v>-4.6206982543640898</v>
      </c>
      <c r="C8">
        <f t="shared" ca="1" si="0"/>
        <v>144.87215888435006</v>
      </c>
      <c r="D8">
        <f t="shared" ca="1" si="1"/>
        <v>-144.87215888435256</v>
      </c>
      <c r="E8">
        <f t="shared" ca="1" si="2"/>
        <v>144.87215888435256</v>
      </c>
      <c r="F8">
        <f t="shared" ca="1" si="3"/>
        <v>0.98685969844230614</v>
      </c>
      <c r="G8">
        <f t="shared" ca="1" si="4"/>
        <v>0.19776184768338645</v>
      </c>
      <c r="H8">
        <f t="shared" ca="1" si="5"/>
        <v>0.62476107011916171</v>
      </c>
      <c r="I8">
        <f t="shared" ca="1" si="6"/>
        <v>1.6006118944147214</v>
      </c>
      <c r="J8">
        <f t="shared" ca="1" si="7"/>
        <v>0.20126279595780264</v>
      </c>
      <c r="K8">
        <f t="shared" ca="1" si="8"/>
        <v>0.97981491764679207</v>
      </c>
      <c r="L8" s="7">
        <f t="shared" si="9"/>
        <v>0.53283302033339752</v>
      </c>
      <c r="M8">
        <f t="shared" ca="1" si="10"/>
        <v>0.73743465289414989</v>
      </c>
      <c r="N8">
        <f t="shared" ca="1" si="11"/>
        <v>16.918499091568336</v>
      </c>
      <c r="O8">
        <v>0.56864098873099989</v>
      </c>
      <c r="P8">
        <f t="shared" si="12"/>
        <v>2.6275184239892013</v>
      </c>
    </row>
    <row r="9" spans="1:19" x14ac:dyDescent="0.25">
      <c r="A9" s="4">
        <v>500</v>
      </c>
      <c r="B9">
        <v>-4.6222146427652842</v>
      </c>
      <c r="C9">
        <f t="shared" ca="1" si="0"/>
        <v>144.89561192299806</v>
      </c>
      <c r="D9">
        <f t="shared" ca="1" si="1"/>
        <v>-144.89561192300098</v>
      </c>
      <c r="E9">
        <f t="shared" ca="1" si="2"/>
        <v>144.89561192300098</v>
      </c>
      <c r="F9">
        <f t="shared" ca="1" si="3"/>
        <v>0.98685540941426608</v>
      </c>
      <c r="G9">
        <f t="shared" ca="1" si="4"/>
        <v>0.1977938629186983</v>
      </c>
      <c r="H9">
        <f t="shared" ca="1" si="5"/>
        <v>0.62481028091775381</v>
      </c>
      <c r="I9">
        <f t="shared" ca="1" si="6"/>
        <v>1.6004858283239962</v>
      </c>
      <c r="J9">
        <f t="shared" ca="1" si="7"/>
        <v>0.2012953779540147</v>
      </c>
      <c r="K9">
        <f t="shared" ca="1" si="8"/>
        <v>0.97980840376423839</v>
      </c>
      <c r="L9" s="7">
        <f t="shared" si="9"/>
        <v>0.53283302033339752</v>
      </c>
      <c r="M9">
        <f t="shared" ca="1" si="10"/>
        <v>0.73743710416662211</v>
      </c>
      <c r="N9">
        <f t="shared" ca="1" si="11"/>
        <v>16.917222804090919</v>
      </c>
      <c r="O9">
        <v>0.56129057303435059</v>
      </c>
      <c r="P9">
        <f t="shared" si="12"/>
        <v>2.5944055055254927</v>
      </c>
    </row>
    <row r="10" spans="1:19" x14ac:dyDescent="0.25">
      <c r="A10" s="4">
        <f t="shared" ref="A10:A25" si="13">A9+100</f>
        <v>600</v>
      </c>
      <c r="B10">
        <v>-4.6297965847712561</v>
      </c>
      <c r="C10">
        <f t="shared" ca="1" si="0"/>
        <v>145.01281711537675</v>
      </c>
      <c r="D10">
        <f t="shared" ca="1" si="1"/>
        <v>-145.01281711537476</v>
      </c>
      <c r="E10">
        <f t="shared" ca="1" si="2"/>
        <v>145.01281711537476</v>
      </c>
      <c r="F10">
        <f t="shared" ca="1" si="3"/>
        <v>0.98683396450474836</v>
      </c>
      <c r="G10">
        <f t="shared" ca="1" si="4"/>
        <v>0.19795385718938074</v>
      </c>
      <c r="H10">
        <f t="shared" ca="1" si="5"/>
        <v>0.62505614096527906</v>
      </c>
      <c r="I10">
        <f t="shared" ca="1" si="6"/>
        <v>1.5998562920375317</v>
      </c>
      <c r="J10">
        <f t="shared" ca="1" si="7"/>
        <v>0.20145820457923078</v>
      </c>
      <c r="K10">
        <f t="shared" ca="1" si="8"/>
        <v>0.97977583542870039</v>
      </c>
      <c r="L10" s="7">
        <f t="shared" si="9"/>
        <v>0.53283302033339752</v>
      </c>
      <c r="M10">
        <f t="shared" ca="1" si="10"/>
        <v>0.73744936049026055</v>
      </c>
      <c r="N10">
        <f t="shared" ca="1" si="11"/>
        <v>16.910849627464604</v>
      </c>
      <c r="O10">
        <v>0.56129057303435059</v>
      </c>
      <c r="P10">
        <f t="shared" si="12"/>
        <v>2.5986611780987379</v>
      </c>
    </row>
    <row r="11" spans="1:19" x14ac:dyDescent="0.25">
      <c r="A11" s="4">
        <f t="shared" si="13"/>
        <v>700</v>
      </c>
      <c r="B11">
        <v>-4.6373785267772272</v>
      </c>
      <c r="C11">
        <f t="shared" ca="1" si="0"/>
        <v>145.12992248400411</v>
      </c>
      <c r="D11">
        <f t="shared" ca="1" si="1"/>
        <v>-145.12992248400337</v>
      </c>
      <c r="E11">
        <f t="shared" ca="1" si="2"/>
        <v>145.12992248400337</v>
      </c>
      <c r="F11">
        <f t="shared" ca="1" si="3"/>
        <v>0.98681251997971398</v>
      </c>
      <c r="G11">
        <f t="shared" ca="1" si="4"/>
        <v>0.19811371519282142</v>
      </c>
      <c r="H11">
        <f t="shared" ca="1" si="5"/>
        <v>0.6253016784432478</v>
      </c>
      <c r="I11">
        <f t="shared" ca="1" si="6"/>
        <v>1.5992280757819199</v>
      </c>
      <c r="J11">
        <f t="shared" ca="1" si="7"/>
        <v>0.20162089252488655</v>
      </c>
      <c r="K11">
        <f t="shared" ca="1" si="8"/>
        <v>0.9797432688884985</v>
      </c>
      <c r="L11" s="7">
        <f t="shared" si="9"/>
        <v>0.53283302033339752</v>
      </c>
      <c r="M11">
        <f t="shared" ca="1" si="10"/>
        <v>0.73746161674934274</v>
      </c>
      <c r="N11">
        <f t="shared" ca="1" si="11"/>
        <v>16.904490181431797</v>
      </c>
      <c r="O11">
        <v>0.56129057303435059</v>
      </c>
      <c r="P11">
        <f t="shared" si="12"/>
        <v>2.6029168506719822</v>
      </c>
      <c r="R11" s="1" t="s">
        <v>1</v>
      </c>
    </row>
    <row r="12" spans="1:19" x14ac:dyDescent="0.25">
      <c r="A12" s="4">
        <f t="shared" si="13"/>
        <v>800</v>
      </c>
      <c r="B12">
        <v>-4.6449604687831982</v>
      </c>
      <c r="C12">
        <f t="shared" ca="1" si="0"/>
        <v>145.24692827040332</v>
      </c>
      <c r="D12">
        <f t="shared" ca="1" si="1"/>
        <v>-145.24692827040192</v>
      </c>
      <c r="E12">
        <f t="shared" ca="1" si="2"/>
        <v>145.24692827040192</v>
      </c>
      <c r="F12">
        <f t="shared" ca="1" si="3"/>
        <v>0.98679107583917613</v>
      </c>
      <c r="G12">
        <f t="shared" ca="1" si="4"/>
        <v>0.19827343725871835</v>
      </c>
      <c r="H12">
        <f t="shared" ca="1" si="5"/>
        <v>0.62554689426590881</v>
      </c>
      <c r="I12">
        <f t="shared" ca="1" si="6"/>
        <v>1.5986011746945352</v>
      </c>
      <c r="J12">
        <f t="shared" ca="1" si="7"/>
        <v>0.20178344212651669</v>
      </c>
      <c r="K12">
        <f t="shared" ca="1" si="8"/>
        <v>0.97971070414356232</v>
      </c>
      <c r="L12" s="7">
        <f t="shared" si="9"/>
        <v>0.53283302033339752</v>
      </c>
      <c r="M12">
        <f t="shared" ca="1" si="10"/>
        <v>0.7374738729438447</v>
      </c>
      <c r="N12">
        <f t="shared" ca="1" si="11"/>
        <v>16.898144415288606</v>
      </c>
      <c r="O12">
        <v>0.56129057303435059</v>
      </c>
      <c r="P12">
        <f t="shared" si="12"/>
        <v>2.607172523245227</v>
      </c>
      <c r="R12" s="2">
        <v>0</v>
      </c>
      <c r="S12">
        <v>1.592195</v>
      </c>
    </row>
    <row r="13" spans="1:19" x14ac:dyDescent="0.25">
      <c r="A13" s="4">
        <f t="shared" si="13"/>
        <v>900</v>
      </c>
      <c r="B13">
        <v>-4.6525424107891702</v>
      </c>
      <c r="C13">
        <f t="shared" ca="1" si="0"/>
        <v>145.36383471510962</v>
      </c>
      <c r="D13">
        <f t="shared" ca="1" si="1"/>
        <v>-145.3638347151082</v>
      </c>
      <c r="E13">
        <f t="shared" ca="1" si="2"/>
        <v>145.3638347151082</v>
      </c>
      <c r="F13">
        <f t="shared" ca="1" si="3"/>
        <v>0.98676963208314938</v>
      </c>
      <c r="G13">
        <f t="shared" ca="1" si="4"/>
        <v>0.19843302371542099</v>
      </c>
      <c r="H13">
        <f t="shared" ca="1" si="5"/>
        <v>0.62579178934340907</v>
      </c>
      <c r="I13">
        <f t="shared" ca="1" si="6"/>
        <v>1.5979755839385752</v>
      </c>
      <c r="J13">
        <f t="shared" ca="1" si="7"/>
        <v>0.20194585371828333</v>
      </c>
      <c r="K13">
        <f t="shared" ca="1" si="8"/>
        <v>0.9796781411938229</v>
      </c>
      <c r="L13" s="7">
        <f t="shared" si="9"/>
        <v>0.53283302033339752</v>
      </c>
      <c r="M13">
        <f t="shared" ca="1" si="10"/>
        <v>0.73748612907374234</v>
      </c>
      <c r="N13">
        <f t="shared" ca="1" si="11"/>
        <v>16.891812278600678</v>
      </c>
      <c r="O13">
        <v>0.56129057303435059</v>
      </c>
      <c r="P13">
        <f t="shared" si="12"/>
        <v>2.6114281958184722</v>
      </c>
      <c r="R13" s="2">
        <v>480</v>
      </c>
      <c r="S13">
        <v>2.6275179999999998</v>
      </c>
    </row>
    <row r="14" spans="1:19" x14ac:dyDescent="0.25">
      <c r="A14" s="4">
        <f t="shared" si="13"/>
        <v>1000</v>
      </c>
      <c r="B14">
        <v>-4.6601243527951421</v>
      </c>
      <c r="C14">
        <f t="shared" ca="1" si="0"/>
        <v>-145.48064205768307</v>
      </c>
      <c r="D14">
        <f t="shared" ca="1" si="1"/>
        <v>145.48064205768114</v>
      </c>
      <c r="E14">
        <f t="shared" ca="1" si="2"/>
        <v>145.48064205768114</v>
      </c>
      <c r="F14">
        <f t="shared" ca="1" si="3"/>
        <v>0.9867481887116476</v>
      </c>
      <c r="G14">
        <f t="shared" ca="1" si="4"/>
        <v>0.19859247488994755</v>
      </c>
      <c r="H14">
        <f t="shared" ca="1" si="5"/>
        <v>0.62603636458183343</v>
      </c>
      <c r="I14">
        <f t="shared" ca="1" si="6"/>
        <v>1.597351298702846</v>
      </c>
      <c r="J14">
        <f t="shared" ca="1" si="7"/>
        <v>0.20210812763299385</v>
      </c>
      <c r="K14">
        <f t="shared" ca="1" si="8"/>
        <v>0.97964558003921098</v>
      </c>
      <c r="L14" s="7">
        <f t="shared" si="9"/>
        <v>0.53283302033339752</v>
      </c>
      <c r="M14">
        <f t="shared" ca="1" si="10"/>
        <v>0.73749838513901123</v>
      </c>
      <c r="N14">
        <f t="shared" ca="1" si="11"/>
        <v>16.885493721200952</v>
      </c>
      <c r="O14">
        <v>0.56129057303435059</v>
      </c>
      <c r="P14">
        <f t="shared" si="12"/>
        <v>2.6156838683917174</v>
      </c>
      <c r="R14" s="2">
        <v>2152.5</v>
      </c>
      <c r="S14">
        <v>2.66473</v>
      </c>
    </row>
    <row r="15" spans="1:19" x14ac:dyDescent="0.25">
      <c r="A15" s="4">
        <f t="shared" si="13"/>
        <v>1100</v>
      </c>
      <c r="B15">
        <v>-4.6677062948011141</v>
      </c>
      <c r="C15">
        <f t="shared" ca="1" si="0"/>
        <v>-145.59735053671071</v>
      </c>
      <c r="D15">
        <f t="shared" ca="1" si="1"/>
        <v>145.59735053670974</v>
      </c>
      <c r="E15">
        <f t="shared" ca="1" si="2"/>
        <v>145.59735053670974</v>
      </c>
      <c r="F15">
        <f t="shared" ca="1" si="3"/>
        <v>0.98672674572468488</v>
      </c>
      <c r="G15">
        <f t="shared" ca="1" si="4"/>
        <v>0.1987517911079881</v>
      </c>
      <c r="H15">
        <f t="shared" ca="1" si="5"/>
        <v>0.62628062088322267</v>
      </c>
      <c r="I15">
        <f t="shared" ca="1" si="6"/>
        <v>1.5967283142016009</v>
      </c>
      <c r="J15">
        <f t="shared" ca="1" si="7"/>
        <v>0.20227026420210398</v>
      </c>
      <c r="K15">
        <f t="shared" ca="1" si="8"/>
        <v>0.97961302067965761</v>
      </c>
      <c r="L15" s="7">
        <f t="shared" si="9"/>
        <v>0.53283302033339752</v>
      </c>
      <c r="M15">
        <f t="shared" ca="1" si="10"/>
        <v>0.73751064113962717</v>
      </c>
      <c r="N15">
        <f t="shared" ca="1" si="11"/>
        <v>16.879188693187992</v>
      </c>
      <c r="O15">
        <v>0.56129057303435059</v>
      </c>
      <c r="P15">
        <f t="shared" si="12"/>
        <v>2.6199395409649626</v>
      </c>
      <c r="R15" s="2">
        <v>3506.2</v>
      </c>
      <c r="S15">
        <v>2.4791409999999998</v>
      </c>
    </row>
    <row r="16" spans="1:19" x14ac:dyDescent="0.25">
      <c r="A16" s="4">
        <f t="shared" si="13"/>
        <v>1200</v>
      </c>
      <c r="B16">
        <v>-4.6752882368070852</v>
      </c>
      <c r="C16">
        <f t="shared" ca="1" si="0"/>
        <v>145.7139603898147</v>
      </c>
      <c r="D16">
        <f t="shared" ca="1" si="1"/>
        <v>-145.71396038981618</v>
      </c>
      <c r="E16">
        <f t="shared" ca="1" si="2"/>
        <v>145.71396038981618</v>
      </c>
      <c r="F16">
        <f t="shared" ca="1" si="3"/>
        <v>0.98670530312227589</v>
      </c>
      <c r="G16">
        <f t="shared" ca="1" si="4"/>
        <v>0.19891097269391547</v>
      </c>
      <c r="H16">
        <f t="shared" ca="1" si="5"/>
        <v>0.62652455914560379</v>
      </c>
      <c r="I16">
        <f t="shared" ca="1" si="6"/>
        <v>1.596106625674351</v>
      </c>
      <c r="J16">
        <f t="shared" ca="1" si="7"/>
        <v>0.20243226375572887</v>
      </c>
      <c r="K16">
        <f t="shared" ca="1" si="8"/>
        <v>0.9795804631150935</v>
      </c>
      <c r="L16" s="7">
        <f t="shared" si="9"/>
        <v>0.53283302033339752</v>
      </c>
      <c r="M16">
        <f t="shared" ca="1" si="10"/>
        <v>0.73752289707556595</v>
      </c>
      <c r="N16">
        <f t="shared" ca="1" si="11"/>
        <v>16.872897144923996</v>
      </c>
      <c r="O16">
        <v>0.56129057303435059</v>
      </c>
      <c r="P16">
        <f t="shared" si="12"/>
        <v>2.6241952135382074</v>
      </c>
      <c r="R16" s="2">
        <v>4812</v>
      </c>
      <c r="S16">
        <v>3.8119399999999999</v>
      </c>
    </row>
    <row r="17" spans="1:19" x14ac:dyDescent="0.25">
      <c r="A17" s="4">
        <f t="shared" si="13"/>
        <v>1300</v>
      </c>
      <c r="B17">
        <v>-4.6828701788130571</v>
      </c>
      <c r="C17">
        <f t="shared" ca="1" si="0"/>
        <v>145.83047185365839</v>
      </c>
      <c r="D17">
        <f t="shared" ca="1" si="1"/>
        <v>-145.83047185366038</v>
      </c>
      <c r="E17">
        <f t="shared" ca="1" si="2"/>
        <v>145.83047185366038</v>
      </c>
      <c r="F17">
        <f t="shared" ca="1" si="3"/>
        <v>0.98668386090443383</v>
      </c>
      <c r="G17">
        <f t="shared" ca="1" si="4"/>
        <v>0.19907001997079371</v>
      </c>
      <c r="H17">
        <f t="shared" ca="1" si="5"/>
        <v>0.62676818026301473</v>
      </c>
      <c r="I17">
        <f t="shared" ca="1" si="6"/>
        <v>1.5954862283856905</v>
      </c>
      <c r="J17">
        <f t="shared" ca="1" si="7"/>
        <v>0.20259412662265169</v>
      </c>
      <c r="K17">
        <f t="shared" ca="1" si="8"/>
        <v>0.97954790734544905</v>
      </c>
      <c r="L17" s="7">
        <f t="shared" si="9"/>
        <v>0.53283302033339752</v>
      </c>
      <c r="M17">
        <f t="shared" ca="1" si="10"/>
        <v>0.73753515294680339</v>
      </c>
      <c r="N17">
        <f t="shared" ca="1" si="11"/>
        <v>16.866619027032989</v>
      </c>
      <c r="O17">
        <v>0.56129057303435059</v>
      </c>
      <c r="P17">
        <f t="shared" si="12"/>
        <v>2.6284508861114526</v>
      </c>
      <c r="R17" s="2">
        <v>6540.9</v>
      </c>
      <c r="S17">
        <v>12.10852</v>
      </c>
    </row>
    <row r="18" spans="1:19" x14ac:dyDescent="0.25">
      <c r="A18" s="4">
        <f t="shared" si="13"/>
        <v>1400</v>
      </c>
      <c r="B18">
        <v>-4.6904521208190282</v>
      </c>
      <c r="C18">
        <f t="shared" ca="1" si="0"/>
        <v>145.946885163948</v>
      </c>
      <c r="D18">
        <f t="shared" ca="1" si="1"/>
        <v>-145.94688516394947</v>
      </c>
      <c r="E18">
        <f t="shared" ca="1" si="2"/>
        <v>145.94688516394947</v>
      </c>
      <c r="F18">
        <f t="shared" ca="1" si="3"/>
        <v>0.98666241907117325</v>
      </c>
      <c r="G18">
        <f t="shared" ca="1" si="4"/>
        <v>0.19922893326038021</v>
      </c>
      <c r="H18">
        <f t="shared" ca="1" si="5"/>
        <v>0.62701148512552152</v>
      </c>
      <c r="I18">
        <f t="shared" ca="1" si="6"/>
        <v>1.5948671176251419</v>
      </c>
      <c r="J18">
        <f t="shared" ca="1" si="7"/>
        <v>0.2027558531303259</v>
      </c>
      <c r="K18">
        <f t="shared" ca="1" si="8"/>
        <v>0.97951535337065521</v>
      </c>
      <c r="L18" s="7">
        <f t="shared" si="9"/>
        <v>0.53283302033339752</v>
      </c>
      <c r="M18">
        <f t="shared" ca="1" si="10"/>
        <v>0.73754740875331526</v>
      </c>
      <c r="N18">
        <f t="shared" ca="1" si="11"/>
        <v>16.860354290399176</v>
      </c>
      <c r="O18">
        <v>0.56129057303435059</v>
      </c>
      <c r="P18">
        <f t="shared" si="12"/>
        <v>2.6327065586846974</v>
      </c>
      <c r="R18" s="2">
        <v>11214.3</v>
      </c>
      <c r="S18">
        <v>15.35988</v>
      </c>
    </row>
    <row r="19" spans="1:19" x14ac:dyDescent="0.25">
      <c r="A19" s="4">
        <f t="shared" si="13"/>
        <v>1500</v>
      </c>
      <c r="B19">
        <v>-4.6980340628250001</v>
      </c>
      <c r="C19">
        <f t="shared" ca="1" si="0"/>
        <v>146.06320055544077</v>
      </c>
      <c r="D19">
        <f t="shared" ca="1" si="1"/>
        <v>-146.06320055544023</v>
      </c>
      <c r="E19">
        <f t="shared" ca="1" si="2"/>
        <v>146.06320055544023</v>
      </c>
      <c r="F19">
        <f t="shared" ca="1" si="3"/>
        <v>0.98664097762250802</v>
      </c>
      <c r="G19">
        <f t="shared" ca="1" si="4"/>
        <v>0.19938771288313706</v>
      </c>
      <c r="H19">
        <f t="shared" ca="1" si="5"/>
        <v>0.62725447461924777</v>
      </c>
      <c r="I19">
        <f t="shared" ca="1" si="6"/>
        <v>1.5942492887069701</v>
      </c>
      <c r="J19">
        <f t="shared" ca="1" si="7"/>
        <v>0.20291744360488664</v>
      </c>
      <c r="K19">
        <f t="shared" ca="1" si="8"/>
        <v>0.97948280119064268</v>
      </c>
      <c r="L19" s="7">
        <f t="shared" si="9"/>
        <v>0.53283302033339752</v>
      </c>
      <c r="M19">
        <f t="shared" ca="1" si="10"/>
        <v>0.73755966449507737</v>
      </c>
      <c r="N19">
        <f t="shared" ca="1" si="11"/>
        <v>16.854102886165027</v>
      </c>
      <c r="O19">
        <v>0.56129057303435059</v>
      </c>
      <c r="P19">
        <f t="shared" si="12"/>
        <v>2.6369622312579426</v>
      </c>
      <c r="R19" s="2">
        <v>15405.6</v>
      </c>
      <c r="S19">
        <v>16.089459999999999</v>
      </c>
    </row>
    <row r="20" spans="1:19" x14ac:dyDescent="0.25">
      <c r="A20" s="4">
        <f t="shared" si="13"/>
        <v>1600</v>
      </c>
      <c r="B20">
        <v>-4.7056160048309721</v>
      </c>
      <c r="C20">
        <f t="shared" ca="1" si="0"/>
        <v>146.17941826194843</v>
      </c>
      <c r="D20">
        <f t="shared" ca="1" si="1"/>
        <v>-146.17941826194644</v>
      </c>
      <c r="E20">
        <f t="shared" ca="1" si="2"/>
        <v>146.17941826194644</v>
      </c>
      <c r="F20">
        <f t="shared" ca="1" si="3"/>
        <v>0.98661953655845258</v>
      </c>
      <c r="G20">
        <f t="shared" ca="1" si="4"/>
        <v>0.19954635915823554</v>
      </c>
      <c r="H20">
        <f t="shared" ca="1" si="5"/>
        <v>0.62749714962639447</v>
      </c>
      <c r="I20">
        <f t="shared" ca="1" si="6"/>
        <v>1.5936327369700245</v>
      </c>
      <c r="J20">
        <f t="shared" ca="1" si="7"/>
        <v>0.20307889837115548</v>
      </c>
      <c r="K20">
        <f t="shared" ca="1" si="8"/>
        <v>0.97945025080534243</v>
      </c>
      <c r="L20" s="7">
        <f t="shared" si="9"/>
        <v>0.53283302033339752</v>
      </c>
      <c r="M20">
        <f t="shared" ca="1" si="10"/>
        <v>0.73757192017206541</v>
      </c>
      <c r="N20">
        <f t="shared" ca="1" si="11"/>
        <v>16.847864765729625</v>
      </c>
      <c r="O20">
        <v>0.56129057303435059</v>
      </c>
      <c r="P20">
        <f t="shared" si="12"/>
        <v>2.6412179038311878</v>
      </c>
      <c r="R20" s="2">
        <v>17227.400000000001</v>
      </c>
      <c r="S20">
        <v>17.79487</v>
      </c>
    </row>
    <row r="21" spans="1:19" x14ac:dyDescent="0.25">
      <c r="A21" s="4">
        <f t="shared" si="13"/>
        <v>1700</v>
      </c>
      <c r="B21">
        <v>-4.713197946836944</v>
      </c>
      <c r="C21">
        <f t="shared" ca="1" si="0"/>
        <v>-146.29553851634222</v>
      </c>
      <c r="D21">
        <f t="shared" ca="1" si="1"/>
        <v>146.29553851634444</v>
      </c>
      <c r="E21">
        <f t="shared" ca="1" si="2"/>
        <v>146.29553851634444</v>
      </c>
      <c r="F21">
        <f t="shared" ca="1" si="3"/>
        <v>0.98659809587902147</v>
      </c>
      <c r="G21">
        <f t="shared" ca="1" si="4"/>
        <v>0.19970487240356322</v>
      </c>
      <c r="H21">
        <f t="shared" ca="1" si="5"/>
        <v>0.62773951102526349</v>
      </c>
      <c r="I21">
        <f t="shared" ca="1" si="6"/>
        <v>1.5930174577775698</v>
      </c>
      <c r="J21">
        <f t="shared" ca="1" si="7"/>
        <v>0.20324021775264745</v>
      </c>
      <c r="K21">
        <f t="shared" ca="1" si="8"/>
        <v>0.97941770221468616</v>
      </c>
      <c r="L21" s="7">
        <f t="shared" si="9"/>
        <v>0.53283302033339752</v>
      </c>
      <c r="M21">
        <f t="shared" ca="1" si="10"/>
        <v>0.73758417578425473</v>
      </c>
      <c r="N21">
        <f t="shared" ca="1" si="11"/>
        <v>16.841639880746868</v>
      </c>
      <c r="O21">
        <v>0.56129057303435059</v>
      </c>
      <c r="P21">
        <f t="shared" si="12"/>
        <v>2.645473576404433</v>
      </c>
    </row>
    <row r="22" spans="1:19" x14ac:dyDescent="0.25">
      <c r="A22" s="4">
        <f t="shared" si="13"/>
        <v>1800</v>
      </c>
      <c r="B22">
        <v>-4.7207798888429151</v>
      </c>
      <c r="C22">
        <f t="shared" ca="1" si="0"/>
        <v>-146.41156155056728</v>
      </c>
      <c r="D22">
        <f t="shared" ca="1" si="1"/>
        <v>146.41156155056927</v>
      </c>
      <c r="E22">
        <f t="shared" ca="1" si="2"/>
        <v>146.41156155056927</v>
      </c>
      <c r="F22">
        <f t="shared" ca="1" si="3"/>
        <v>0.98657665558422769</v>
      </c>
      <c r="G22">
        <f t="shared" ca="1" si="4"/>
        <v>0.19986325293574331</v>
      </c>
      <c r="H22">
        <f t="shared" ca="1" si="5"/>
        <v>0.6279815596902989</v>
      </c>
      <c r="I22">
        <f t="shared" ca="1" si="6"/>
        <v>1.5924034465170747</v>
      </c>
      <c r="J22">
        <f t="shared" ca="1" si="7"/>
        <v>0.20340140207159091</v>
      </c>
      <c r="K22">
        <f t="shared" ca="1" si="8"/>
        <v>0.97938515541860316</v>
      </c>
      <c r="L22" s="7">
        <f t="shared" si="9"/>
        <v>0.53283302033339752</v>
      </c>
      <c r="M22">
        <f t="shared" ca="1" si="10"/>
        <v>0.73759643133162167</v>
      </c>
      <c r="N22">
        <f t="shared" ca="1" si="11"/>
        <v>16.835428183123323</v>
      </c>
      <c r="O22">
        <v>0.56129057303435059</v>
      </c>
      <c r="P22">
        <f t="shared" si="12"/>
        <v>2.6497292489776778</v>
      </c>
    </row>
    <row r="23" spans="1:19" x14ac:dyDescent="0.25">
      <c r="A23" s="4">
        <f t="shared" si="13"/>
        <v>1900</v>
      </c>
      <c r="B23">
        <v>-4.7283618308488862</v>
      </c>
      <c r="C23">
        <f t="shared" ca="1" si="0"/>
        <v>-146.52748759563343</v>
      </c>
      <c r="D23">
        <f t="shared" ca="1" si="1"/>
        <v>146.52748759563457</v>
      </c>
      <c r="E23">
        <f t="shared" ca="1" si="2"/>
        <v>146.52748759563457</v>
      </c>
      <c r="F23">
        <f t="shared" ca="1" si="3"/>
        <v>0.98655521567408611</v>
      </c>
      <c r="G23">
        <f t="shared" ca="1" si="4"/>
        <v>0.20002150107012232</v>
      </c>
      <c r="H23">
        <f t="shared" ca="1" si="5"/>
        <v>0.62822329649208164</v>
      </c>
      <c r="I23">
        <f t="shared" ca="1" si="6"/>
        <v>1.5917906986001185</v>
      </c>
      <c r="J23">
        <f t="shared" ca="1" si="7"/>
        <v>0.20356245164891493</v>
      </c>
      <c r="K23">
        <f t="shared" ca="1" si="8"/>
        <v>0.9793526104170247</v>
      </c>
      <c r="L23" s="7">
        <f t="shared" si="9"/>
        <v>0.53283302033339752</v>
      </c>
      <c r="M23">
        <f t="shared" ca="1" si="10"/>
        <v>0.73760868681414193</v>
      </c>
      <c r="N23">
        <f t="shared" ca="1" si="11"/>
        <v>16.829229625017199</v>
      </c>
      <c r="O23">
        <v>0.56129057303435059</v>
      </c>
      <c r="P23">
        <f t="shared" si="12"/>
        <v>2.6539849215509226</v>
      </c>
    </row>
    <row r="24" spans="1:19" x14ac:dyDescent="0.25">
      <c r="A24" s="4">
        <f t="shared" si="13"/>
        <v>2000</v>
      </c>
      <c r="B24">
        <v>-4.7359437728548581</v>
      </c>
      <c r="C24">
        <f t="shared" ca="1" si="0"/>
        <v>146.64331688162977</v>
      </c>
      <c r="D24">
        <f t="shared" ca="1" si="1"/>
        <v>-146.6433168816281</v>
      </c>
      <c r="E24">
        <f t="shared" ca="1" si="2"/>
        <v>146.6433168816281</v>
      </c>
      <c r="F24">
        <f t="shared" ca="1" si="3"/>
        <v>0.98653377614861026</v>
      </c>
      <c r="G24">
        <f t="shared" ca="1" si="4"/>
        <v>0.20017961712078991</v>
      </c>
      <c r="H24">
        <f t="shared" ca="1" si="5"/>
        <v>0.62846472229737105</v>
      </c>
      <c r="I24">
        <f t="shared" ca="1" si="6"/>
        <v>1.5911792094621811</v>
      </c>
      <c r="J24">
        <f t="shared" ca="1" si="7"/>
        <v>0.20372336680426942</v>
      </c>
      <c r="K24">
        <f t="shared" ca="1" si="8"/>
        <v>0.97932006720988163</v>
      </c>
      <c r="L24" s="7">
        <f t="shared" si="9"/>
        <v>0.53283302033339752</v>
      </c>
      <c r="M24">
        <f t="shared" ca="1" si="10"/>
        <v>0.7376209422317912</v>
      </c>
      <c r="N24">
        <f t="shared" ca="1" si="11"/>
        <v>16.823044158836161</v>
      </c>
      <c r="O24">
        <v>0.56129057303435059</v>
      </c>
      <c r="P24">
        <f t="shared" si="12"/>
        <v>2.6582405941241678</v>
      </c>
    </row>
    <row r="25" spans="1:19" x14ac:dyDescent="0.25">
      <c r="A25" s="4">
        <f t="shared" si="13"/>
        <v>2100</v>
      </c>
      <c r="B25">
        <v>-4.7435257148608301</v>
      </c>
      <c r="C25">
        <f t="shared" ca="1" si="0"/>
        <v>-146.75904963772237</v>
      </c>
      <c r="D25">
        <f t="shared" ca="1" si="1"/>
        <v>146.75904963772453</v>
      </c>
      <c r="E25">
        <f t="shared" ca="1" si="2"/>
        <v>146.75904963772453</v>
      </c>
      <c r="F25">
        <f t="shared" ca="1" si="3"/>
        <v>0.98651233700781527</v>
      </c>
      <c r="G25">
        <f t="shared" ca="1" si="4"/>
        <v>0.20033760140057577</v>
      </c>
      <c r="H25">
        <f t="shared" ca="1" si="5"/>
        <v>0.62870583796911284</v>
      </c>
      <c r="I25">
        <f t="shared" ca="1" si="6"/>
        <v>1.5905689745625173</v>
      </c>
      <c r="J25">
        <f t="shared" ca="1" si="7"/>
        <v>0.20388414785602207</v>
      </c>
      <c r="K25">
        <f t="shared" ca="1" si="8"/>
        <v>0.97928752579710576</v>
      </c>
      <c r="L25" s="7">
        <f t="shared" si="9"/>
        <v>0.53283302033339752</v>
      </c>
      <c r="M25">
        <f t="shared" ca="1" si="10"/>
        <v>0.73763319758454482</v>
      </c>
      <c r="N25">
        <f t="shared" ca="1" si="11"/>
        <v>16.816871737236038</v>
      </c>
      <c r="O25">
        <v>0.56129057303435059</v>
      </c>
      <c r="P25">
        <f t="shared" si="12"/>
        <v>2.662496266697413</v>
      </c>
    </row>
    <row r="26" spans="1:19" x14ac:dyDescent="0.25">
      <c r="A26" s="5">
        <v>2152.5</v>
      </c>
      <c r="B26" s="6">
        <v>-4.7475062344139651</v>
      </c>
      <c r="C26">
        <f t="shared" ca="1" si="0"/>
        <v>-146.81977076948934</v>
      </c>
      <c r="D26">
        <f t="shared" ca="1" si="1"/>
        <v>146.81977076949147</v>
      </c>
      <c r="E26">
        <f t="shared" ca="1" si="2"/>
        <v>146.81977076949147</v>
      </c>
      <c r="F26">
        <f t="shared" ca="1" si="3"/>
        <v>0.98650108161289474</v>
      </c>
      <c r="G26">
        <f t="shared" ca="1" si="4"/>
        <v>0.20042049050296878</v>
      </c>
      <c r="H26">
        <f t="shared" ca="1" si="5"/>
        <v>0.62883229983607813</v>
      </c>
      <c r="I26">
        <f t="shared" ca="1" si="6"/>
        <v>1.5902491018045297</v>
      </c>
      <c r="J26">
        <f t="shared" ca="1" si="7"/>
        <v>0.20396850433174007</v>
      </c>
      <c r="K26">
        <f t="shared" ca="1" si="8"/>
        <v>0.9792704422736821</v>
      </c>
      <c r="L26" s="7">
        <f t="shared" si="9"/>
        <v>0.53283302033339752</v>
      </c>
      <c r="M26">
        <f t="shared" ca="1" si="10"/>
        <v>0.73763963161875401</v>
      </c>
      <c r="N26">
        <f t="shared" ca="1" si="11"/>
        <v>16.813636421926059</v>
      </c>
      <c r="O26">
        <v>0.56129057303435059</v>
      </c>
      <c r="P26">
        <f t="shared" si="12"/>
        <v>2.6647304947983663</v>
      </c>
    </row>
    <row r="27" spans="1:19" x14ac:dyDescent="0.25">
      <c r="A27" s="4">
        <v>2200</v>
      </c>
      <c r="B27">
        <v>-4.7339026052853139</v>
      </c>
      <c r="C27">
        <f t="shared" ca="1" si="0"/>
        <v>-146.61214348105474</v>
      </c>
      <c r="D27">
        <f t="shared" ca="1" si="1"/>
        <v>146.61214348105329</v>
      </c>
      <c r="E27">
        <f t="shared" ca="1" si="2"/>
        <v>146.61214348105329</v>
      </c>
      <c r="F27">
        <f t="shared" ca="1" si="3"/>
        <v>0.98653954793863075</v>
      </c>
      <c r="G27">
        <f t="shared" ca="1" si="4"/>
        <v>0.20013706298655345</v>
      </c>
      <c r="H27">
        <f t="shared" ca="1" si="5"/>
        <v>0.6283997575501119</v>
      </c>
      <c r="I27">
        <f t="shared" ca="1" si="6"/>
        <v>1.5913437075447228</v>
      </c>
      <c r="J27">
        <f t="shared" ca="1" si="7"/>
        <v>0.20368005934058864</v>
      </c>
      <c r="K27">
        <f t="shared" ca="1" si="8"/>
        <v>0.97932882813164368</v>
      </c>
      <c r="L27" s="7">
        <f t="shared" si="9"/>
        <v>0.53283302033339752</v>
      </c>
      <c r="M27">
        <f t="shared" ca="1" si="10"/>
        <v>0.73761764290390874</v>
      </c>
      <c r="N27">
        <f t="shared" ca="1" si="11"/>
        <v>16.824708089929615</v>
      </c>
      <c r="O27">
        <v>0.56864098873099989</v>
      </c>
      <c r="P27">
        <f t="shared" si="12"/>
        <v>2.6918910580256972</v>
      </c>
    </row>
    <row r="28" spans="1:19" x14ac:dyDescent="0.25">
      <c r="A28" s="4">
        <f t="shared" ref="A28:A40" si="14">A27+100</f>
        <v>2300</v>
      </c>
      <c r="B28">
        <v>-4.7052633860671023</v>
      </c>
      <c r="C28">
        <f t="shared" ca="1" si="0"/>
        <v>146.17401540503923</v>
      </c>
      <c r="D28">
        <f t="shared" ca="1" si="1"/>
        <v>-146.17401540504051</v>
      </c>
      <c r="E28">
        <f t="shared" ca="1" si="2"/>
        <v>146.17401540504051</v>
      </c>
      <c r="F28">
        <f t="shared" ca="1" si="3"/>
        <v>0.98662053372472491</v>
      </c>
      <c r="G28">
        <f t="shared" ca="1" si="4"/>
        <v>0.19953898383523797</v>
      </c>
      <c r="H28">
        <f t="shared" ca="1" si="5"/>
        <v>0.62748587032763015</v>
      </c>
      <c r="I28">
        <f t="shared" ca="1" si="6"/>
        <v>1.5936613831286248</v>
      </c>
      <c r="J28">
        <f t="shared" ca="1" si="7"/>
        <v>0.20307139248392306</v>
      </c>
      <c r="K28">
        <f t="shared" ca="1" si="8"/>
        <v>0.97945176460944716</v>
      </c>
      <c r="L28" s="7">
        <f t="shared" si="9"/>
        <v>0.53283302033339752</v>
      </c>
      <c r="M28">
        <f t="shared" ca="1" si="10"/>
        <v>0.7375713501900244</v>
      </c>
      <c r="N28">
        <f t="shared" ca="1" si="11"/>
        <v>16.848154592594653</v>
      </c>
      <c r="O28">
        <v>0.56864098873099989</v>
      </c>
      <c r="P28">
        <f t="shared" si="12"/>
        <v>2.6756056240929693</v>
      </c>
    </row>
    <row r="29" spans="1:19" x14ac:dyDescent="0.25">
      <c r="A29" s="4">
        <f t="shared" si="14"/>
        <v>2400</v>
      </c>
      <c r="B29">
        <v>-4.6766241668488897</v>
      </c>
      <c r="C29">
        <f t="shared" ca="1" si="0"/>
        <v>145.73449671868443</v>
      </c>
      <c r="D29">
        <f t="shared" ca="1" si="1"/>
        <v>-145.73449671868607</v>
      </c>
      <c r="E29">
        <f t="shared" ca="1" si="2"/>
        <v>145.73449671868607</v>
      </c>
      <c r="F29">
        <f t="shared" ca="1" si="3"/>
        <v>0.98670152499860064</v>
      </c>
      <c r="G29">
        <f t="shared" ca="1" si="4"/>
        <v>0.1989390063918543</v>
      </c>
      <c r="H29">
        <f t="shared" ca="1" si="5"/>
        <v>0.62656750791682292</v>
      </c>
      <c r="I29">
        <f t="shared" ca="1" si="6"/>
        <v>1.5959972187589886</v>
      </c>
      <c r="J29">
        <f t="shared" ca="1" si="7"/>
        <v>0.20246079373001005</v>
      </c>
      <c r="K29">
        <f t="shared" ca="1" si="8"/>
        <v>0.97957472669316581</v>
      </c>
      <c r="L29" s="7">
        <f t="shared" si="9"/>
        <v>0.53283302033339752</v>
      </c>
      <c r="M29">
        <f t="shared" ca="1" si="10"/>
        <v>0.73752505655161704</v>
      </c>
      <c r="N29">
        <f t="shared" ca="1" si="11"/>
        <v>16.871789973963907</v>
      </c>
      <c r="O29">
        <v>0.56864098873099989</v>
      </c>
      <c r="P29">
        <f t="shared" si="12"/>
        <v>2.659320190160241</v>
      </c>
    </row>
    <row r="30" spans="1:19" x14ac:dyDescent="0.25">
      <c r="A30" s="4">
        <f t="shared" si="14"/>
        <v>2500</v>
      </c>
      <c r="B30">
        <v>-4.6479849476306772</v>
      </c>
      <c r="C30">
        <f t="shared" ca="1" si="0"/>
        <v>145.29357479824859</v>
      </c>
      <c r="D30">
        <f t="shared" ca="1" si="1"/>
        <v>-145.29357479824944</v>
      </c>
      <c r="E30">
        <f t="shared" ca="1" si="2"/>
        <v>145.29357479824944</v>
      </c>
      <c r="F30">
        <f t="shared" ca="1" si="3"/>
        <v>0.98678252175949766</v>
      </c>
      <c r="G30">
        <f t="shared" ca="1" si="4"/>
        <v>0.19833711342400595</v>
      </c>
      <c r="H30">
        <f t="shared" ca="1" si="5"/>
        <v>0.62564462267814647</v>
      </c>
      <c r="I30">
        <f t="shared" ca="1" si="6"/>
        <v>1.5983514662355454</v>
      </c>
      <c r="J30">
        <f t="shared" ca="1" si="7"/>
        <v>0.20184824554139058</v>
      </c>
      <c r="K30">
        <f t="shared" ca="1" si="8"/>
        <v>0.97969771438652897</v>
      </c>
      <c r="L30" s="7">
        <f t="shared" si="9"/>
        <v>0.53283302033339752</v>
      </c>
      <c r="M30">
        <f t="shared" ca="1" si="10"/>
        <v>0.73747876198999318</v>
      </c>
      <c r="N30">
        <f t="shared" ca="1" si="11"/>
        <v>16.895616859511442</v>
      </c>
      <c r="O30">
        <v>0.56864098873099989</v>
      </c>
      <c r="P30">
        <f t="shared" si="12"/>
        <v>2.6430347562275132</v>
      </c>
    </row>
    <row r="31" spans="1:19" x14ac:dyDescent="0.25">
      <c r="A31" s="4">
        <f t="shared" si="14"/>
        <v>2600</v>
      </c>
      <c r="B31">
        <v>-4.6193457284124646</v>
      </c>
      <c r="C31">
        <f t="shared" ca="1" si="0"/>
        <v>-144.85123682574934</v>
      </c>
      <c r="D31">
        <f t="shared" ca="1" si="1"/>
        <v>144.85123682574721</v>
      </c>
      <c r="E31">
        <f t="shared" ca="1" si="2"/>
        <v>144.85123682574721</v>
      </c>
      <c r="F31">
        <f t="shared" ca="1" si="3"/>
        <v>0.98686352400665522</v>
      </c>
      <c r="G31">
        <f t="shared" ca="1" si="4"/>
        <v>0.1977332874341427</v>
      </c>
      <c r="H31">
        <f t="shared" ca="1" si="5"/>
        <v>0.62471716616510375</v>
      </c>
      <c r="I31">
        <f t="shared" ca="1" si="6"/>
        <v>1.6007243824251092</v>
      </c>
      <c r="J31">
        <f t="shared" ca="1" si="7"/>
        <v>0.20123373011075793</v>
      </c>
      <c r="K31">
        <f t="shared" ca="1" si="8"/>
        <v>0.97982072769326678</v>
      </c>
      <c r="L31" s="7">
        <f t="shared" si="9"/>
        <v>0.53283302033339752</v>
      </c>
      <c r="M31">
        <f t="shared" ca="1" si="10"/>
        <v>0.73743246650645888</v>
      </c>
      <c r="N31">
        <f t="shared" ca="1" si="11"/>
        <v>16.919637927600718</v>
      </c>
      <c r="O31">
        <v>0.56864098873099989</v>
      </c>
      <c r="P31">
        <f t="shared" si="12"/>
        <v>2.6267493222947849</v>
      </c>
    </row>
    <row r="32" spans="1:19" x14ac:dyDescent="0.25">
      <c r="A32" s="4">
        <f t="shared" si="14"/>
        <v>2700</v>
      </c>
      <c r="B32">
        <v>-4.590706509194252</v>
      </c>
      <c r="C32">
        <f t="shared" ca="1" si="0"/>
        <v>-144.40746978474272</v>
      </c>
      <c r="D32">
        <f t="shared" ca="1" si="1"/>
        <v>144.4074697847411</v>
      </c>
      <c r="E32">
        <f t="shared" ca="1" si="2"/>
        <v>144.4074697847411</v>
      </c>
      <c r="F32">
        <f t="shared" ca="1" si="3"/>
        <v>0.98694453173931396</v>
      </c>
      <c r="G32">
        <f t="shared" ca="1" si="4"/>
        <v>0.19712751065379858</v>
      </c>
      <c r="H32">
        <f t="shared" ca="1" si="5"/>
        <v>0.62378508910545438</v>
      </c>
      <c r="I32">
        <f t="shared" ca="1" si="6"/>
        <v>1.6031162293957051</v>
      </c>
      <c r="J32">
        <f t="shared" ca="1" si="7"/>
        <v>0.20061722935509363</v>
      </c>
      <c r="K32">
        <f t="shared" ca="1" si="8"/>
        <v>0.97994376661711036</v>
      </c>
      <c r="L32" s="7">
        <f t="shared" si="9"/>
        <v>0.53283302033339752</v>
      </c>
      <c r="M32">
        <f t="shared" ca="1" si="10"/>
        <v>0.73738617010231999</v>
      </c>
      <c r="N32">
        <f t="shared" ca="1" si="11"/>
        <v>16.943855910885361</v>
      </c>
      <c r="O32">
        <v>0.56864098873099989</v>
      </c>
      <c r="P32">
        <f t="shared" si="12"/>
        <v>2.6104638883620566</v>
      </c>
    </row>
    <row r="33" spans="1:16" x14ac:dyDescent="0.25">
      <c r="A33" s="4">
        <f t="shared" si="14"/>
        <v>2800</v>
      </c>
      <c r="B33">
        <v>-4.5620672899760404</v>
      </c>
      <c r="C33">
        <f t="shared" ca="1" si="0"/>
        <v>-143.96226045599613</v>
      </c>
      <c r="D33">
        <f t="shared" ca="1" si="1"/>
        <v>143.96226045599423</v>
      </c>
      <c r="E33">
        <f t="shared" ca="1" si="2"/>
        <v>143.96226045599423</v>
      </c>
      <c r="F33">
        <f t="shared" ca="1" si="3"/>
        <v>0.98702554495671291</v>
      </c>
      <c r="G33">
        <f t="shared" ca="1" si="4"/>
        <v>0.19651976503768548</v>
      </c>
      <c r="H33">
        <f t="shared" ca="1" si="5"/>
        <v>0.6228483413818916</v>
      </c>
      <c r="I33">
        <f t="shared" ca="1" si="6"/>
        <v>1.6055272745550471</v>
      </c>
      <c r="J33">
        <f t="shared" ca="1" si="7"/>
        <v>0.19999872490965659</v>
      </c>
      <c r="K33">
        <f t="shared" ca="1" si="8"/>
        <v>0.98006683116179016</v>
      </c>
      <c r="L33" s="7">
        <f t="shared" si="9"/>
        <v>0.53283302033339752</v>
      </c>
      <c r="M33">
        <f t="shared" ca="1" si="10"/>
        <v>0.73733987277888213</v>
      </c>
      <c r="N33">
        <f t="shared" ca="1" si="11"/>
        <v>16.968273597755424</v>
      </c>
      <c r="O33">
        <v>0.56864098873099989</v>
      </c>
      <c r="P33">
        <f t="shared" si="12"/>
        <v>2.5941784544293287</v>
      </c>
    </row>
    <row r="34" spans="1:16" x14ac:dyDescent="0.25">
      <c r="A34" s="4">
        <f t="shared" si="14"/>
        <v>2900</v>
      </c>
      <c r="B34">
        <v>-4.5334280707578278</v>
      </c>
      <c r="C34">
        <f t="shared" ca="1" si="0"/>
        <v>-143.51559541302282</v>
      </c>
      <c r="D34">
        <f t="shared" ca="1" si="1"/>
        <v>143.51559541302112</v>
      </c>
      <c r="E34">
        <f t="shared" ca="1" si="2"/>
        <v>143.51559541302112</v>
      </c>
      <c r="F34">
        <f t="shared" ca="1" si="3"/>
        <v>0.98710656365809202</v>
      </c>
      <c r="G34">
        <f t="shared" ca="1" si="4"/>
        <v>0.19591003225759696</v>
      </c>
      <c r="H34">
        <f t="shared" ca="1" si="5"/>
        <v>0.62190687201210837</v>
      </c>
      <c r="I34">
        <f t="shared" ca="1" si="6"/>
        <v>1.6079577907936837</v>
      </c>
      <c r="J34">
        <f t="shared" ca="1" si="7"/>
        <v>0.19937819812177882</v>
      </c>
      <c r="K34">
        <f t="shared" ca="1" si="8"/>
        <v>0.98018992133103777</v>
      </c>
      <c r="L34" s="7">
        <f t="shared" si="9"/>
        <v>0.53283302033339752</v>
      </c>
      <c r="M34">
        <f t="shared" ca="1" si="10"/>
        <v>0.73729357453745126</v>
      </c>
      <c r="N34">
        <f t="shared" ca="1" si="11"/>
        <v>16.992893833832408</v>
      </c>
      <c r="O34">
        <v>0.56864098873099989</v>
      </c>
      <c r="P34">
        <f t="shared" si="12"/>
        <v>2.5778930204966004</v>
      </c>
    </row>
    <row r="35" spans="1:16" x14ac:dyDescent="0.25">
      <c r="A35" s="4">
        <f t="shared" si="14"/>
        <v>3000</v>
      </c>
      <c r="B35">
        <v>-4.5047888515396153</v>
      </c>
      <c r="C35">
        <f ca="1">D35</f>
        <v>-143.06746101750085</v>
      </c>
      <c r="D35">
        <f ca="1">(1.56*(21.67)^2)*TANH((2*PI()*B35)/C35)</f>
        <v>143.0674610174994</v>
      </c>
      <c r="E35">
        <f t="shared" ca="1" si="2"/>
        <v>143.0674610174994</v>
      </c>
      <c r="F35">
        <f t="shared" ca="1" si="3"/>
        <v>0.98718758784269101</v>
      </c>
      <c r="G35">
        <f t="shared" ca="1" si="4"/>
        <v>0.19529829369615501</v>
      </c>
      <c r="H35">
        <f t="shared" ca="1" si="5"/>
        <v>0.62096062912828975</v>
      </c>
      <c r="I35">
        <f t="shared" ca="1" si="6"/>
        <v>1.6104080566328485</v>
      </c>
      <c r="J35">
        <f t="shared" ca="1" si="7"/>
        <v>0.19875563004450172</v>
      </c>
      <c r="K35">
        <f t="shared" ca="1" si="8"/>
        <v>0.98031303712858509</v>
      </c>
      <c r="L35" s="7">
        <f t="shared" si="9"/>
        <v>0.53283302033339752</v>
      </c>
      <c r="M35">
        <f t="shared" ca="1" si="10"/>
        <v>0.73724727537933232</v>
      </c>
      <c r="N35">
        <f t="shared" ca="1" si="11"/>
        <v>17.017719523513399</v>
      </c>
      <c r="O35">
        <v>0.56864098873099989</v>
      </c>
      <c r="P35">
        <f t="shared" si="12"/>
        <v>2.5616075865638721</v>
      </c>
    </row>
    <row r="36" spans="1:16" x14ac:dyDescent="0.25">
      <c r="A36" s="4">
        <f t="shared" si="14"/>
        <v>3100</v>
      </c>
      <c r="B36">
        <v>-4.4761496323214027</v>
      </c>
      <c r="C36">
        <f t="shared" ca="1" si="0"/>
        <v>-142.6178434145566</v>
      </c>
      <c r="D36">
        <f t="shared" ref="D36:D55" ca="1" si="15">(1.56*(21.67)^2)*TANH((2*PI()*B36)/C36)</f>
        <v>142.61784341455461</v>
      </c>
      <c r="E36">
        <f t="shared" ca="1" si="2"/>
        <v>142.61784341455461</v>
      </c>
      <c r="F36">
        <f t="shared" ca="1" si="3"/>
        <v>0.98726861750974981</v>
      </c>
      <c r="G36">
        <f t="shared" ca="1" si="4"/>
        <v>0.19468453044037159</v>
      </c>
      <c r="H36">
        <f t="shared" ca="1" si="5"/>
        <v>0.62000955995597429</v>
      </c>
      <c r="I36">
        <f t="shared" ca="1" si="6"/>
        <v>1.6128783563772922</v>
      </c>
      <c r="J36">
        <f t="shared" ca="1" si="7"/>
        <v>0.19813100143002349</v>
      </c>
      <c r="K36">
        <f t="shared" ca="1" si="8"/>
        <v>0.98043617855816445</v>
      </c>
      <c r="L36" s="7">
        <f t="shared" si="9"/>
        <v>0.53283302033339752</v>
      </c>
      <c r="M36">
        <f t="shared" ca="1" si="10"/>
        <v>0.73720097530583062</v>
      </c>
      <c r="N36">
        <f t="shared" ca="1" si="11"/>
        <v>17.042753631567297</v>
      </c>
      <c r="O36">
        <v>0.56864098873099989</v>
      </c>
      <c r="P36">
        <f t="shared" si="12"/>
        <v>2.5453221526311443</v>
      </c>
    </row>
    <row r="37" spans="1:16" x14ac:dyDescent="0.25">
      <c r="A37" s="4">
        <f t="shared" si="14"/>
        <v>3200</v>
      </c>
      <c r="B37">
        <v>-4.4475104131031902</v>
      </c>
      <c r="C37">
        <f t="shared" ca="1" si="0"/>
        <v>142.16672852790967</v>
      </c>
      <c r="D37">
        <f t="shared" ca="1" si="15"/>
        <v>-142.1667285279112</v>
      </c>
      <c r="E37">
        <f t="shared" ca="1" si="2"/>
        <v>142.1667285279112</v>
      </c>
      <c r="F37">
        <f t="shared" ca="1" si="3"/>
        <v>0.98734965265850871</v>
      </c>
      <c r="G37">
        <f t="shared" ca="1" si="4"/>
        <v>0.19406872327502112</v>
      </c>
      <c r="H37">
        <f t="shared" ca="1" si="5"/>
        <v>0.61905361079226784</v>
      </c>
      <c r="I37">
        <f t="shared" ca="1" si="6"/>
        <v>1.6153689802732838</v>
      </c>
      <c r="J37">
        <f t="shared" ca="1" si="7"/>
        <v>0.19750429272295419</v>
      </c>
      <c r="K37">
        <f t="shared" ca="1" si="8"/>
        <v>0.98055934562350944</v>
      </c>
      <c r="L37" s="7">
        <f t="shared" si="9"/>
        <v>0.53283302033339752</v>
      </c>
      <c r="M37">
        <f t="shared" ca="1" si="10"/>
        <v>0.73715467431825088</v>
      </c>
      <c r="N37">
        <f t="shared" ca="1" si="11"/>
        <v>17.067999184785016</v>
      </c>
      <c r="O37">
        <v>0.56864098873099989</v>
      </c>
      <c r="P37">
        <f t="shared" si="12"/>
        <v>2.529036718698416</v>
      </c>
    </row>
    <row r="38" spans="1:16" x14ac:dyDescent="0.25">
      <c r="A38" s="4">
        <f t="shared" si="14"/>
        <v>3300</v>
      </c>
      <c r="B38">
        <v>-4.4188711938849785</v>
      </c>
      <c r="C38">
        <f t="shared" ca="1" si="0"/>
        <v>-141.71410205489082</v>
      </c>
      <c r="D38">
        <f t="shared" ca="1" si="15"/>
        <v>141.71410205488974</v>
      </c>
      <c r="E38">
        <f t="shared" ca="1" si="2"/>
        <v>141.71410205488974</v>
      </c>
      <c r="F38">
        <f t="shared" ca="1" si="3"/>
        <v>0.98743069328820654</v>
      </c>
      <c r="G38">
        <f t="shared" ca="1" si="4"/>
        <v>0.19345085267583939</v>
      </c>
      <c r="H38">
        <f t="shared" ca="1" si="5"/>
        <v>0.61809272698341755</v>
      </c>
      <c r="I38">
        <f t="shared" ca="1" si="6"/>
        <v>1.6178802246719017</v>
      </c>
      <c r="J38">
        <f t="shared" ca="1" si="7"/>
        <v>0.19687548405339461</v>
      </c>
      <c r="K38">
        <f t="shared" ca="1" si="8"/>
        <v>0.98068253832835206</v>
      </c>
      <c r="L38" s="7">
        <f t="shared" si="9"/>
        <v>0.53283302033339752</v>
      </c>
      <c r="M38">
        <f t="shared" ca="1" si="10"/>
        <v>0.73710837241789839</v>
      </c>
      <c r="N38">
        <f t="shared" ca="1" si="11"/>
        <v>17.093459273684996</v>
      </c>
      <c r="O38">
        <v>0.56864098873099989</v>
      </c>
      <c r="P38">
        <f t="shared" si="12"/>
        <v>2.5127512847656881</v>
      </c>
    </row>
    <row r="39" spans="1:16" x14ac:dyDescent="0.25">
      <c r="A39" s="4">
        <f t="shared" si="14"/>
        <v>3400</v>
      </c>
      <c r="B39">
        <v>-4.390231974666766</v>
      </c>
      <c r="C39">
        <f t="shared" ca="1" si="0"/>
        <v>-141.25994946128679</v>
      </c>
      <c r="D39">
        <f t="shared" ca="1" si="15"/>
        <v>141.25994946128506</v>
      </c>
      <c r="E39">
        <f t="shared" ca="1" si="2"/>
        <v>141.25994946128506</v>
      </c>
      <c r="F39">
        <f t="shared" ca="1" si="3"/>
        <v>0.98751173939808434</v>
      </c>
      <c r="G39">
        <f t="shared" ca="1" si="4"/>
        <v>0.19283089880248658</v>
      </c>
      <c r="H39">
        <f t="shared" ca="1" si="5"/>
        <v>0.61712685290163727</v>
      </c>
      <c r="I39">
        <f t="shared" ca="1" si="6"/>
        <v>1.6204123921980562</v>
      </c>
      <c r="J39">
        <f t="shared" ca="1" si="7"/>
        <v>0.19624455522977433</v>
      </c>
      <c r="K39">
        <f t="shared" ca="1" si="8"/>
        <v>0.98080575667642722</v>
      </c>
      <c r="L39" s="7">
        <f t="shared" si="9"/>
        <v>0.53283302033339752</v>
      </c>
      <c r="M39">
        <f t="shared" ca="1" si="10"/>
        <v>0.73706206960607701</v>
      </c>
      <c r="N39">
        <f t="shared" ca="1" si="11"/>
        <v>17.119137054278518</v>
      </c>
      <c r="O39">
        <v>0.56864098873099989</v>
      </c>
      <c r="P39">
        <f t="shared" si="12"/>
        <v>2.4964658508329598</v>
      </c>
    </row>
    <row r="40" spans="1:16" x14ac:dyDescent="0.25">
      <c r="A40" s="4">
        <f t="shared" si="14"/>
        <v>3500</v>
      </c>
      <c r="B40">
        <v>-4.3615927554485534</v>
      </c>
      <c r="C40">
        <f t="shared" ca="1" si="0"/>
        <v>-140.80425597606487</v>
      </c>
      <c r="D40">
        <f t="shared" ca="1" si="15"/>
        <v>140.80425597606333</v>
      </c>
      <c r="E40">
        <f t="shared" ca="1" si="2"/>
        <v>140.80425597606333</v>
      </c>
      <c r="F40">
        <f t="shared" ca="1" si="3"/>
        <v>0.98759279098738162</v>
      </c>
      <c r="G40">
        <f t="shared" ca="1" si="4"/>
        <v>0.19220884149134573</v>
      </c>
      <c r="H40">
        <f t="shared" ca="1" si="5"/>
        <v>0.61615593192127815</v>
      </c>
      <c r="I40">
        <f t="shared" ca="1" si="6"/>
        <v>1.6229657919251566</v>
      </c>
      <c r="J40">
        <f t="shared" ca="1" si="7"/>
        <v>0.19561148573152287</v>
      </c>
      <c r="K40">
        <f t="shared" ca="1" si="8"/>
        <v>0.98092900067146926</v>
      </c>
      <c r="L40" s="7">
        <f t="shared" si="9"/>
        <v>0.53283302033339752</v>
      </c>
      <c r="M40">
        <f t="shared" ca="1" si="10"/>
        <v>0.73701576588409135</v>
      </c>
      <c r="N40">
        <f t="shared" ca="1" si="11"/>
        <v>17.145035749894092</v>
      </c>
      <c r="O40">
        <v>0.56864098873099989</v>
      </c>
      <c r="P40">
        <f t="shared" si="12"/>
        <v>2.4801804169002315</v>
      </c>
    </row>
    <row r="41" spans="1:16" x14ac:dyDescent="0.25">
      <c r="A41" s="5">
        <v>3506.2</v>
      </c>
      <c r="B41" s="6">
        <v>-4.3598171238570238</v>
      </c>
      <c r="C41">
        <f t="shared" ca="1" si="0"/>
        <v>-140.7759519123241</v>
      </c>
      <c r="D41">
        <f t="shared" ca="1" si="15"/>
        <v>140.77595191232245</v>
      </c>
      <c r="E41">
        <f t="shared" ca="1" si="2"/>
        <v>140.77595191232245</v>
      </c>
      <c r="F41">
        <f t="shared" ca="1" si="3"/>
        <v>0.98759781636629429</v>
      </c>
      <c r="G41">
        <f t="shared" ca="1" si="4"/>
        <v>0.192170204226702</v>
      </c>
      <c r="H41">
        <f t="shared" ca="1" si="5"/>
        <v>0.61609556736752413</v>
      </c>
      <c r="I41">
        <f t="shared" ca="1" si="6"/>
        <v>1.623124808822821</v>
      </c>
      <c r="J41">
        <f t="shared" ca="1" si="7"/>
        <v>0.19557216447718867</v>
      </c>
      <c r="K41">
        <f t="shared" ca="1" si="8"/>
        <v>0.98093664264359581</v>
      </c>
      <c r="L41" s="7">
        <f t="shared" si="9"/>
        <v>0.53283302033339752</v>
      </c>
      <c r="M41">
        <f t="shared" ca="1" si="10"/>
        <v>0.73701289502339329</v>
      </c>
      <c r="N41">
        <f t="shared" ca="1" si="11"/>
        <v>17.146648816117843</v>
      </c>
      <c r="O41">
        <v>0.56864098873099989</v>
      </c>
      <c r="P41">
        <f t="shared" si="12"/>
        <v>2.4791707199964024</v>
      </c>
    </row>
    <row r="42" spans="1:16" x14ac:dyDescent="0.25">
      <c r="A42" s="4">
        <f>3600</f>
        <v>3600</v>
      </c>
      <c r="B42">
        <v>-4.5351036560841731</v>
      </c>
      <c r="C42">
        <f t="shared" ca="1" si="0"/>
        <v>-143.54176863205416</v>
      </c>
      <c r="D42">
        <f t="shared" ca="1" si="15"/>
        <v>143.54176863205208</v>
      </c>
      <c r="E42">
        <f t="shared" ca="1" si="2"/>
        <v>143.54176863205208</v>
      </c>
      <c r="F42">
        <f t="shared" ca="1" si="3"/>
        <v>0.98710182337270214</v>
      </c>
      <c r="G42">
        <f t="shared" ca="1" si="4"/>
        <v>0.19594576075225956</v>
      </c>
      <c r="H42">
        <f t="shared" ca="1" si="5"/>
        <v>0.62196208521212393</v>
      </c>
      <c r="I42">
        <f t="shared" ca="1" si="6"/>
        <v>1.6078150481776456</v>
      </c>
      <c r="J42">
        <f t="shared" ca="1" si="7"/>
        <v>0.19941455911261399</v>
      </c>
      <c r="K42">
        <f t="shared" ca="1" si="8"/>
        <v>0.98018271902940401</v>
      </c>
      <c r="L42" s="7">
        <f t="shared" si="9"/>
        <v>0.53283302033339752</v>
      </c>
      <c r="M42">
        <f t="shared" ca="1" si="10"/>
        <v>0.73729628331860941</v>
      </c>
      <c r="N42">
        <f t="shared" ca="1" si="11"/>
        <v>16.991447755763112</v>
      </c>
      <c r="O42">
        <v>0.56057945301558387</v>
      </c>
      <c r="P42">
        <f t="shared" si="12"/>
        <v>2.5422859268966405</v>
      </c>
    </row>
    <row r="43" spans="1:16" x14ac:dyDescent="0.25">
      <c r="A43" s="4">
        <f t="shared" ref="A43:A54" si="16">A42+100</f>
        <v>3700</v>
      </c>
      <c r="B43">
        <v>-4.721976291720793</v>
      </c>
      <c r="C43">
        <f t="shared" ca="1" si="0"/>
        <v>-146.42986069778834</v>
      </c>
      <c r="D43">
        <f t="shared" ca="1" si="15"/>
        <v>146.42986069778712</v>
      </c>
      <c r="E43">
        <f t="shared" ca="1" si="2"/>
        <v>146.42986069778712</v>
      </c>
      <c r="F43">
        <f t="shared" ca="1" si="3"/>
        <v>0.98657327241881043</v>
      </c>
      <c r="G43">
        <f t="shared" ca="1" si="4"/>
        <v>0.19988823270544739</v>
      </c>
      <c r="H43">
        <f t="shared" ca="1" si="5"/>
        <v>0.62801972557910302</v>
      </c>
      <c r="I43">
        <f t="shared" ca="1" si="6"/>
        <v>1.5923066732942033</v>
      </c>
      <c r="J43">
        <f t="shared" ca="1" si="7"/>
        <v>0.20342682405440468</v>
      </c>
      <c r="K43">
        <f t="shared" ca="1" si="8"/>
        <v>0.97938001981645884</v>
      </c>
      <c r="L43" s="7">
        <f t="shared" si="9"/>
        <v>0.53283302033339752</v>
      </c>
      <c r="M43">
        <f t="shared" ca="1" si="10"/>
        <v>0.73759836520650779</v>
      </c>
      <c r="N43">
        <f t="shared" ca="1" si="11"/>
        <v>16.834449201318638</v>
      </c>
      <c r="O43">
        <v>0.56057945301558387</v>
      </c>
      <c r="P43">
        <f t="shared" si="12"/>
        <v>2.6470428867653975</v>
      </c>
    </row>
    <row r="44" spans="1:16" x14ac:dyDescent="0.25">
      <c r="A44" s="4">
        <f t="shared" si="16"/>
        <v>3800</v>
      </c>
      <c r="B44">
        <v>-4.9088489273574121</v>
      </c>
      <c r="C44">
        <f t="shared" ca="1" si="0"/>
        <v>149.25902773968969</v>
      </c>
      <c r="D44">
        <f t="shared" ca="1" si="15"/>
        <v>-149.25902773969187</v>
      </c>
      <c r="E44">
        <f t="shared" ca="1" si="2"/>
        <v>149.25902773969187</v>
      </c>
      <c r="F44">
        <f t="shared" ca="1" si="3"/>
        <v>0.98604495513388435</v>
      </c>
      <c r="G44">
        <f t="shared" ca="1" si="4"/>
        <v>0.20375026738429824</v>
      </c>
      <c r="H44">
        <f t="shared" ca="1" si="5"/>
        <v>0.63388788166594146</v>
      </c>
      <c r="I44">
        <f t="shared" ca="1" si="6"/>
        <v>1.5775660474402309</v>
      </c>
      <c r="J44">
        <f t="shared" ca="1" si="7"/>
        <v>0.20735722775287707</v>
      </c>
      <c r="K44">
        <f t="shared" ca="1" si="8"/>
        <v>0.97857841071896701</v>
      </c>
      <c r="L44" s="7">
        <f t="shared" si="9"/>
        <v>0.53283302033339752</v>
      </c>
      <c r="M44">
        <f t="shared" ca="1" si="10"/>
        <v>0.73790040769903897</v>
      </c>
      <c r="N44">
        <f t="shared" ca="1" si="11"/>
        <v>16.685435705060677</v>
      </c>
      <c r="O44">
        <v>0.56057945301558387</v>
      </c>
      <c r="P44">
        <f t="shared" si="12"/>
        <v>2.7517998466341536</v>
      </c>
    </row>
    <row r="45" spans="1:16" x14ac:dyDescent="0.25">
      <c r="A45" s="4">
        <f t="shared" si="16"/>
        <v>3900</v>
      </c>
      <c r="B45">
        <v>-5.0957215629940311</v>
      </c>
      <c r="C45">
        <f t="shared" ca="1" si="0"/>
        <v>152.03256040033523</v>
      </c>
      <c r="D45">
        <f t="shared" ca="1" si="15"/>
        <v>-152.03256040033716</v>
      </c>
      <c r="E45">
        <f t="shared" ca="1" si="2"/>
        <v>152.03256040033716</v>
      </c>
      <c r="F45">
        <f t="shared" ca="1" si="3"/>
        <v>0.98551687172922697</v>
      </c>
      <c r="G45">
        <f t="shared" ca="1" si="4"/>
        <v>0.20753635677375326</v>
      </c>
      <c r="H45">
        <f t="shared" ca="1" si="5"/>
        <v>0.63957889442624682</v>
      </c>
      <c r="I45">
        <f t="shared" ca="1" si="6"/>
        <v>1.56352876668496</v>
      </c>
      <c r="J45">
        <f t="shared" ca="1" si="7"/>
        <v>0.21121034171390679</v>
      </c>
      <c r="K45">
        <f t="shared" ca="1" si="8"/>
        <v>0.97777789070139876</v>
      </c>
      <c r="L45" s="7">
        <f t="shared" si="9"/>
        <v>0.53283302033339752</v>
      </c>
      <c r="M45">
        <f t="shared" ca="1" si="10"/>
        <v>0.7382024104330267</v>
      </c>
      <c r="N45">
        <f t="shared" ca="1" si="11"/>
        <v>16.543735795775142</v>
      </c>
      <c r="O45">
        <v>0.56057945301558387</v>
      </c>
      <c r="P45">
        <f t="shared" si="12"/>
        <v>2.8565568065029101</v>
      </c>
    </row>
    <row r="46" spans="1:16" x14ac:dyDescent="0.25">
      <c r="A46" s="4">
        <f t="shared" si="16"/>
        <v>4000</v>
      </c>
      <c r="B46">
        <v>-5.2825941986306511</v>
      </c>
      <c r="C46">
        <f t="shared" ca="1" si="0"/>
        <v>154.75345098278316</v>
      </c>
      <c r="D46">
        <f t="shared" ca="1" si="15"/>
        <v>-154.75345098278217</v>
      </c>
      <c r="E46">
        <f t="shared" ca="1" si="2"/>
        <v>154.75345098278217</v>
      </c>
      <c r="F46">
        <f t="shared" ca="1" si="3"/>
        <v>0.98498902241622022</v>
      </c>
      <c r="G46">
        <f t="shared" ca="1" si="4"/>
        <v>0.21125058560193538</v>
      </c>
      <c r="H46">
        <f t="shared" ca="1" si="5"/>
        <v>0.64510387969210725</v>
      </c>
      <c r="I46">
        <f t="shared" ca="1" si="6"/>
        <v>1.5501379413146239</v>
      </c>
      <c r="J46">
        <f t="shared" ca="1" si="7"/>
        <v>0.21499032297694493</v>
      </c>
      <c r="K46">
        <f t="shared" ca="1" si="8"/>
        <v>0.97697845872910039</v>
      </c>
      <c r="L46" s="7">
        <f t="shared" si="9"/>
        <v>0.53283302033339752</v>
      </c>
      <c r="M46">
        <f t="shared" ca="1" si="10"/>
        <v>0.73850437304492156</v>
      </c>
      <c r="N46">
        <f t="shared" ca="1" si="11"/>
        <v>16.408756425541139</v>
      </c>
      <c r="O46">
        <v>0.56057945301558387</v>
      </c>
      <c r="P46">
        <f t="shared" si="12"/>
        <v>2.9613137663716671</v>
      </c>
    </row>
    <row r="47" spans="1:16" x14ac:dyDescent="0.25">
      <c r="A47" s="4">
        <f t="shared" si="16"/>
        <v>4100</v>
      </c>
      <c r="B47">
        <v>-5.469466834267271</v>
      </c>
      <c r="C47">
        <f t="shared" ca="1" si="0"/>
        <v>157.42443005046042</v>
      </c>
      <c r="D47">
        <f t="shared" ca="1" si="15"/>
        <v>-157.42443005046155</v>
      </c>
      <c r="E47">
        <f t="shared" ca="1" si="2"/>
        <v>157.42443005046155</v>
      </c>
      <c r="F47">
        <f t="shared" ca="1" si="3"/>
        <v>0.98446140740632271</v>
      </c>
      <c r="G47">
        <f t="shared" ca="1" si="4"/>
        <v>0.21489668130186329</v>
      </c>
      <c r="H47">
        <f t="shared" ca="1" si="5"/>
        <v>0.65047288847634588</v>
      </c>
      <c r="I47">
        <f t="shared" ca="1" si="6"/>
        <v>1.5373430894904461</v>
      </c>
      <c r="J47">
        <f t="shared" ca="1" si="7"/>
        <v>0.2187009649611969</v>
      </c>
      <c r="K47">
        <f t="shared" ca="1" si="8"/>
        <v>0.97618011376829261</v>
      </c>
      <c r="L47" s="7">
        <f t="shared" si="9"/>
        <v>0.53283302033339752</v>
      </c>
      <c r="M47">
        <f t="shared" ca="1" si="10"/>
        <v>0.73880629517080176</v>
      </c>
      <c r="N47">
        <f t="shared" ca="1" si="11"/>
        <v>16.279971416849875</v>
      </c>
      <c r="O47">
        <v>0.56057945301558387</v>
      </c>
      <c r="P47">
        <f t="shared" si="12"/>
        <v>3.0660707262404241</v>
      </c>
    </row>
    <row r="48" spans="1:16" x14ac:dyDescent="0.25">
      <c r="A48" s="4">
        <f t="shared" si="16"/>
        <v>4200</v>
      </c>
      <c r="B48">
        <v>-5.65633946990389</v>
      </c>
      <c r="C48">
        <f t="shared" ca="1" si="0"/>
        <v>160.04799744626891</v>
      </c>
      <c r="D48">
        <f t="shared" ca="1" si="15"/>
        <v>-160.04799744626996</v>
      </c>
      <c r="E48">
        <f t="shared" ca="1" si="2"/>
        <v>160.04799744626996</v>
      </c>
      <c r="F48">
        <f t="shared" ca="1" si="3"/>
        <v>0.98393402691106846</v>
      </c>
      <c r="G48">
        <f t="shared" ca="1" si="4"/>
        <v>0.21847805635496209</v>
      </c>
      <c r="H48">
        <f t="shared" ca="1" si="5"/>
        <v>0.65569504158723235</v>
      </c>
      <c r="I48">
        <f t="shared" ca="1" si="6"/>
        <v>1.5250992253644517</v>
      </c>
      <c r="J48">
        <f t="shared" ca="1" si="7"/>
        <v>0.22234574055873366</v>
      </c>
      <c r="K48">
        <f t="shared" ca="1" si="8"/>
        <v>0.9753828547860659</v>
      </c>
      <c r="L48" s="7">
        <f t="shared" si="9"/>
        <v>0.53283302033339752</v>
      </c>
      <c r="M48">
        <f t="shared" ca="1" si="10"/>
        <v>0.73910817644637594</v>
      </c>
      <c r="N48">
        <f t="shared" ca="1" si="11"/>
        <v>16.156911941028802</v>
      </c>
      <c r="O48">
        <v>0.56057945301558387</v>
      </c>
      <c r="P48">
        <f t="shared" si="12"/>
        <v>3.1708276861091802</v>
      </c>
    </row>
    <row r="49" spans="1:16" x14ac:dyDescent="0.25">
      <c r="A49" s="4">
        <f t="shared" si="16"/>
        <v>4300</v>
      </c>
      <c r="B49">
        <v>-5.8432121055405091</v>
      </c>
      <c r="C49">
        <f t="shared" ca="1" si="0"/>
        <v>-162.62644873720544</v>
      </c>
      <c r="D49">
        <f t="shared" ca="1" si="15"/>
        <v>162.62644873720399</v>
      </c>
      <c r="E49">
        <f t="shared" ca="1" si="2"/>
        <v>162.62644873720399</v>
      </c>
      <c r="F49">
        <f t="shared" ca="1" si="3"/>
        <v>0.98340688114206776</v>
      </c>
      <c r="G49">
        <f t="shared" ca="1" si="4"/>
        <v>0.22199784439004122</v>
      </c>
      <c r="H49">
        <f t="shared" ca="1" si="5"/>
        <v>0.6607786433774514</v>
      </c>
      <c r="I49">
        <f t="shared" ca="1" si="6"/>
        <v>1.5133661022830271</v>
      </c>
      <c r="J49">
        <f t="shared" ca="1" si="7"/>
        <v>0.22592783887252463</v>
      </c>
      <c r="K49">
        <f t="shared" ca="1" si="8"/>
        <v>0.97458668075038202</v>
      </c>
      <c r="L49" s="7">
        <f t="shared" si="9"/>
        <v>0.53283302033339752</v>
      </c>
      <c r="M49">
        <f t="shared" ca="1" si="10"/>
        <v>0.73941001650698301</v>
      </c>
      <c r="N49">
        <f t="shared" ca="1" si="11"/>
        <v>16.039158616615335</v>
      </c>
      <c r="O49">
        <v>0.56057945301558387</v>
      </c>
      <c r="P49">
        <f t="shared" si="12"/>
        <v>3.2755846459779367</v>
      </c>
    </row>
    <row r="50" spans="1:16" x14ac:dyDescent="0.25">
      <c r="A50" s="4">
        <f t="shared" si="16"/>
        <v>4400</v>
      </c>
      <c r="B50">
        <v>-6.0300847411771281</v>
      </c>
      <c r="C50">
        <f t="shared" ca="1" si="0"/>
        <v>-165.16189788316061</v>
      </c>
      <c r="D50">
        <f t="shared" ca="1" si="15"/>
        <v>165.16189788315867</v>
      </c>
      <c r="E50">
        <f t="shared" ca="1" si="2"/>
        <v>165.16189788315867</v>
      </c>
      <c r="F50">
        <f t="shared" ca="1" si="3"/>
        <v>0.98287997031100649</v>
      </c>
      <c r="G50">
        <f t="shared" ca="1" si="4"/>
        <v>0.22545893112798121</v>
      </c>
      <c r="H50">
        <f t="shared" ca="1" si="5"/>
        <v>0.66573127842008661</v>
      </c>
      <c r="I50">
        <f t="shared" ca="1" si="6"/>
        <v>1.502107580664078</v>
      </c>
      <c r="J50">
        <f t="shared" ca="1" si="7"/>
        <v>0.22945019670893349</v>
      </c>
      <c r="K50">
        <f t="shared" ca="1" si="8"/>
        <v>0.97379159063007237</v>
      </c>
      <c r="L50" s="7">
        <f t="shared" si="9"/>
        <v>0.53283302033339752</v>
      </c>
      <c r="M50">
        <f t="shared" ca="1" si="10"/>
        <v>0.73971181498759397</v>
      </c>
      <c r="N50">
        <f t="shared" ca="1" si="11"/>
        <v>15.926334909915767</v>
      </c>
      <c r="O50">
        <v>0.56057945301558387</v>
      </c>
      <c r="P50">
        <f t="shared" si="12"/>
        <v>3.3803416058466933</v>
      </c>
    </row>
    <row r="51" spans="1:16" x14ac:dyDescent="0.25">
      <c r="A51" s="4">
        <f t="shared" si="16"/>
        <v>4500</v>
      </c>
      <c r="B51">
        <v>-6.2169573768137472</v>
      </c>
      <c r="C51">
        <f t="shared" ca="1" si="0"/>
        <v>-167.65629676877219</v>
      </c>
      <c r="D51">
        <f t="shared" ca="1" si="15"/>
        <v>167.65629676877384</v>
      </c>
      <c r="E51">
        <f t="shared" ca="1" si="2"/>
        <v>167.65629676877384</v>
      </c>
      <c r="F51">
        <f t="shared" ca="1" si="3"/>
        <v>0.9823532946296456</v>
      </c>
      <c r="G51">
        <f t="shared" ca="1" si="4"/>
        <v>0.22886398104424377</v>
      </c>
      <c r="H51">
        <f t="shared" ca="1" si="5"/>
        <v>0.67055989411963735</v>
      </c>
      <c r="I51">
        <f t="shared" ca="1" si="6"/>
        <v>1.4912910968421054</v>
      </c>
      <c r="J51">
        <f t="shared" ca="1" si="7"/>
        <v>0.2329155257122307</v>
      </c>
      <c r="K51">
        <f t="shared" ca="1" si="8"/>
        <v>0.972997583394835</v>
      </c>
      <c r="L51" s="7">
        <f t="shared" si="9"/>
        <v>0.53283302033339752</v>
      </c>
      <c r="M51">
        <f t="shared" ca="1" si="10"/>
        <v>0.74001357152281377</v>
      </c>
      <c r="N51">
        <f t="shared" ca="1" si="11"/>
        <v>15.818101590086769</v>
      </c>
      <c r="O51">
        <v>0.56057945301558387</v>
      </c>
      <c r="P51">
        <f t="shared" si="12"/>
        <v>3.4850985657154494</v>
      </c>
    </row>
    <row r="52" spans="1:16" x14ac:dyDescent="0.25">
      <c r="A52" s="4">
        <f t="shared" si="16"/>
        <v>4600</v>
      </c>
      <c r="B52">
        <v>-6.4038300124503671</v>
      </c>
      <c r="C52">
        <f t="shared" ca="1" si="0"/>
        <v>170.11145211324285</v>
      </c>
      <c r="D52">
        <f t="shared" ca="1" si="15"/>
        <v>-170.11145211324379</v>
      </c>
      <c r="E52">
        <f t="shared" ca="1" si="2"/>
        <v>170.11145211324379</v>
      </c>
      <c r="F52">
        <f t="shared" ca="1" si="3"/>
        <v>0.98182685430981886</v>
      </c>
      <c r="G52">
        <f t="shared" ca="1" si="4"/>
        <v>0.23221546045209779</v>
      </c>
      <c r="H52">
        <f t="shared" ca="1" si="5"/>
        <v>0.67527087166231203</v>
      </c>
      <c r="I52">
        <f t="shared" ca="1" si="6"/>
        <v>1.4808872142497476</v>
      </c>
      <c r="J52">
        <f t="shared" ca="1" si="7"/>
        <v>0.23632633585645835</v>
      </c>
      <c r="K52">
        <f t="shared" ca="1" si="8"/>
        <v>0.97220465801523226</v>
      </c>
      <c r="L52" s="7">
        <f t="shared" si="9"/>
        <v>0.53283302033339752</v>
      </c>
      <c r="M52">
        <f t="shared" ca="1" si="10"/>
        <v>0.74031528574688243</v>
      </c>
      <c r="N52">
        <f t="shared" ca="1" si="11"/>
        <v>15.714152044099158</v>
      </c>
      <c r="O52">
        <v>0.56057945301558387</v>
      </c>
      <c r="P52">
        <f t="shared" si="12"/>
        <v>3.5898555255842064</v>
      </c>
    </row>
    <row r="53" spans="1:16" x14ac:dyDescent="0.25">
      <c r="A53" s="4">
        <f t="shared" si="16"/>
        <v>4700</v>
      </c>
      <c r="B53">
        <v>-6.590702648086987</v>
      </c>
      <c r="C53">
        <f t="shared" ca="1" si="0"/>
        <v>-172.52904017600468</v>
      </c>
      <c r="D53">
        <f t="shared" ca="1" si="15"/>
        <v>172.52904017600349</v>
      </c>
      <c r="E53">
        <f t="shared" ca="1" si="2"/>
        <v>172.52904017600349</v>
      </c>
      <c r="F53">
        <f t="shared" ca="1" si="3"/>
        <v>0.98130064956343521</v>
      </c>
      <c r="G53">
        <f t="shared" ca="1" si="4"/>
        <v>0.23551565757700393</v>
      </c>
      <c r="H53">
        <f t="shared" ca="1" si="5"/>
        <v>0.6798700872411928</v>
      </c>
      <c r="I53">
        <f t="shared" ca="1" si="6"/>
        <v>1.4708692421780825</v>
      </c>
      <c r="J53">
        <f t="shared" ca="1" si="7"/>
        <v>0.23968495587518865</v>
      </c>
      <c r="K53">
        <f t="shared" ca="1" si="8"/>
        <v>0.97141281346269215</v>
      </c>
      <c r="L53" s="7">
        <f t="shared" si="9"/>
        <v>0.53283302033339752</v>
      </c>
      <c r="M53">
        <f t="shared" ca="1" si="10"/>
        <v>0.74061695729367638</v>
      </c>
      <c r="N53">
        <f t="shared" ca="1" si="11"/>
        <v>15.614208297419735</v>
      </c>
      <c r="O53">
        <v>0.56057945301558387</v>
      </c>
      <c r="P53">
        <f t="shared" si="12"/>
        <v>3.6946124854529634</v>
      </c>
    </row>
    <row r="54" spans="1:16" x14ac:dyDescent="0.25">
      <c r="A54" s="4">
        <f t="shared" si="16"/>
        <v>4800</v>
      </c>
      <c r="B54">
        <v>-6.777575283723607</v>
      </c>
      <c r="C54">
        <f t="shared" ca="1" si="0"/>
        <v>-174.91061959964429</v>
      </c>
      <c r="D54">
        <f t="shared" ca="1" si="15"/>
        <v>174.91061959964301</v>
      </c>
      <c r="E54">
        <f t="shared" ca="1" si="2"/>
        <v>174.91061959964301</v>
      </c>
      <c r="F54">
        <f t="shared" ca="1" si="3"/>
        <v>0.98077468060247686</v>
      </c>
      <c r="G54">
        <f t="shared" ca="1" si="4"/>
        <v>0.23876670008821335</v>
      </c>
      <c r="H54">
        <f t="shared" ca="1" si="5"/>
        <v>0.68436296512526862</v>
      </c>
      <c r="I54">
        <f t="shared" ca="1" si="6"/>
        <v>1.4612129103405762</v>
      </c>
      <c r="J54">
        <f t="shared" ca="1" si="7"/>
        <v>0.24299355110348178</v>
      </c>
      <c r="K54">
        <f t="shared" ca="1" si="8"/>
        <v>0.97062204870950564</v>
      </c>
      <c r="L54" s="7">
        <f t="shared" si="9"/>
        <v>0.53283302033339752</v>
      </c>
      <c r="M54">
        <f t="shared" ca="1" si="10"/>
        <v>0.74091858579670922</v>
      </c>
      <c r="N54">
        <f t="shared" ca="1" si="11"/>
        <v>15.518017617410392</v>
      </c>
      <c r="O54">
        <v>0.56057945301558387</v>
      </c>
      <c r="P54">
        <f t="shared" si="12"/>
        <v>3.7993694453217204</v>
      </c>
    </row>
    <row r="55" spans="1:16" x14ac:dyDescent="0.25">
      <c r="A55" s="5">
        <v>4812</v>
      </c>
      <c r="B55" s="6">
        <v>-6.8000000000000007</v>
      </c>
      <c r="C55">
        <f t="shared" ca="1" si="0"/>
        <v>175.1940593601332</v>
      </c>
      <c r="D55">
        <f t="shared" ca="1" si="15"/>
        <v>-175.19405936013362</v>
      </c>
      <c r="E55">
        <f t="shared" ca="1" si="2"/>
        <v>175.19405936013362</v>
      </c>
      <c r="F55">
        <f t="shared" ca="1" si="3"/>
        <v>0.9807115801820121</v>
      </c>
      <c r="G55">
        <f t="shared" ca="1" si="4"/>
        <v>0.23915361756892795</v>
      </c>
      <c r="H55">
        <f t="shared" ca="1" si="5"/>
        <v>0.68489520686345573</v>
      </c>
      <c r="I55">
        <f t="shared" ca="1" si="6"/>
        <v>1.4600773811509025</v>
      </c>
      <c r="J55">
        <f t="shared" ca="1" si="7"/>
        <v>0.24338731812622036</v>
      </c>
      <c r="K55">
        <f t="shared" ca="1" si="8"/>
        <v>0.97052722945286807</v>
      </c>
      <c r="L55" s="7">
        <f t="shared" si="9"/>
        <v>0.53283302033339752</v>
      </c>
      <c r="M55">
        <f t="shared" ca="1" si="10"/>
        <v>0.7409547783071152</v>
      </c>
      <c r="N55">
        <f t="shared" ca="1" si="11"/>
        <v>15.506715784305948</v>
      </c>
      <c r="O55">
        <v>0.56057945301558387</v>
      </c>
      <c r="P55">
        <f t="shared" si="12"/>
        <v>3.8119402805059708</v>
      </c>
    </row>
    <row r="56" spans="1:16" x14ac:dyDescent="0.25">
      <c r="A56" s="4">
        <v>4900</v>
      </c>
      <c r="B56">
        <v>-7.5533113540401411</v>
      </c>
      <c r="C56">
        <f ca="1">D56</f>
        <v>-184.44215475599199</v>
      </c>
      <c r="D56">
        <f ca="1">(1.56*(21.67)^2)*TANH((2*PI()*B56)/C56)</f>
        <v>184.4421547559927</v>
      </c>
      <c r="E56">
        <f t="shared" ca="1" si="2"/>
        <v>184.4421547559927</v>
      </c>
      <c r="F56">
        <f t="shared" ca="1" si="3"/>
        <v>0.97859383088455343</v>
      </c>
      <c r="G56">
        <f t="shared" ca="1" si="4"/>
        <v>0.25177799237718401</v>
      </c>
      <c r="H56">
        <f t="shared" ca="1" si="5"/>
        <v>0.7019806124001009</v>
      </c>
      <c r="I56">
        <f t="shared" ca="1" si="6"/>
        <v>1.4245407669892169</v>
      </c>
      <c r="J56">
        <f t="shared" ca="1" si="7"/>
        <v>0.25623518034480497</v>
      </c>
      <c r="K56">
        <f t="shared" ca="1" si="8"/>
        <v>0.96735098902941763</v>
      </c>
      <c r="L56" s="7">
        <f t="shared" si="9"/>
        <v>0.53283302033339752</v>
      </c>
      <c r="M56">
        <f t="shared" ca="1" si="10"/>
        <v>0.74217022226502061</v>
      </c>
      <c r="N56">
        <f t="shared" ca="1" si="11"/>
        <v>15.154117781777849</v>
      </c>
      <c r="O56">
        <v>0.56057945301558387</v>
      </c>
      <c r="P56">
        <f t="shared" si="12"/>
        <v>4.2342311473042216</v>
      </c>
    </row>
    <row r="57" spans="1:16" x14ac:dyDescent="0.25">
      <c r="A57" s="4">
        <f t="shared" ref="A57:A72" si="17">A56+100</f>
        <v>5000</v>
      </c>
      <c r="B57">
        <v>-8.4093469836312096</v>
      </c>
      <c r="C57">
        <f t="shared" ca="1" si="0"/>
        <v>-194.37209485046728</v>
      </c>
      <c r="D57">
        <f t="shared" ref="D57:D71" ca="1" si="18">(1.56*(21.67)^2)*TANH((2*PI()*B57)/C57)</f>
        <v>194.37209485046935</v>
      </c>
      <c r="E57">
        <f t="shared" ca="1" si="2"/>
        <v>194.37209485046935</v>
      </c>
      <c r="F57">
        <f t="shared" ca="1" si="3"/>
        <v>0.97619197082381004</v>
      </c>
      <c r="G57">
        <f t="shared" ca="1" si="4"/>
        <v>0.26533313862192537</v>
      </c>
      <c r="H57">
        <f t="shared" ca="1" si="5"/>
        <v>0.71974450955350056</v>
      </c>
      <c r="I57">
        <f t="shared" ca="1" si="6"/>
        <v>1.3893819080611789</v>
      </c>
      <c r="J57">
        <f t="shared" ca="1" si="7"/>
        <v>0.27003029130675993</v>
      </c>
      <c r="K57">
        <f t="shared" ca="1" si="8"/>
        <v>0.96376281627996008</v>
      </c>
      <c r="L57" s="7">
        <f t="shared" si="9"/>
        <v>0.53283302033339752</v>
      </c>
      <c r="M57">
        <f t="shared" ca="1" si="10"/>
        <v>0.74355052084462547</v>
      </c>
      <c r="N57">
        <f t="shared" ca="1" si="11"/>
        <v>14.807589705877744</v>
      </c>
      <c r="O57">
        <v>0.56057945301558387</v>
      </c>
      <c r="P57">
        <f t="shared" si="12"/>
        <v>4.7141071323022334</v>
      </c>
    </row>
    <row r="58" spans="1:16" x14ac:dyDescent="0.25">
      <c r="A58" s="4">
        <f t="shared" si="17"/>
        <v>5100</v>
      </c>
      <c r="B58">
        <v>-9.265382613222279</v>
      </c>
      <c r="C58">
        <f t="shared" ca="1" si="0"/>
        <v>-203.77221492215017</v>
      </c>
      <c r="D58">
        <f t="shared" ca="1" si="18"/>
        <v>203.77221492215114</v>
      </c>
      <c r="E58">
        <f t="shared" ca="1" si="2"/>
        <v>203.77221492215114</v>
      </c>
      <c r="F58">
        <f t="shared" ca="1" si="3"/>
        <v>0.97379510190089091</v>
      </c>
      <c r="G58">
        <f t="shared" ca="1" si="4"/>
        <v>0.27816503902389084</v>
      </c>
      <c r="H58">
        <f t="shared" ca="1" si="5"/>
        <v>0.7360377062644754</v>
      </c>
      <c r="I58">
        <f t="shared" ca="1" si="6"/>
        <v>1.3586260479441754</v>
      </c>
      <c r="J58">
        <f t="shared" ca="1" si="7"/>
        <v>0.28308935291345722</v>
      </c>
      <c r="K58">
        <f t="shared" ca="1" si="8"/>
        <v>0.9601970933391496</v>
      </c>
      <c r="L58" s="7">
        <f t="shared" si="9"/>
        <v>0.53283302033339752</v>
      </c>
      <c r="M58">
        <f t="shared" ca="1" si="10"/>
        <v>0.74492984093960446</v>
      </c>
      <c r="N58">
        <f t="shared" ca="1" si="11"/>
        <v>14.506664243191864</v>
      </c>
      <c r="O58">
        <v>0.56057945301558387</v>
      </c>
      <c r="P58">
        <f t="shared" si="12"/>
        <v>5.1939831173002462</v>
      </c>
    </row>
    <row r="59" spans="1:16" x14ac:dyDescent="0.25">
      <c r="A59" s="4">
        <f t="shared" si="17"/>
        <v>5200</v>
      </c>
      <c r="B59">
        <v>-10.12141824281335</v>
      </c>
      <c r="C59">
        <f t="shared" ca="1" si="0"/>
        <v>-212.71283888425486</v>
      </c>
      <c r="D59">
        <f t="shared" ca="1" si="18"/>
        <v>212.71283888425552</v>
      </c>
      <c r="E59">
        <f t="shared" ca="1" si="2"/>
        <v>212.71283888425552</v>
      </c>
      <c r="F59">
        <f t="shared" ca="1" si="3"/>
        <v>0.97140324457660321</v>
      </c>
      <c r="G59">
        <f t="shared" ca="1" si="4"/>
        <v>0.2903696912345316</v>
      </c>
      <c r="H59">
        <f t="shared" ca="1" si="5"/>
        <v>0.75108729211980474</v>
      </c>
      <c r="I59">
        <f t="shared" ca="1" si="6"/>
        <v>1.3314031677698677</v>
      </c>
      <c r="J59">
        <f t="shared" ca="1" si="7"/>
        <v>0.29551006224834719</v>
      </c>
      <c r="K59">
        <f t="shared" ca="1" si="8"/>
        <v>0.95665372244331282</v>
      </c>
      <c r="L59" s="7">
        <f t="shared" si="9"/>
        <v>0.53283302033339752</v>
      </c>
      <c r="M59">
        <f t="shared" ca="1" si="10"/>
        <v>0.74630814689731251</v>
      </c>
      <c r="N59">
        <f t="shared" ca="1" si="11"/>
        <v>14.242296382570583</v>
      </c>
      <c r="O59">
        <v>0.56057945301558387</v>
      </c>
      <c r="P59">
        <f t="shared" si="12"/>
        <v>5.6738591022982598</v>
      </c>
    </row>
    <row r="60" spans="1:16" x14ac:dyDescent="0.25">
      <c r="A60" s="4">
        <f t="shared" si="17"/>
        <v>5300</v>
      </c>
      <c r="B60">
        <v>-10.977453872404418</v>
      </c>
      <c r="C60">
        <f t="shared" ca="1" si="0"/>
        <v>-221.24974721724965</v>
      </c>
      <c r="D60">
        <f t="shared" ca="1" si="18"/>
        <v>221.24974721725025</v>
      </c>
      <c r="E60">
        <f t="shared" ca="1" si="2"/>
        <v>221.24974721725025</v>
      </c>
      <c r="F60">
        <f t="shared" ca="1" si="3"/>
        <v>0.96901641934052274</v>
      </c>
      <c r="G60">
        <f t="shared" ca="1" si="4"/>
        <v>0.30202323998011549</v>
      </c>
      <c r="H60">
        <f t="shared" ca="1" si="5"/>
        <v>0.7650692498893874</v>
      </c>
      <c r="I60">
        <f t="shared" ca="1" si="6"/>
        <v>1.3070712228266639</v>
      </c>
      <c r="J60">
        <f t="shared" ca="1" si="7"/>
        <v>0.30736991201634567</v>
      </c>
      <c r="K60">
        <f t="shared" ca="1" si="8"/>
        <v>0.95313260619822415</v>
      </c>
      <c r="L60" s="7">
        <f t="shared" si="9"/>
        <v>0.53283302033339752</v>
      </c>
      <c r="M60">
        <f t="shared" ca="1" si="10"/>
        <v>0.74768540291542307</v>
      </c>
      <c r="N60">
        <f t="shared" ca="1" si="11"/>
        <v>14.007815271934742</v>
      </c>
      <c r="O60">
        <v>0.56057945301558387</v>
      </c>
      <c r="P60">
        <f t="shared" si="12"/>
        <v>6.1537350872962717</v>
      </c>
    </row>
    <row r="61" spans="1:16" x14ac:dyDescent="0.25">
      <c r="A61" s="4">
        <f t="shared" si="17"/>
        <v>5400</v>
      </c>
      <c r="B61">
        <v>-11.833489501995489</v>
      </c>
      <c r="C61">
        <f t="shared" ca="1" si="0"/>
        <v>229.42807776848545</v>
      </c>
      <c r="D61">
        <f t="shared" ca="1" si="18"/>
        <v>-229.42807776848451</v>
      </c>
      <c r="E61">
        <f t="shared" ca="1" si="2"/>
        <v>229.42807776848451</v>
      </c>
      <c r="F61">
        <f t="shared" ca="1" si="3"/>
        <v>0.96663464670989963</v>
      </c>
      <c r="G61">
        <f t="shared" ca="1" si="4"/>
        <v>0.31318730195884947</v>
      </c>
      <c r="H61">
        <f t="shared" ca="1" si="5"/>
        <v>0.77812299411213792</v>
      </c>
      <c r="I61">
        <f t="shared" ca="1" si="6"/>
        <v>1.2851438751543778</v>
      </c>
      <c r="J61">
        <f t="shared" ca="1" si="7"/>
        <v>0.31873160970680953</v>
      </c>
      <c r="K61">
        <f t="shared" ca="1" si="8"/>
        <v>0.9496336475760222</v>
      </c>
      <c r="L61" s="7">
        <f t="shared" si="9"/>
        <v>0.53283302033339752</v>
      </c>
      <c r="M61">
        <f t="shared" ca="1" si="10"/>
        <v>0.74906157304500676</v>
      </c>
      <c r="N61">
        <f t="shared" ca="1" si="11"/>
        <v>13.798170904191666</v>
      </c>
      <c r="O61">
        <v>0.56057945301558387</v>
      </c>
      <c r="P61">
        <f t="shared" si="12"/>
        <v>6.6336110722942854</v>
      </c>
    </row>
    <row r="62" spans="1:16" x14ac:dyDescent="0.25">
      <c r="A62" s="4">
        <f t="shared" si="17"/>
        <v>5500</v>
      </c>
      <c r="B62">
        <v>-12.689525131586558</v>
      </c>
      <c r="C62">
        <f t="shared" ca="1" si="0"/>
        <v>237.28497540701849</v>
      </c>
      <c r="D62">
        <f t="shared" ca="1" si="18"/>
        <v>-237.28497540701784</v>
      </c>
      <c r="E62">
        <f t="shared" ca="1" si="2"/>
        <v>237.28497540701784</v>
      </c>
      <c r="F62">
        <f t="shared" ca="1" si="3"/>
        <v>0.96425794722854363</v>
      </c>
      <c r="G62">
        <f t="shared" ca="1" si="4"/>
        <v>0.32391258282731439</v>
      </c>
      <c r="H62">
        <f t="shared" ca="1" si="5"/>
        <v>0.79036103420976134</v>
      </c>
      <c r="I62">
        <f t="shared" ca="1" si="6"/>
        <v>1.2652445613033607</v>
      </c>
      <c r="J62">
        <f t="shared" ca="1" si="7"/>
        <v>0.32964675861093923</v>
      </c>
      <c r="K62">
        <f t="shared" ca="1" si="8"/>
        <v>0.94615674991213738</v>
      </c>
      <c r="L62" s="7">
        <f t="shared" si="9"/>
        <v>0.53283302033339752</v>
      </c>
      <c r="M62">
        <f t="shared" ca="1" si="10"/>
        <v>0.75043662119367582</v>
      </c>
      <c r="N62">
        <f t="shared" ca="1" si="11"/>
        <v>13.609455482119346</v>
      </c>
      <c r="O62">
        <v>0.56057945301558387</v>
      </c>
      <c r="P62">
        <f t="shared" si="12"/>
        <v>7.1134870572922981</v>
      </c>
    </row>
    <row r="63" spans="1:16" x14ac:dyDescent="0.25">
      <c r="A63" s="4">
        <f t="shared" si="17"/>
        <v>5600</v>
      </c>
      <c r="B63">
        <v>-13.545560761177628</v>
      </c>
      <c r="C63">
        <f t="shared" ca="1" si="0"/>
        <v>-244.85144877126669</v>
      </c>
      <c r="D63">
        <f t="shared" ca="1" si="18"/>
        <v>244.85144877126734</v>
      </c>
      <c r="E63">
        <f t="shared" ca="1" si="2"/>
        <v>244.85144877126734</v>
      </c>
      <c r="F63">
        <f t="shared" ca="1" si="3"/>
        <v>0.96188634146568708</v>
      </c>
      <c r="G63">
        <f t="shared" ca="1" si="4"/>
        <v>0.33424141180649308</v>
      </c>
      <c r="H63">
        <f t="shared" ca="1" si="5"/>
        <v>0.80187561226024795</v>
      </c>
      <c r="I63">
        <f t="shared" ca="1" si="6"/>
        <v>1.2470762107121558</v>
      </c>
      <c r="J63">
        <f t="shared" ca="1" si="7"/>
        <v>0.3401584372975564</v>
      </c>
      <c r="K63">
        <f t="shared" ca="1" si="8"/>
        <v>0.94270181690222699</v>
      </c>
      <c r="L63" s="7">
        <f t="shared" si="9"/>
        <v>0.53283302033339752</v>
      </c>
      <c r="M63">
        <f t="shared" ca="1" si="10"/>
        <v>0.75181051112879704</v>
      </c>
      <c r="N63">
        <f t="shared" ca="1" si="11"/>
        <v>13.438587976120226</v>
      </c>
      <c r="O63">
        <v>0.56057945301558387</v>
      </c>
      <c r="P63">
        <f t="shared" si="12"/>
        <v>7.59336304229031</v>
      </c>
    </row>
    <row r="64" spans="1:16" x14ac:dyDescent="0.25">
      <c r="A64" s="4">
        <f t="shared" si="17"/>
        <v>5700</v>
      </c>
      <c r="B64">
        <v>-14.401596390768697</v>
      </c>
      <c r="C64">
        <f t="shared" ca="1" si="0"/>
        <v>252.15370626264146</v>
      </c>
      <c r="D64">
        <f t="shared" ca="1" si="18"/>
        <v>-252.15370626264115</v>
      </c>
      <c r="E64">
        <f t="shared" ca="1" si="2"/>
        <v>252.15370626264115</v>
      </c>
      <c r="F64">
        <f t="shared" ca="1" si="3"/>
        <v>0.95951985001482898</v>
      </c>
      <c r="G64">
        <f t="shared" ca="1" si="4"/>
        <v>0.34420956541775349</v>
      </c>
      <c r="H64">
        <f t="shared" ca="1" si="5"/>
        <v>0.81274339195506506</v>
      </c>
      <c r="I64">
        <f t="shared" ca="1" si="6"/>
        <v>1.2304006527749018</v>
      </c>
      <c r="J64">
        <f t="shared" ca="1" si="7"/>
        <v>0.35030305563441105</v>
      </c>
      <c r="K64">
        <f t="shared" ca="1" si="8"/>
        <v>0.93926875259912201</v>
      </c>
      <c r="L64" s="7">
        <f t="shared" si="9"/>
        <v>0.53283302033339752</v>
      </c>
      <c r="M64">
        <f t="shared" ca="1" si="10"/>
        <v>0.75318320648077064</v>
      </c>
      <c r="N64">
        <f t="shared" ca="1" si="11"/>
        <v>13.283099680604971</v>
      </c>
      <c r="O64">
        <v>0.56057945301558387</v>
      </c>
      <c r="P64">
        <f t="shared" si="12"/>
        <v>8.0732390272883237</v>
      </c>
    </row>
    <row r="65" spans="1:16" x14ac:dyDescent="0.25">
      <c r="A65" s="4">
        <f t="shared" si="17"/>
        <v>5800</v>
      </c>
      <c r="B65">
        <v>-15.257632020359768</v>
      </c>
      <c r="C65">
        <f t="shared" ca="1" si="0"/>
        <v>259.21413946218905</v>
      </c>
      <c r="D65">
        <f t="shared" ca="1" si="18"/>
        <v>-259.21413946218877</v>
      </c>
      <c r="E65">
        <f t="shared" ca="1" si="2"/>
        <v>259.21413946218877</v>
      </c>
      <c r="F65">
        <f t="shared" ca="1" si="3"/>
        <v>0.95715849349255966</v>
      </c>
      <c r="G65">
        <f t="shared" ca="1" si="4"/>
        <v>0.35384760992361536</v>
      </c>
      <c r="H65">
        <f t="shared" ca="1" si="5"/>
        <v>0.8230288515482681</v>
      </c>
      <c r="I65">
        <f t="shared" ca="1" si="6"/>
        <v>1.2150242341065161</v>
      </c>
      <c r="J65">
        <f t="shared" ca="1" si="7"/>
        <v>0.36011172099397548</v>
      </c>
      <c r="K65">
        <f t="shared" ca="1" si="8"/>
        <v>0.93585746140978754</v>
      </c>
      <c r="L65" s="7">
        <f t="shared" si="9"/>
        <v>0.53283302033339752</v>
      </c>
      <c r="M65">
        <f t="shared" ca="1" si="10"/>
        <v>0.75455467074637494</v>
      </c>
      <c r="N65">
        <f t="shared" ca="1" si="11"/>
        <v>13.140984490151711</v>
      </c>
      <c r="O65">
        <v>0.56057945301558387</v>
      </c>
      <c r="P65">
        <f t="shared" si="12"/>
        <v>8.5531150122863373</v>
      </c>
    </row>
    <row r="66" spans="1:16" x14ac:dyDescent="0.25">
      <c r="A66" s="4">
        <f t="shared" si="17"/>
        <v>5900</v>
      </c>
      <c r="B66">
        <v>-16.113667649950838</v>
      </c>
      <c r="C66">
        <f t="shared" ca="1" si="0"/>
        <v>266.05206148350175</v>
      </c>
      <c r="D66">
        <f t="shared" ca="1" si="18"/>
        <v>-266.05206148350101</v>
      </c>
      <c r="E66">
        <f t="shared" ca="1" si="2"/>
        <v>266.05206148350101</v>
      </c>
      <c r="F66">
        <f t="shared" ca="1" si="3"/>
        <v>0.95480229253736004</v>
      </c>
      <c r="G66">
        <f t="shared" ca="1" si="4"/>
        <v>0.36318190923732419</v>
      </c>
      <c r="H66">
        <f t="shared" ca="1" si="5"/>
        <v>0.83278679089895824</v>
      </c>
      <c r="I66">
        <f t="shared" ca="1" si="6"/>
        <v>1.200787537612769</v>
      </c>
      <c r="J66">
        <f t="shared" ca="1" si="7"/>
        <v>0.36961126400589012</v>
      </c>
      <c r="K66">
        <f t="shared" ca="1" si="8"/>
        <v>0.932467848092288</v>
      </c>
      <c r="L66" s="7">
        <f t="shared" si="9"/>
        <v>0.53283302033339752</v>
      </c>
      <c r="M66">
        <f t="shared" ca="1" si="10"/>
        <v>0.75592486729217978</v>
      </c>
      <c r="N66">
        <f t="shared" ca="1" si="11"/>
        <v>13.010591911089849</v>
      </c>
      <c r="O66">
        <v>0.56057945301558387</v>
      </c>
      <c r="P66">
        <f t="shared" si="12"/>
        <v>9.0329909972843492</v>
      </c>
    </row>
    <row r="67" spans="1:16" x14ac:dyDescent="0.25">
      <c r="A67" s="4">
        <f t="shared" si="17"/>
        <v>6000</v>
      </c>
      <c r="B67">
        <v>-16.969703279541907</v>
      </c>
      <c r="C67">
        <f t="shared" ca="1" si="0"/>
        <v>-272.68427104379509</v>
      </c>
      <c r="D67">
        <f t="shared" ca="1" si="18"/>
        <v>272.68427104379566</v>
      </c>
      <c r="E67">
        <f t="shared" ca="1" si="2"/>
        <v>272.68427104379566</v>
      </c>
      <c r="F67">
        <f t="shared" ca="1" si="3"/>
        <v>0.95245126780838474</v>
      </c>
      <c r="G67">
        <f t="shared" ca="1" si="4"/>
        <v>0.37223539492406732</v>
      </c>
      <c r="H67">
        <f t="shared" ca="1" si="5"/>
        <v>0.84206421823823241</v>
      </c>
      <c r="I67">
        <f t="shared" ca="1" si="6"/>
        <v>1.1875578825712378</v>
      </c>
      <c r="J67">
        <f t="shared" ca="1" si="7"/>
        <v>0.37882502218939512</v>
      </c>
      <c r="K67">
        <f t="shared" ca="1" si="8"/>
        <v>0.92909981775276862</v>
      </c>
      <c r="L67" s="7">
        <f t="shared" si="9"/>
        <v>0.53283302033339752</v>
      </c>
      <c r="M67">
        <f t="shared" ca="1" si="10"/>
        <v>0.75729375935802534</v>
      </c>
      <c r="N67">
        <f t="shared" ca="1" si="11"/>
        <v>12.890549039678243</v>
      </c>
      <c r="O67">
        <v>0.56057945301558387</v>
      </c>
      <c r="P67">
        <f t="shared" si="12"/>
        <v>9.5128669822823628</v>
      </c>
    </row>
    <row r="68" spans="1:16" x14ac:dyDescent="0.25">
      <c r="A68" s="4">
        <f t="shared" si="17"/>
        <v>6100</v>
      </c>
      <c r="B68">
        <v>-17.825738909132976</v>
      </c>
      <c r="C68">
        <f t="shared" ref="C68:C71" ca="1" si="19">D68</f>
        <v>-279.125490066537</v>
      </c>
      <c r="D68">
        <f t="shared" ca="1" si="18"/>
        <v>279.12549006653813</v>
      </c>
      <c r="E68">
        <f t="shared" ref="E68:E131" ca="1" si="20">ABS(D68)</f>
        <v>279.12549006653813</v>
      </c>
      <c r="F68">
        <f t="shared" ref="F68:F131" ca="1" si="21">0.5*((1)+((4*PI()*B68/E68)/SINH(4*PI()*B68/E68)))</f>
        <v>0.95010543998421926</v>
      </c>
      <c r="G68">
        <f t="shared" ref="G68:G131" ca="1" si="22">TANH(2*PI()*-B68/E68)</f>
        <v>0.38102816356284835</v>
      </c>
      <c r="H68">
        <f t="shared" ref="H68:H131" ca="1" si="23">SQRT(2*F68*G68)</f>
        <v>0.85090179337954053</v>
      </c>
      <c r="I68">
        <f t="shared" ref="I68:I131" ca="1" si="24">1/H68</f>
        <v>1.17522375411654</v>
      </c>
      <c r="J68">
        <f t="shared" ref="J68:J131" ca="1" si="25">ASIN(SIN(45))*G68</f>
        <v>0.38777344789021251</v>
      </c>
      <c r="K68">
        <f t="shared" ref="K68:K131" ca="1" si="26">COS(J68)</f>
        <v>0.92575327584244327</v>
      </c>
      <c r="L68" s="7">
        <f t="shared" ref="L68:L131" si="27">-COS(23)</f>
        <v>0.53283302033339752</v>
      </c>
      <c r="M68">
        <f t="shared" ref="M68:M131" ca="1" si="28">SQRT(L68/K68)</f>
        <v>0.75866131006056892</v>
      </c>
      <c r="N68">
        <f t="shared" ref="N68:N131" ca="1" si="29">M68*I68*14.3335</f>
        <v>12.779702631209229</v>
      </c>
      <c r="O68">
        <v>0.56057945301558387</v>
      </c>
      <c r="P68">
        <f t="shared" ref="P68:P131" si="30">-B68*O68</f>
        <v>9.9927429672803747</v>
      </c>
    </row>
    <row r="69" spans="1:16" x14ac:dyDescent="0.25">
      <c r="A69" s="4">
        <f t="shared" si="17"/>
        <v>6200</v>
      </c>
      <c r="B69">
        <v>-18.681774538724046</v>
      </c>
      <c r="C69">
        <f t="shared" ca="1" si="19"/>
        <v>285.38870785493481</v>
      </c>
      <c r="D69">
        <f t="shared" ca="1" si="18"/>
        <v>-285.38870785493413</v>
      </c>
      <c r="E69">
        <f t="shared" ca="1" si="20"/>
        <v>285.38870785493413</v>
      </c>
      <c r="F69">
        <f t="shared" ca="1" si="21"/>
        <v>0.94776482976161935</v>
      </c>
      <c r="G69">
        <f t="shared" ca="1" si="22"/>
        <v>0.38957794657026373</v>
      </c>
      <c r="H69">
        <f t="shared" ca="1" si="23"/>
        <v>0.85933494774743946</v>
      </c>
      <c r="I69">
        <f t="shared" ca="1" si="24"/>
        <v>1.1636905989000954</v>
      </c>
      <c r="J69">
        <f t="shared" ca="1" si="25"/>
        <v>0.39647458642154254</v>
      </c>
      <c r="K69">
        <f t="shared" ca="1" si="26"/>
        <v>0.92242812815459707</v>
      </c>
      <c r="L69" s="7">
        <f t="shared" si="27"/>
        <v>0.53283302033339752</v>
      </c>
      <c r="M69">
        <f t="shared" ca="1" si="28"/>
        <v>0.76002748239689688</v>
      </c>
      <c r="N69">
        <f t="shared" ca="1" si="29"/>
        <v>12.677075391256695</v>
      </c>
      <c r="O69">
        <v>0.56057945301558387</v>
      </c>
      <c r="P69">
        <f t="shared" si="30"/>
        <v>10.472618952278387</v>
      </c>
    </row>
    <row r="70" spans="1:16" x14ac:dyDescent="0.25">
      <c r="A70" s="4">
        <f t="shared" si="17"/>
        <v>6300</v>
      </c>
      <c r="B70">
        <v>-19.537810168315115</v>
      </c>
      <c r="C70">
        <f t="shared" ca="1" si="19"/>
        <v>-291.48545513204721</v>
      </c>
      <c r="D70">
        <f t="shared" ca="1" si="18"/>
        <v>291.48545513204778</v>
      </c>
      <c r="E70">
        <f t="shared" ca="1" si="20"/>
        <v>291.48545513204778</v>
      </c>
      <c r="F70">
        <f t="shared" ca="1" si="21"/>
        <v>0.94542945785422949</v>
      </c>
      <c r="G70">
        <f t="shared" ca="1" si="22"/>
        <v>0.39790048428672664</v>
      </c>
      <c r="H70">
        <f t="shared" ca="1" si="23"/>
        <v>0.86739476495899526</v>
      </c>
      <c r="I70">
        <f t="shared" ca="1" si="24"/>
        <v>1.1528776059044736</v>
      </c>
      <c r="J70">
        <f t="shared" ca="1" si="25"/>
        <v>0.40494445677267954</v>
      </c>
      <c r="K70">
        <f t="shared" ca="1" si="26"/>
        <v>0.9191242808216008</v>
      </c>
      <c r="L70" s="7">
        <f t="shared" si="27"/>
        <v>0.53283302033339752</v>
      </c>
      <c r="M70">
        <f t="shared" ca="1" si="28"/>
        <v>0.76139223924820332</v>
      </c>
      <c r="N70">
        <f t="shared" ca="1" si="29"/>
        <v>12.581832519798569</v>
      </c>
      <c r="O70">
        <v>0.56057945301558387</v>
      </c>
      <c r="P70">
        <f t="shared" si="30"/>
        <v>10.9524949372764</v>
      </c>
    </row>
    <row r="71" spans="1:16" x14ac:dyDescent="0.25">
      <c r="A71" s="4">
        <f t="shared" si="17"/>
        <v>6400</v>
      </c>
      <c r="B71">
        <v>-20.393845797906184</v>
      </c>
      <c r="C71">
        <f t="shared" ca="1" si="19"/>
        <v>-297.42602467266028</v>
      </c>
      <c r="D71">
        <f t="shared" ca="1" si="18"/>
        <v>297.42602467266073</v>
      </c>
      <c r="E71">
        <f t="shared" ca="1" si="20"/>
        <v>297.42602467266073</v>
      </c>
      <c r="F71">
        <f t="shared" ca="1" si="21"/>
        <v>0.94309934499127301</v>
      </c>
      <c r="G71">
        <f t="shared" ca="1" si="22"/>
        <v>0.40600982715626394</v>
      </c>
      <c r="H71">
        <f t="shared" ca="1" si="23"/>
        <v>0.8751086813088903</v>
      </c>
      <c r="I71">
        <f t="shared" ca="1" si="24"/>
        <v>1.1427152093889767</v>
      </c>
      <c r="J71">
        <f t="shared" ca="1" si="25"/>
        <v>0.41319735812054986</v>
      </c>
      <c r="K71">
        <f t="shared" ca="1" si="26"/>
        <v>0.91584164031193005</v>
      </c>
      <c r="L71" s="7">
        <f t="shared" si="27"/>
        <v>0.53283302033339752</v>
      </c>
      <c r="M71">
        <f t="shared" ca="1" si="28"/>
        <v>0.76275554338353735</v>
      </c>
      <c r="N71">
        <f t="shared" ca="1" si="29"/>
        <v>12.493255768798488</v>
      </c>
      <c r="O71">
        <v>0.56057945301558387</v>
      </c>
      <c r="P71">
        <f t="shared" si="30"/>
        <v>11.432370922274412</v>
      </c>
    </row>
    <row r="72" spans="1:16" x14ac:dyDescent="0.25">
      <c r="A72" s="4">
        <f t="shared" si="17"/>
        <v>6500</v>
      </c>
      <c r="B72">
        <v>-21.249881427497254</v>
      </c>
      <c r="C72">
        <f ca="1">D72</f>
        <v>-303.21965073167274</v>
      </c>
      <c r="D72">
        <f ca="1">(1.56*(21.67)^2)*TANH((2*PI()*B72)/C72)</f>
        <v>303.21965073167223</v>
      </c>
      <c r="E72">
        <f t="shared" ca="1" si="20"/>
        <v>303.21965073167223</v>
      </c>
      <c r="F72">
        <f t="shared" ca="1" si="21"/>
        <v>0.94077451191622985</v>
      </c>
      <c r="G72">
        <f t="shared" ca="1" si="22"/>
        <v>0.41391858066032111</v>
      </c>
      <c r="H72">
        <f t="shared" ca="1" si="23"/>
        <v>0.88250104894416093</v>
      </c>
      <c r="I72">
        <f t="shared" ca="1" si="24"/>
        <v>1.1331431290607721</v>
      </c>
      <c r="J72">
        <f t="shared" ca="1" si="25"/>
        <v>0.42124611909954296</v>
      </c>
      <c r="K72">
        <f t="shared" ca="1" si="26"/>
        <v>0.91258011342720446</v>
      </c>
      <c r="L72" s="7">
        <f t="shared" si="27"/>
        <v>0.53283302033339752</v>
      </c>
      <c r="M72">
        <f t="shared" ca="1" si="28"/>
        <v>0.76411735746361309</v>
      </c>
      <c r="N72">
        <f t="shared" ca="1" si="29"/>
        <v>12.41072308787443</v>
      </c>
      <c r="O72">
        <v>0.56057945301558387</v>
      </c>
      <c r="P72">
        <f t="shared" si="30"/>
        <v>11.912246907272426</v>
      </c>
    </row>
    <row r="73" spans="1:16" x14ac:dyDescent="0.25">
      <c r="A73" s="5">
        <v>6540.9</v>
      </c>
      <c r="B73" s="6">
        <v>-21.599999999999998</v>
      </c>
      <c r="C73">
        <f t="shared" ref="C73:C92" ca="1" si="31">D73</f>
        <v>-305.54885734665049</v>
      </c>
      <c r="D73">
        <f t="shared" ref="D73:D92" ca="1" si="32">(1.56*(21.67)^2)*TANH((2*PI()*B73)/C73)</f>
        <v>305.54885734664998</v>
      </c>
      <c r="E73">
        <f t="shared" ca="1" si="20"/>
        <v>305.54885734664998</v>
      </c>
      <c r="F73">
        <f t="shared" ca="1" si="21"/>
        <v>0.93982518131140358</v>
      </c>
      <c r="G73">
        <f t="shared" ca="1" si="22"/>
        <v>0.41709813018427122</v>
      </c>
      <c r="H73">
        <f t="shared" ca="1" si="23"/>
        <v>0.88543698344385879</v>
      </c>
      <c r="I73">
        <f t="shared" ca="1" si="24"/>
        <v>1.1293858498100617</v>
      </c>
      <c r="J73">
        <f t="shared" ca="1" si="25"/>
        <v>0.42448195571096564</v>
      </c>
      <c r="K73">
        <f t="shared" ca="1" si="26"/>
        <v>0.91125221112303456</v>
      </c>
      <c r="L73" s="7">
        <f t="shared" si="27"/>
        <v>0.53283302033339752</v>
      </c>
      <c r="M73">
        <f t="shared" ca="1" si="28"/>
        <v>0.76467390141696223</v>
      </c>
      <c r="N73">
        <f t="shared" ca="1" si="29"/>
        <v>12.378580939018319</v>
      </c>
      <c r="O73">
        <v>0.56057945301558387</v>
      </c>
      <c r="P73">
        <f t="shared" si="30"/>
        <v>12.10851618513661</v>
      </c>
    </row>
    <row r="74" spans="1:16" x14ac:dyDescent="0.25">
      <c r="A74" s="4">
        <f>6600</f>
        <v>6600</v>
      </c>
      <c r="B74">
        <v>-21.673347027859805</v>
      </c>
      <c r="C74">
        <f t="shared" ca="1" si="31"/>
        <v>306.03392065828626</v>
      </c>
      <c r="D74">
        <f t="shared" ca="1" si="32"/>
        <v>-306.0339206582866</v>
      </c>
      <c r="E74">
        <f t="shared" ca="1" si="20"/>
        <v>306.0339206582866</v>
      </c>
      <c r="F74">
        <f t="shared" ca="1" si="21"/>
        <v>0.93962641664278945</v>
      </c>
      <c r="G74">
        <f t="shared" ca="1" si="22"/>
        <v>0.4177602796096076</v>
      </c>
      <c r="H74">
        <f t="shared" ca="1" si="23"/>
        <v>0.88604581658655257</v>
      </c>
      <c r="I74">
        <f t="shared" ca="1" si="24"/>
        <v>1.1286098091997661</v>
      </c>
      <c r="J74">
        <f t="shared" ca="1" si="25"/>
        <v>0.42515582706808613</v>
      </c>
      <c r="K74">
        <f t="shared" ca="1" si="26"/>
        <v>0.91097447115480812</v>
      </c>
      <c r="L74" s="7">
        <f t="shared" si="27"/>
        <v>0.53283302033339752</v>
      </c>
      <c r="M74">
        <f t="shared" ca="1" si="28"/>
        <v>0.76479046029238185</v>
      </c>
      <c r="N74">
        <f t="shared" ca="1" si="29"/>
        <v>12.371960746716116</v>
      </c>
      <c r="O74">
        <v>0.56057945301558387</v>
      </c>
      <c r="P74">
        <f t="shared" si="30"/>
        <v>12.14963302189458</v>
      </c>
    </row>
    <row r="75" spans="1:16" x14ac:dyDescent="0.25">
      <c r="A75" s="4">
        <f t="shared" ref="A75:A120" si="33">A74+100</f>
        <v>6700</v>
      </c>
      <c r="B75">
        <v>-21.79745367398468</v>
      </c>
      <c r="C75">
        <f t="shared" ca="1" si="31"/>
        <v>-306.85242031650461</v>
      </c>
      <c r="D75">
        <f t="shared" ca="1" si="32"/>
        <v>306.85242031650415</v>
      </c>
      <c r="E75">
        <f t="shared" ca="1" si="20"/>
        <v>306.85242031650415</v>
      </c>
      <c r="F75">
        <f t="shared" ca="1" si="21"/>
        <v>0.93929018621236304</v>
      </c>
      <c r="G75">
        <f t="shared" ca="1" si="22"/>
        <v>0.41887759577293404</v>
      </c>
      <c r="H75">
        <f t="shared" ca="1" si="23"/>
        <v>0.88707115265208136</v>
      </c>
      <c r="I75">
        <f t="shared" ca="1" si="24"/>
        <v>1.1273052866281297</v>
      </c>
      <c r="J75">
        <f t="shared" ca="1" si="25"/>
        <v>0.42629292291156723</v>
      </c>
      <c r="K75">
        <f t="shared" ca="1" si="26"/>
        <v>0.9105048726482422</v>
      </c>
      <c r="L75" s="7">
        <f t="shared" si="27"/>
        <v>0.53283302033339752</v>
      </c>
      <c r="M75">
        <f t="shared" ca="1" si="28"/>
        <v>0.76498765756884457</v>
      </c>
      <c r="N75">
        <f t="shared" ca="1" si="29"/>
        <v>12.360846767456097</v>
      </c>
      <c r="O75">
        <v>0.56057945301558387</v>
      </c>
      <c r="P75">
        <f t="shared" si="30"/>
        <v>12.219204657694862</v>
      </c>
    </row>
    <row r="76" spans="1:16" x14ac:dyDescent="0.25">
      <c r="A76" s="4">
        <f t="shared" si="33"/>
        <v>6800</v>
      </c>
      <c r="B76">
        <v>-21.92156032010956</v>
      </c>
      <c r="C76">
        <f t="shared" ca="1" si="31"/>
        <v>-307.66811064122891</v>
      </c>
      <c r="D76">
        <f t="shared" ca="1" si="32"/>
        <v>307.66811064122868</v>
      </c>
      <c r="E76">
        <f t="shared" ca="1" si="20"/>
        <v>307.66811064122868</v>
      </c>
      <c r="F76">
        <f t="shared" ca="1" si="21"/>
        <v>0.93895406747180421</v>
      </c>
      <c r="G76">
        <f t="shared" ca="1" si="22"/>
        <v>0.41999107697592841</v>
      </c>
      <c r="H76">
        <f t="shared" ca="1" si="23"/>
        <v>0.88809045713644685</v>
      </c>
      <c r="I76">
        <f t="shared" ca="1" si="24"/>
        <v>1.1260114236835665</v>
      </c>
      <c r="J76">
        <f t="shared" ca="1" si="25"/>
        <v>0.42742611590498975</v>
      </c>
      <c r="K76">
        <f t="shared" ca="1" si="26"/>
        <v>0.91003571472566502</v>
      </c>
      <c r="L76" s="7">
        <f t="shared" si="27"/>
        <v>0.53283302033339752</v>
      </c>
      <c r="M76">
        <f t="shared" ca="1" si="28"/>
        <v>0.76518482223485285</v>
      </c>
      <c r="N76">
        <f t="shared" ca="1" si="29"/>
        <v>12.349841799750548</v>
      </c>
      <c r="O76">
        <v>0.56057945301558387</v>
      </c>
      <c r="P76">
        <f t="shared" si="30"/>
        <v>12.288776293495145</v>
      </c>
    </row>
    <row r="77" spans="1:16" x14ac:dyDescent="0.25">
      <c r="A77" s="4">
        <f t="shared" si="33"/>
        <v>6900</v>
      </c>
      <c r="B77">
        <v>-22.045666966234435</v>
      </c>
      <c r="C77">
        <f t="shared" ca="1" si="31"/>
        <v>308.48101408442955</v>
      </c>
      <c r="D77">
        <f t="shared" ca="1" si="32"/>
        <v>-308.48101408442966</v>
      </c>
      <c r="E77">
        <f t="shared" ca="1" si="20"/>
        <v>308.48101408442966</v>
      </c>
      <c r="F77">
        <f t="shared" ca="1" si="21"/>
        <v>0.93861806048440533</v>
      </c>
      <c r="G77">
        <f t="shared" ca="1" si="22"/>
        <v>0.42110075386728946</v>
      </c>
      <c r="H77">
        <f t="shared" ca="1" si="23"/>
        <v>0.8891037879386593</v>
      </c>
      <c r="I77">
        <f t="shared" ca="1" si="24"/>
        <v>1.1247280841289045</v>
      </c>
      <c r="J77">
        <f t="shared" ca="1" si="25"/>
        <v>0.42855543723962175</v>
      </c>
      <c r="K77">
        <f t="shared" ca="1" si="26"/>
        <v>0.90956699710529154</v>
      </c>
      <c r="L77" s="7">
        <f t="shared" si="27"/>
        <v>0.53283302033339752</v>
      </c>
      <c r="M77">
        <f t="shared" ca="1" si="28"/>
        <v>0.76538195417593491</v>
      </c>
      <c r="N77">
        <f t="shared" ca="1" si="29"/>
        <v>12.338944439338778</v>
      </c>
      <c r="O77">
        <v>0.56057945301558387</v>
      </c>
      <c r="P77">
        <f t="shared" si="30"/>
        <v>12.358347929295427</v>
      </c>
    </row>
    <row r="78" spans="1:16" x14ac:dyDescent="0.25">
      <c r="A78" s="4">
        <f t="shared" si="33"/>
        <v>7000</v>
      </c>
      <c r="B78">
        <v>-22.169773612359311</v>
      </c>
      <c r="C78">
        <f t="shared" ca="1" si="31"/>
        <v>-309.29115278645651</v>
      </c>
      <c r="D78">
        <f t="shared" ca="1" si="32"/>
        <v>309.29115278645617</v>
      </c>
      <c r="E78">
        <f t="shared" ca="1" si="20"/>
        <v>309.29115278645617</v>
      </c>
      <c r="F78">
        <f t="shared" ca="1" si="21"/>
        <v>0.93828216531346398</v>
      </c>
      <c r="G78">
        <f t="shared" ca="1" si="22"/>
        <v>0.42220665667032953</v>
      </c>
      <c r="H78">
        <f t="shared" ca="1" si="23"/>
        <v>0.89011120207577998</v>
      </c>
      <c r="I78">
        <f t="shared" ca="1" si="24"/>
        <v>1.1234551342213808</v>
      </c>
      <c r="J78">
        <f t="shared" ca="1" si="25"/>
        <v>0.42968091767381428</v>
      </c>
      <c r="K78">
        <f t="shared" ca="1" si="26"/>
        <v>0.90909871950548016</v>
      </c>
      <c r="L78" s="7">
        <f t="shared" si="27"/>
        <v>0.53283302033339752</v>
      </c>
      <c r="M78">
        <f t="shared" ca="1" si="28"/>
        <v>0.76557905327757569</v>
      </c>
      <c r="N78">
        <f t="shared" ca="1" si="29"/>
        <v>12.328153307770531</v>
      </c>
      <c r="O78">
        <v>0.56057945301558387</v>
      </c>
      <c r="P78">
        <f t="shared" si="30"/>
        <v>12.427919565095708</v>
      </c>
    </row>
    <row r="79" spans="1:16" x14ac:dyDescent="0.25">
      <c r="A79" s="4">
        <f t="shared" si="33"/>
        <v>7100</v>
      </c>
      <c r="B79">
        <v>-22.29388025848419</v>
      </c>
      <c r="C79">
        <f t="shared" ca="1" si="31"/>
        <v>310.09854858210429</v>
      </c>
      <c r="D79">
        <f t="shared" ca="1" si="32"/>
        <v>-310.0985485821044</v>
      </c>
      <c r="E79">
        <f t="shared" ca="1" si="20"/>
        <v>310.0985485821044</v>
      </c>
      <c r="F79">
        <f t="shared" ca="1" si="21"/>
        <v>0.9379463820222822</v>
      </c>
      <c r="G79">
        <f t="shared" ca="1" si="22"/>
        <v>0.42330881519125396</v>
      </c>
      <c r="H79">
        <f t="shared" ca="1" si="23"/>
        <v>0.89111275570129234</v>
      </c>
      <c r="I79">
        <f t="shared" ca="1" si="24"/>
        <v>1.1221924426533598</v>
      </c>
      <c r="J79">
        <f t="shared" ca="1" si="25"/>
        <v>0.43080258754142747</v>
      </c>
      <c r="K79">
        <f t="shared" ca="1" si="26"/>
        <v>0.90863088164473349</v>
      </c>
      <c r="L79" s="7">
        <f t="shared" si="27"/>
        <v>0.53283302033339752</v>
      </c>
      <c r="M79">
        <f t="shared" ca="1" si="28"/>
        <v>0.76577611942521706</v>
      </c>
      <c r="N79">
        <f t="shared" ca="1" si="29"/>
        <v>12.317467051790999</v>
      </c>
      <c r="O79">
        <v>0.56057945301558387</v>
      </c>
      <c r="P79">
        <f t="shared" si="30"/>
        <v>12.497491200895992</v>
      </c>
    </row>
    <row r="80" spans="1:16" x14ac:dyDescent="0.25">
      <c r="A80" s="4">
        <f t="shared" si="33"/>
        <v>7200</v>
      </c>
      <c r="B80">
        <v>-22.417986904609066</v>
      </c>
      <c r="C80">
        <f t="shared" ca="1" si="31"/>
        <v>310.9032230065302</v>
      </c>
      <c r="D80">
        <f t="shared" ca="1" si="32"/>
        <v>-310.90322300653037</v>
      </c>
      <c r="E80">
        <f t="shared" ca="1" si="20"/>
        <v>310.90322300653037</v>
      </c>
      <c r="F80">
        <f t="shared" ca="1" si="21"/>
        <v>0.93761071067416579</v>
      </c>
      <c r="G80">
        <f t="shared" ca="1" si="22"/>
        <v>0.42440725882723973</v>
      </c>
      <c r="H80">
        <f t="shared" ca="1" si="23"/>
        <v>0.89210850412299381</v>
      </c>
      <c r="I80">
        <f t="shared" ca="1" si="24"/>
        <v>1.1209398804947737</v>
      </c>
      <c r="J80">
        <f t="shared" ca="1" si="25"/>
        <v>0.43192047676005213</v>
      </c>
      <c r="K80">
        <f t="shared" ca="1" si="26"/>
        <v>0.90816348324169638</v>
      </c>
      <c r="L80" s="7">
        <f t="shared" si="27"/>
        <v>0.53283302033339752</v>
      </c>
      <c r="M80">
        <f t="shared" ca="1" si="28"/>
        <v>0.76597315250425901</v>
      </c>
      <c r="N80">
        <f t="shared" ca="1" si="29"/>
        <v>12.306884342743723</v>
      </c>
      <c r="O80">
        <v>0.56057945301558387</v>
      </c>
      <c r="P80">
        <f t="shared" si="30"/>
        <v>12.567062836696273</v>
      </c>
    </row>
    <row r="81" spans="1:16" x14ac:dyDescent="0.25">
      <c r="A81" s="4">
        <f t="shared" si="33"/>
        <v>7300</v>
      </c>
      <c r="B81">
        <v>-22.542093550733941</v>
      </c>
      <c r="C81">
        <f t="shared" ca="1" si="31"/>
        <v>311.70519730102029</v>
      </c>
      <c r="D81">
        <f t="shared" ca="1" si="32"/>
        <v>-311.70519730102058</v>
      </c>
      <c r="E81">
        <f t="shared" ca="1" si="20"/>
        <v>311.70519730102058</v>
      </c>
      <c r="F81">
        <f t="shared" ca="1" si="21"/>
        <v>0.93727515133242556</v>
      </c>
      <c r="G81">
        <f t="shared" ca="1" si="22"/>
        <v>0.42550201657430659</v>
      </c>
      <c r="H81">
        <f t="shared" ca="1" si="23"/>
        <v>0.89309850182041561</v>
      </c>
      <c r="I81">
        <f t="shared" ca="1" si="24"/>
        <v>1.1196973211372379</v>
      </c>
      <c r="J81">
        <f t="shared" ca="1" si="25"/>
        <v>0.43303461483902017</v>
      </c>
      <c r="K81">
        <f t="shared" ca="1" si="26"/>
        <v>0.9076965240151571</v>
      </c>
      <c r="L81" s="7">
        <f t="shared" si="27"/>
        <v>0.53283302033339752</v>
      </c>
      <c r="M81">
        <f t="shared" ca="1" si="28"/>
        <v>0.76617015240005881</v>
      </c>
      <c r="N81">
        <f t="shared" ca="1" si="29"/>
        <v>12.29640387599092</v>
      </c>
      <c r="O81">
        <v>0.56057945301558387</v>
      </c>
      <c r="P81">
        <f t="shared" si="30"/>
        <v>12.636634472496553</v>
      </c>
    </row>
    <row r="82" spans="1:16" x14ac:dyDescent="0.25">
      <c r="A82" s="4">
        <f t="shared" si="33"/>
        <v>7400</v>
      </c>
      <c r="B82">
        <v>-22.666200196858821</v>
      </c>
      <c r="C82">
        <f t="shared" ca="1" si="31"/>
        <v>-312.50449241861702</v>
      </c>
      <c r="D82">
        <f t="shared" ca="1" si="32"/>
        <v>312.50449241861702</v>
      </c>
      <c r="E82">
        <f t="shared" ca="1" si="20"/>
        <v>312.50449241861702</v>
      </c>
      <c r="F82">
        <f t="shared" ca="1" si="21"/>
        <v>0.93693970406037652</v>
      </c>
      <c r="G82">
        <f t="shared" ca="1" si="22"/>
        <v>0.42659311703499908</v>
      </c>
      <c r="H82">
        <f t="shared" ca="1" si="23"/>
        <v>0.89408280246179173</v>
      </c>
      <c r="I82">
        <f t="shared" ca="1" si="24"/>
        <v>1.1184646402397775</v>
      </c>
      <c r="J82">
        <f t="shared" ca="1" si="25"/>
        <v>0.43414503088722273</v>
      </c>
      <c r="K82">
        <f t="shared" ca="1" si="26"/>
        <v>0.90723000368404672</v>
      </c>
      <c r="L82" s="7">
        <f t="shared" si="27"/>
        <v>0.53283302033339752</v>
      </c>
      <c r="M82">
        <f t="shared" ca="1" si="28"/>
        <v>0.76636711899793208</v>
      </c>
      <c r="N82">
        <f t="shared" ca="1" si="29"/>
        <v>12.286024370350516</v>
      </c>
      <c r="O82">
        <v>0.56057945301558387</v>
      </c>
      <c r="P82">
        <f t="shared" si="30"/>
        <v>12.706206108296838</v>
      </c>
    </row>
    <row r="83" spans="1:16" x14ac:dyDescent="0.25">
      <c r="A83" s="4">
        <f t="shared" si="33"/>
        <v>7500</v>
      </c>
      <c r="B83">
        <v>-22.790306842983696</v>
      </c>
      <c r="C83">
        <f t="shared" ca="1" si="31"/>
        <v>-313.30112902960639</v>
      </c>
      <c r="D83">
        <f t="shared" ca="1" si="32"/>
        <v>313.30112902960599</v>
      </c>
      <c r="E83">
        <f t="shared" ca="1" si="20"/>
        <v>313.30112902960599</v>
      </c>
      <c r="F83">
        <f t="shared" ca="1" si="21"/>
        <v>0.93660436892133747</v>
      </c>
      <c r="G83">
        <f t="shared" ca="1" si="22"/>
        <v>0.42768058842587731</v>
      </c>
      <c r="H83">
        <f t="shared" ca="1" si="23"/>
        <v>0.89506145892058731</v>
      </c>
      <c r="I83">
        <f t="shared" ca="1" si="24"/>
        <v>1.1172417156761112</v>
      </c>
      <c r="J83">
        <f t="shared" ca="1" si="25"/>
        <v>0.43525175362073337</v>
      </c>
      <c r="K83">
        <f t="shared" ca="1" si="26"/>
        <v>0.90676392196743894</v>
      </c>
      <c r="L83" s="7">
        <f t="shared" si="27"/>
        <v>0.53283302033339752</v>
      </c>
      <c r="M83">
        <f t="shared" ca="1" si="28"/>
        <v>0.76656405218315227</v>
      </c>
      <c r="N83">
        <f t="shared" ca="1" si="29"/>
        <v>12.275744567549371</v>
      </c>
      <c r="O83">
        <v>0.56057945301558387</v>
      </c>
      <c r="P83">
        <f t="shared" si="30"/>
        <v>12.775777744097118</v>
      </c>
    </row>
    <row r="84" spans="1:16" x14ac:dyDescent="0.25">
      <c r="A84" s="4">
        <f t="shared" si="33"/>
        <v>7600</v>
      </c>
      <c r="B84">
        <v>-22.914413489108576</v>
      </c>
      <c r="C84">
        <f t="shared" ca="1" si="31"/>
        <v>314.09512752687232</v>
      </c>
      <c r="D84">
        <f t="shared" ca="1" si="32"/>
        <v>-314.09512752687272</v>
      </c>
      <c r="E84">
        <f t="shared" ca="1" si="20"/>
        <v>314.09512752687272</v>
      </c>
      <c r="F84">
        <f t="shared" ca="1" si="21"/>
        <v>0.93626914597863209</v>
      </c>
      <c r="G84">
        <f t="shared" ca="1" si="22"/>
        <v>0.42876445858482548</v>
      </c>
      <c r="H84">
        <f t="shared" ca="1" si="23"/>
        <v>0.89603452329160294</v>
      </c>
      <c r="I84">
        <f t="shared" ca="1" si="24"/>
        <v>1.1160284274834384</v>
      </c>
      <c r="J84">
        <f t="shared" ca="1" si="25"/>
        <v>0.43635481137024618</v>
      </c>
      <c r="K84">
        <f t="shared" ca="1" si="26"/>
        <v>0.90629827858455025</v>
      </c>
      <c r="L84" s="7">
        <f t="shared" si="27"/>
        <v>0.53283302033339752</v>
      </c>
      <c r="M84">
        <f t="shared" ca="1" si="28"/>
        <v>0.76676095184095161</v>
      </c>
      <c r="N84">
        <f t="shared" ca="1" si="29"/>
        <v>12.265563231692141</v>
      </c>
      <c r="O84">
        <v>0.56057945301558387</v>
      </c>
      <c r="P84">
        <f t="shared" si="30"/>
        <v>12.845349379897401</v>
      </c>
    </row>
    <row r="85" spans="1:16" x14ac:dyDescent="0.25">
      <c r="A85" s="4">
        <f t="shared" si="33"/>
        <v>7700</v>
      </c>
      <c r="B85">
        <v>-23.038520135233451</v>
      </c>
      <c r="C85">
        <f t="shared" ca="1" si="31"/>
        <v>-314.88650803112324</v>
      </c>
      <c r="D85">
        <f t="shared" ca="1" si="32"/>
        <v>314.88650803112279</v>
      </c>
      <c r="E85">
        <f t="shared" ca="1" si="20"/>
        <v>314.88650803112279</v>
      </c>
      <c r="F85">
        <f t="shared" ca="1" si="21"/>
        <v>0.93593403529558672</v>
      </c>
      <c r="G85">
        <f t="shared" ca="1" si="22"/>
        <v>0.42984475497818703</v>
      </c>
      <c r="H85">
        <f t="shared" ca="1" si="23"/>
        <v>0.89700204690666929</v>
      </c>
      <c r="I85">
        <f t="shared" ca="1" si="24"/>
        <v>1.1148246578126788</v>
      </c>
      <c r="J85">
        <f t="shared" ca="1" si="25"/>
        <v>0.43745423208833722</v>
      </c>
      <c r="K85">
        <f t="shared" ca="1" si="26"/>
        <v>0.90583307325473827</v>
      </c>
      <c r="L85" s="7">
        <f t="shared" si="27"/>
        <v>0.53283302033339752</v>
      </c>
      <c r="M85">
        <f t="shared" ca="1" si="28"/>
        <v>0.7669578178565214</v>
      </c>
      <c r="N85">
        <f t="shared" ca="1" si="29"/>
        <v>12.2554791487452</v>
      </c>
      <c r="O85">
        <v>0.56057945301558387</v>
      </c>
      <c r="P85">
        <f t="shared" si="30"/>
        <v>12.914921015697683</v>
      </c>
    </row>
    <row r="86" spans="1:16" x14ac:dyDescent="0.25">
      <c r="A86" s="4">
        <f t="shared" si="33"/>
        <v>7800</v>
      </c>
      <c r="B86">
        <v>-23.162626781358327</v>
      </c>
      <c r="C86">
        <f t="shared" ca="1" si="31"/>
        <v>-315.675290395986</v>
      </c>
      <c r="D86">
        <f t="shared" ca="1" si="32"/>
        <v>315.6752903959852</v>
      </c>
      <c r="E86">
        <f t="shared" ca="1" si="20"/>
        <v>315.6752903959852</v>
      </c>
      <c r="F86">
        <f t="shared" ca="1" si="21"/>
        <v>0.9355990369355327</v>
      </c>
      <c r="G86">
        <f t="shared" ca="1" si="22"/>
        <v>0.43092150470771828</v>
      </c>
      <c r="H86">
        <f t="shared" ca="1" si="23"/>
        <v>0.89796408034993458</v>
      </c>
      <c r="I86">
        <f t="shared" ca="1" si="24"/>
        <v>1.1136302908801232</v>
      </c>
      <c r="J86">
        <f t="shared" ca="1" si="25"/>
        <v>0.43855004335654107</v>
      </c>
      <c r="K86">
        <f t="shared" ca="1" si="26"/>
        <v>0.90536830569750382</v>
      </c>
      <c r="L86" s="7">
        <f t="shared" si="27"/>
        <v>0.53283302033339752</v>
      </c>
      <c r="M86">
        <f t="shared" ca="1" si="28"/>
        <v>0.7671546501150116</v>
      </c>
      <c r="N86">
        <f t="shared" ca="1" si="29"/>
        <v>12.24549112603524</v>
      </c>
      <c r="O86">
        <v>0.56057945301558387</v>
      </c>
      <c r="P86">
        <f t="shared" si="30"/>
        <v>12.984492651497964</v>
      </c>
    </row>
    <row r="87" spans="1:16" x14ac:dyDescent="0.25">
      <c r="A87" s="4">
        <f t="shared" si="33"/>
        <v>7900</v>
      </c>
      <c r="B87">
        <v>-23.286733427483206</v>
      </c>
      <c r="C87">
        <f t="shared" ca="1" si="31"/>
        <v>316.46149421298458</v>
      </c>
      <c r="D87">
        <f t="shared" ca="1" si="32"/>
        <v>-316.46149421298497</v>
      </c>
      <c r="E87">
        <f t="shared" ca="1" si="20"/>
        <v>316.46149421298497</v>
      </c>
      <c r="F87">
        <f t="shared" ca="1" si="21"/>
        <v>0.93526415096180515</v>
      </c>
      <c r="G87">
        <f t="shared" ca="1" si="22"/>
        <v>0.4319947345173844</v>
      </c>
      <c r="H87">
        <f t="shared" ca="1" si="23"/>
        <v>0.89892067347277305</v>
      </c>
      <c r="I87">
        <f t="shared" ca="1" si="24"/>
        <v>1.1124452129204352</v>
      </c>
      <c r="J87">
        <f t="shared" ca="1" si="25"/>
        <v>0.43964227239226733</v>
      </c>
      <c r="K87">
        <f t="shared" ca="1" si="26"/>
        <v>0.9049039756324897</v>
      </c>
      <c r="L87" s="7">
        <f t="shared" si="27"/>
        <v>0.53283302033339752</v>
      </c>
      <c r="M87">
        <f t="shared" ca="1" si="28"/>
        <v>0.76735144850153147</v>
      </c>
      <c r="N87">
        <f t="shared" ca="1" si="29"/>
        <v>12.235597991761885</v>
      </c>
      <c r="O87">
        <v>0.56057945301558387</v>
      </c>
      <c r="P87">
        <f t="shared" si="30"/>
        <v>13.054064287298248</v>
      </c>
    </row>
    <row r="88" spans="1:16" x14ac:dyDescent="0.25">
      <c r="A88" s="4">
        <f t="shared" si="33"/>
        <v>8000</v>
      </c>
      <c r="B88">
        <v>-23.410840073608082</v>
      </c>
      <c r="C88">
        <f t="shared" ca="1" si="31"/>
        <v>317.24513881639837</v>
      </c>
      <c r="D88">
        <f t="shared" ca="1" si="32"/>
        <v>-317.24513881639916</v>
      </c>
      <c r="E88">
        <f t="shared" ca="1" si="20"/>
        <v>317.24513881639916</v>
      </c>
      <c r="F88">
        <f t="shared" ca="1" si="21"/>
        <v>0.93492937743774207</v>
      </c>
      <c r="G88">
        <f t="shared" ca="1" si="22"/>
        <v>0.43306447079999161</v>
      </c>
      <c r="H88">
        <f t="shared" ca="1" si="23"/>
        <v>0.89987187540831759</v>
      </c>
      <c r="I88">
        <f t="shared" ca="1" si="24"/>
        <v>1.1112693121409636</v>
      </c>
      <c r="J88">
        <f t="shared" ca="1" si="25"/>
        <v>0.44073094605555002</v>
      </c>
      <c r="K88">
        <f t="shared" ca="1" si="26"/>
        <v>0.90444008277947929</v>
      </c>
      <c r="L88" s="7">
        <f t="shared" si="27"/>
        <v>0.53283302033339752</v>
      </c>
      <c r="M88">
        <f t="shared" ca="1" si="28"/>
        <v>0.76754821290115005</v>
      </c>
      <c r="N88">
        <f t="shared" ca="1" si="29"/>
        <v>12.225798594523944</v>
      </c>
      <c r="O88">
        <v>0.56057945301558387</v>
      </c>
      <c r="P88">
        <f t="shared" si="30"/>
        <v>13.123635923098529</v>
      </c>
    </row>
    <row r="89" spans="1:16" x14ac:dyDescent="0.25">
      <c r="A89" s="4">
        <f t="shared" si="33"/>
        <v>8100</v>
      </c>
      <c r="B89">
        <v>-23.534946719732957</v>
      </c>
      <c r="C89">
        <f t="shared" ca="1" si="31"/>
        <v>-318.0262432880013</v>
      </c>
      <c r="D89">
        <f t="shared" ca="1" si="32"/>
        <v>318.02624328800061</v>
      </c>
      <c r="E89">
        <f t="shared" ca="1" si="20"/>
        <v>318.02624328800061</v>
      </c>
      <c r="F89">
        <f t="shared" ca="1" si="21"/>
        <v>0.93459471642668546</v>
      </c>
      <c r="G89">
        <f t="shared" ca="1" si="22"/>
        <v>0.43413073960365639</v>
      </c>
      <c r="H89">
        <f t="shared" ca="1" si="23"/>
        <v>0.90081773458562242</v>
      </c>
      <c r="I89">
        <f t="shared" ca="1" si="24"/>
        <v>1.1101024786773337</v>
      </c>
      <c r="J89">
        <f t="shared" ca="1" si="25"/>
        <v>0.44181609085563162</v>
      </c>
      <c r="K89">
        <f t="shared" ca="1" si="26"/>
        <v>0.90397662685839753</v>
      </c>
      <c r="L89" s="7">
        <f t="shared" si="27"/>
        <v>0.53283302033339752</v>
      </c>
      <c r="M89">
        <f t="shared" ca="1" si="28"/>
        <v>0.76774494319889663</v>
      </c>
      <c r="N89">
        <f t="shared" ca="1" si="29"/>
        <v>12.216091802858944</v>
      </c>
      <c r="O89">
        <v>0.56057945301558387</v>
      </c>
      <c r="P89">
        <f t="shared" si="30"/>
        <v>13.193207558898811</v>
      </c>
    </row>
    <row r="90" spans="1:16" x14ac:dyDescent="0.25">
      <c r="A90" s="4">
        <f t="shared" si="33"/>
        <v>8200</v>
      </c>
      <c r="B90">
        <v>-23.659053365857837</v>
      </c>
      <c r="C90">
        <f t="shared" ca="1" si="31"/>
        <v>318.80482646168957</v>
      </c>
      <c r="D90">
        <f t="shared" ca="1" si="32"/>
        <v>-318.80482646168986</v>
      </c>
      <c r="E90">
        <f t="shared" ca="1" si="20"/>
        <v>318.80482646168986</v>
      </c>
      <c r="F90">
        <f t="shared" ca="1" si="21"/>
        <v>0.93426016799198186</v>
      </c>
      <c r="G90">
        <f t="shared" ca="1" si="22"/>
        <v>0.43519356663812275</v>
      </c>
      <c r="H90">
        <f t="shared" ca="1" si="23"/>
        <v>0.90175829874347402</v>
      </c>
      <c r="I90">
        <f t="shared" ca="1" si="24"/>
        <v>1.1089446045502633</v>
      </c>
      <c r="J90">
        <f t="shared" ca="1" si="25"/>
        <v>0.44289773295739182</v>
      </c>
      <c r="K90">
        <f t="shared" ca="1" si="26"/>
        <v>0.90351360758931254</v>
      </c>
      <c r="L90" s="7">
        <f t="shared" si="27"/>
        <v>0.53283302033339752</v>
      </c>
      <c r="M90">
        <f t="shared" ca="1" si="28"/>
        <v>0.76794163927975967</v>
      </c>
      <c r="N90">
        <f t="shared" ca="1" si="29"/>
        <v>12.206476504795344</v>
      </c>
      <c r="O90">
        <v>0.56057945301558387</v>
      </c>
      <c r="P90">
        <f t="shared" si="30"/>
        <v>13.262779194699094</v>
      </c>
    </row>
    <row r="91" spans="1:16" x14ac:dyDescent="0.25">
      <c r="A91" s="4">
        <f t="shared" si="33"/>
        <v>8300</v>
      </c>
      <c r="B91">
        <v>-23.783160011982712</v>
      </c>
      <c r="C91">
        <f t="shared" ca="1" si="31"/>
        <v>319.58090692800909</v>
      </c>
      <c r="D91">
        <f t="shared" ca="1" si="32"/>
        <v>-319.58090692800931</v>
      </c>
      <c r="E91">
        <f t="shared" ca="1" si="20"/>
        <v>319.58090692800931</v>
      </c>
      <c r="F91">
        <f t="shared" ca="1" si="21"/>
        <v>0.93392573219697939</v>
      </c>
      <c r="G91">
        <f t="shared" ca="1" si="22"/>
        <v>0.43625297728094231</v>
      </c>
      <c r="H91">
        <f t="shared" ca="1" si="23"/>
        <v>0.90269361494387035</v>
      </c>
      <c r="I91">
        <f t="shared" ca="1" si="24"/>
        <v>1.1077955836235533</v>
      </c>
      <c r="J91">
        <f t="shared" ca="1" si="25"/>
        <v>0.44397589818763722</v>
      </c>
      <c r="K91">
        <f t="shared" ca="1" si="26"/>
        <v>0.90305102469243148</v>
      </c>
      <c r="L91" s="7">
        <f t="shared" si="27"/>
        <v>0.53283302033339752</v>
      </c>
      <c r="M91">
        <f t="shared" ca="1" si="28"/>
        <v>0.76813830102868863</v>
      </c>
      <c r="N91">
        <f t="shared" ca="1" si="29"/>
        <v>12.196951607417008</v>
      </c>
      <c r="O91">
        <v>0.56057945301558387</v>
      </c>
      <c r="P91">
        <f t="shared" si="30"/>
        <v>13.332350830499376</v>
      </c>
    </row>
    <row r="92" spans="1:16" x14ac:dyDescent="0.25">
      <c r="A92" s="4">
        <f t="shared" si="33"/>
        <v>8400</v>
      </c>
      <c r="B92">
        <v>-23.907266658107588</v>
      </c>
      <c r="C92">
        <f t="shared" ca="1" si="31"/>
        <v>320.35450303856408</v>
      </c>
      <c r="D92">
        <f t="shared" ca="1" si="32"/>
        <v>-320.35450303856447</v>
      </c>
      <c r="E92">
        <f t="shared" ca="1" si="20"/>
        <v>320.35450303856447</v>
      </c>
      <c r="F92">
        <f t="shared" ca="1" si="21"/>
        <v>0.9335914091050308</v>
      </c>
      <c r="G92">
        <f t="shared" ca="1" si="22"/>
        <v>0.43730899658349282</v>
      </c>
      <c r="H92">
        <f t="shared" ca="1" si="23"/>
        <v>0.90362372958515225</v>
      </c>
      <c r="I92">
        <f t="shared" ca="1" si="24"/>
        <v>1.1066553115632471</v>
      </c>
      <c r="J92">
        <f t="shared" ca="1" si="25"/>
        <v>0.44505061204122642</v>
      </c>
      <c r="K92">
        <f t="shared" ca="1" si="26"/>
        <v>0.90258887788810327</v>
      </c>
      <c r="L92" s="7">
        <f t="shared" si="27"/>
        <v>0.53283302033339752</v>
      </c>
      <c r="M92">
        <f t="shared" ca="1" si="28"/>
        <v>0.7683349283305938</v>
      </c>
      <c r="N92">
        <f t="shared" ca="1" si="29"/>
        <v>12.187516036439781</v>
      </c>
      <c r="O92">
        <v>0.56057945301558387</v>
      </c>
      <c r="P92">
        <f t="shared" si="30"/>
        <v>13.401922466299657</v>
      </c>
    </row>
    <row r="93" spans="1:16" x14ac:dyDescent="0.25">
      <c r="A93" s="4">
        <f t="shared" si="33"/>
        <v>8500</v>
      </c>
      <c r="B93">
        <v>-24.031373304232467</v>
      </c>
      <c r="C93">
        <f ca="1">D93</f>
        <v>321.12563291033297</v>
      </c>
      <c r="D93">
        <f ca="1">(1.56*(21.67)^2)*TANH((2*PI()*B93)/C93)</f>
        <v>-321.12563291033354</v>
      </c>
      <c r="E93">
        <f t="shared" ca="1" si="20"/>
        <v>321.12563291033354</v>
      </c>
      <c r="F93">
        <f t="shared" ca="1" si="21"/>
        <v>0.93325719877949198</v>
      </c>
      <c r="G93">
        <f t="shared" ca="1" si="22"/>
        <v>0.43836164927686927</v>
      </c>
      <c r="H93">
        <f t="shared" ca="1" si="23"/>
        <v>0.90454868841482394</v>
      </c>
      <c r="I93">
        <f t="shared" ca="1" si="24"/>
        <v>1.1055236857978863</v>
      </c>
      <c r="J93">
        <f t="shared" ca="1" si="25"/>
        <v>0.44612189968706517</v>
      </c>
      <c r="K93">
        <f t="shared" ca="1" si="26"/>
        <v>0.90212716689681771</v>
      </c>
      <c r="L93" s="7">
        <f t="shared" si="27"/>
        <v>0.53283302033339752</v>
      </c>
      <c r="M93">
        <f t="shared" ca="1" si="28"/>
        <v>0.76853152107034584</v>
      </c>
      <c r="N93">
        <f t="shared" ca="1" si="29"/>
        <v>12.178168735799446</v>
      </c>
      <c r="O93">
        <v>0.56057945301558387</v>
      </c>
      <c r="P93">
        <f t="shared" si="30"/>
        <v>13.471494102099941</v>
      </c>
    </row>
    <row r="94" spans="1:16" x14ac:dyDescent="0.25">
      <c r="A94" s="4">
        <f t="shared" si="33"/>
        <v>8600</v>
      </c>
      <c r="B94">
        <v>-24.155479950357343</v>
      </c>
      <c r="C94">
        <f t="shared" ref="C94:C120" ca="1" si="34">D94</f>
        <v>321.89431442987996</v>
      </c>
      <c r="D94">
        <f t="shared" ref="D94:D120" ca="1" si="35">(1.56*(21.67)^2)*TANH((2*PI()*B94)/C94)</f>
        <v>-321.89431442988052</v>
      </c>
      <c r="E94">
        <f t="shared" ca="1" si="20"/>
        <v>321.89431442988052</v>
      </c>
      <c r="F94">
        <f t="shared" ca="1" si="21"/>
        <v>0.93292310128372136</v>
      </c>
      <c r="G94">
        <f t="shared" ca="1" si="22"/>
        <v>0.43941095977763317</v>
      </c>
      <c r="H94">
        <f t="shared" ca="1" si="23"/>
        <v>0.90546853654205572</v>
      </c>
      <c r="I94">
        <f t="shared" ca="1" si="24"/>
        <v>1.1044006054798499</v>
      </c>
      <c r="J94">
        <f t="shared" ca="1" si="25"/>
        <v>0.4471897859739577</v>
      </c>
      <c r="K94">
        <f t="shared" ca="1" si="26"/>
        <v>0.90166589143920495</v>
      </c>
      <c r="L94" s="7">
        <f t="shared" si="27"/>
        <v>0.53283302033339752</v>
      </c>
      <c r="M94">
        <f t="shared" ca="1" si="28"/>
        <v>0.76872807913277685</v>
      </c>
      <c r="N94">
        <f t="shared" ca="1" si="29"/>
        <v>12.168908667250951</v>
      </c>
      <c r="O94">
        <v>0.56057945301558387</v>
      </c>
      <c r="P94">
        <f t="shared" si="30"/>
        <v>13.541065737900222</v>
      </c>
    </row>
    <row r="95" spans="1:16" x14ac:dyDescent="0.25">
      <c r="A95" s="4">
        <f t="shared" si="33"/>
        <v>8700</v>
      </c>
      <c r="B95">
        <v>-24.279586596482222</v>
      </c>
      <c r="C95">
        <f t="shared" ca="1" si="34"/>
        <v>322.66056525747092</v>
      </c>
      <c r="D95">
        <f t="shared" ca="1" si="35"/>
        <v>-322.66056525747121</v>
      </c>
      <c r="E95">
        <f t="shared" ca="1" si="20"/>
        <v>322.66056525747121</v>
      </c>
      <c r="F95">
        <f t="shared" ca="1" si="21"/>
        <v>0.93258911668108113</v>
      </c>
      <c r="G95">
        <f t="shared" ca="1" si="22"/>
        <v>0.44045695219343112</v>
      </c>
      <c r="H95">
        <f t="shared" ca="1" si="23"/>
        <v>0.90638331844988529</v>
      </c>
      <c r="I95">
        <f t="shared" ca="1" si="24"/>
        <v>1.1032859714477312</v>
      </c>
      <c r="J95">
        <f t="shared" ca="1" si="25"/>
        <v>0.44825429543632472</v>
      </c>
      <c r="K95">
        <f t="shared" ca="1" si="26"/>
        <v>0.90120505123603556</v>
      </c>
      <c r="L95" s="7">
        <f t="shared" si="27"/>
        <v>0.53283302033339752</v>
      </c>
      <c r="M95">
        <f t="shared" ca="1" si="28"/>
        <v>0.76892460240268057</v>
      </c>
      <c r="N95">
        <f t="shared" ca="1" si="29"/>
        <v>12.159734809978417</v>
      </c>
      <c r="O95">
        <v>0.56057945301558387</v>
      </c>
      <c r="P95">
        <f t="shared" si="30"/>
        <v>13.610637373700506</v>
      </c>
    </row>
    <row r="96" spans="1:16" x14ac:dyDescent="0.25">
      <c r="A96" s="4">
        <f t="shared" si="33"/>
        <v>8800</v>
      </c>
      <c r="B96">
        <v>-24.403693242607098</v>
      </c>
      <c r="C96">
        <f t="shared" ca="1" si="34"/>
        <v>323.42440283109426</v>
      </c>
      <c r="D96">
        <f t="shared" ca="1" si="35"/>
        <v>-323.42440283109482</v>
      </c>
      <c r="E96">
        <f t="shared" ca="1" si="20"/>
        <v>323.42440283109482</v>
      </c>
      <c r="F96">
        <f t="shared" ca="1" si="21"/>
        <v>0.93225524503493595</v>
      </c>
      <c r="G96">
        <f t="shared" ca="1" si="22"/>
        <v>0.44149965032848371</v>
      </c>
      <c r="H96">
        <f t="shared" ca="1" si="23"/>
        <v>0.90729307800712233</v>
      </c>
      <c r="I96">
        <f t="shared" ca="1" si="24"/>
        <v>1.1021796861897253</v>
      </c>
      <c r="J96">
        <f t="shared" ca="1" si="25"/>
        <v>0.44931545229978936</v>
      </c>
      <c r="K96">
        <f t="shared" ca="1" si="26"/>
        <v>0.90074464600822046</v>
      </c>
      <c r="L96" s="7">
        <f t="shared" si="27"/>
        <v>0.53283302033339752</v>
      </c>
      <c r="M96">
        <f t="shared" ca="1" si="28"/>
        <v>0.76912109076481205</v>
      </c>
      <c r="N96">
        <f t="shared" ca="1" si="29"/>
        <v>12.150646160215601</v>
      </c>
      <c r="O96">
        <v>0.56057945301558387</v>
      </c>
      <c r="P96">
        <f t="shared" si="30"/>
        <v>13.680209009500787</v>
      </c>
    </row>
    <row r="97" spans="1:16" x14ac:dyDescent="0.25">
      <c r="A97" s="4">
        <f t="shared" si="33"/>
        <v>8900</v>
      </c>
      <c r="B97">
        <v>-24.527799888731973</v>
      </c>
      <c r="C97">
        <f t="shared" ca="1" si="34"/>
        <v>324.18584437039237</v>
      </c>
      <c r="D97">
        <f t="shared" ca="1" si="35"/>
        <v>-324.18584437039249</v>
      </c>
      <c r="E97">
        <f t="shared" ca="1" si="20"/>
        <v>324.18584437039249</v>
      </c>
      <c r="F97">
        <f t="shared" ca="1" si="21"/>
        <v>0.93192148640865358</v>
      </c>
      <c r="G97">
        <f t="shared" ca="1" si="22"/>
        <v>0.44253907768895179</v>
      </c>
      <c r="H97">
        <f t="shared" ca="1" si="23"/>
        <v>0.90819785847997081</v>
      </c>
      <c r="I97">
        <f t="shared" ca="1" si="24"/>
        <v>1.1010816538079888</v>
      </c>
      <c r="J97">
        <f t="shared" ca="1" si="25"/>
        <v>0.45037328048663844</v>
      </c>
      <c r="K97">
        <f t="shared" ca="1" si="26"/>
        <v>0.90028467547681024</v>
      </c>
      <c r="L97" s="7">
        <f t="shared" si="27"/>
        <v>0.53283302033339752</v>
      </c>
      <c r="M97">
        <f t="shared" ca="1" si="28"/>
        <v>0.76931754410388875</v>
      </c>
      <c r="N97">
        <f t="shared" ca="1" si="29"/>
        <v>12.141641730876508</v>
      </c>
      <c r="O97">
        <v>0.56057945301558387</v>
      </c>
      <c r="P97">
        <f t="shared" si="30"/>
        <v>13.749780645301069</v>
      </c>
    </row>
    <row r="98" spans="1:16" x14ac:dyDescent="0.25">
      <c r="A98" s="4">
        <f t="shared" si="33"/>
        <v>9000</v>
      </c>
      <c r="B98">
        <v>-24.651906534856852</v>
      </c>
      <c r="C98">
        <f t="shared" ca="1" si="34"/>
        <v>324.94490688049979</v>
      </c>
      <c r="D98">
        <f t="shared" ca="1" si="35"/>
        <v>-324.94490688050053</v>
      </c>
      <c r="E98">
        <f t="shared" ca="1" si="20"/>
        <v>324.94490688050053</v>
      </c>
      <c r="F98">
        <f t="shared" ca="1" si="21"/>
        <v>0.93158784086560487</v>
      </c>
      <c r="G98">
        <f t="shared" ca="1" si="22"/>
        <v>0.44357525748817644</v>
      </c>
      <c r="H98">
        <f t="shared" ca="1" si="23"/>
        <v>0.90909770254336808</v>
      </c>
      <c r="I98">
        <f t="shared" ca="1" si="24"/>
        <v>1.0999917799839511</v>
      </c>
      <c r="J98">
        <f t="shared" ca="1" si="25"/>
        <v>0.45142780362115542</v>
      </c>
      <c r="K98">
        <f t="shared" ca="1" si="26"/>
        <v>0.89982513936299602</v>
      </c>
      <c r="L98" s="7">
        <f t="shared" si="27"/>
        <v>0.53283302033339752</v>
      </c>
      <c r="M98">
        <f t="shared" ca="1" si="28"/>
        <v>0.76951396230459002</v>
      </c>
      <c r="N98">
        <f t="shared" ca="1" si="29"/>
        <v>12.132720551195836</v>
      </c>
      <c r="O98">
        <v>0.56057945301558387</v>
      </c>
      <c r="P98">
        <f t="shared" si="30"/>
        <v>13.819352281101352</v>
      </c>
    </row>
    <row r="99" spans="1:16" x14ac:dyDescent="0.25">
      <c r="A99" s="4">
        <f t="shared" si="33"/>
        <v>9100</v>
      </c>
      <c r="B99">
        <v>-24.776013180981728</v>
      </c>
      <c r="C99">
        <f t="shared" ca="1" si="34"/>
        <v>325.70160715580033</v>
      </c>
      <c r="D99">
        <f t="shared" ca="1" si="35"/>
        <v>-325.70160715580101</v>
      </c>
      <c r="E99">
        <f t="shared" ca="1" si="20"/>
        <v>325.70160715580101</v>
      </c>
      <c r="F99">
        <f t="shared" ca="1" si="21"/>
        <v>0.93125430846916246</v>
      </c>
      <c r="G99">
        <f t="shared" ca="1" si="22"/>
        <v>0.4446082126518075</v>
      </c>
      <c r="H99">
        <f t="shared" ca="1" si="23"/>
        <v>0.90999265229206028</v>
      </c>
      <c r="I99">
        <f t="shared" ca="1" si="24"/>
        <v>1.0989099719445339</v>
      </c>
      <c r="J99">
        <f t="shared" ca="1" si="25"/>
        <v>0.45247904503483938</v>
      </c>
      <c r="K99">
        <f t="shared" ca="1" si="26"/>
        <v>0.89936603738810772</v>
      </c>
      <c r="L99" s="7">
        <f t="shared" si="27"/>
        <v>0.53283302033339752</v>
      </c>
      <c r="M99">
        <f t="shared" ca="1" si="28"/>
        <v>0.7697103452515579</v>
      </c>
      <c r="N99">
        <f t="shared" ca="1" si="29"/>
        <v>12.123881666378885</v>
      </c>
      <c r="O99">
        <v>0.56057945301558387</v>
      </c>
      <c r="P99">
        <f t="shared" si="30"/>
        <v>13.888923916901634</v>
      </c>
    </row>
    <row r="100" spans="1:16" x14ac:dyDescent="0.25">
      <c r="A100" s="4">
        <f t="shared" si="33"/>
        <v>9200</v>
      </c>
      <c r="B100">
        <v>-24.900119827106607</v>
      </c>
      <c r="C100">
        <f t="shared" ca="1" si="34"/>
        <v>326.4559617835946</v>
      </c>
      <c r="D100">
        <f t="shared" ca="1" si="35"/>
        <v>-326.455961783595</v>
      </c>
      <c r="E100">
        <f t="shared" ca="1" si="20"/>
        <v>326.455961783595</v>
      </c>
      <c r="F100">
        <f t="shared" ca="1" si="21"/>
        <v>0.93092088928270234</v>
      </c>
      <c r="G100">
        <f t="shared" ca="1" si="22"/>
        <v>0.44563796582280979</v>
      </c>
      <c r="H100">
        <f t="shared" ca="1" si="23"/>
        <v>0.91088274925141122</v>
      </c>
      <c r="I100">
        <f t="shared" ca="1" si="24"/>
        <v>1.097836138429263</v>
      </c>
      <c r="J100">
        <f t="shared" ca="1" si="25"/>
        <v>0.45352702777150017</v>
      </c>
      <c r="K100">
        <f t="shared" ca="1" si="26"/>
        <v>0.89890736927361514</v>
      </c>
      <c r="L100" s="7">
        <f t="shared" si="27"/>
        <v>0.53283302033339752</v>
      </c>
      <c r="M100">
        <f t="shared" ca="1" si="28"/>
        <v>0.7699066928293975</v>
      </c>
      <c r="N100">
        <f t="shared" ca="1" si="29"/>
        <v>12.115124137260713</v>
      </c>
      <c r="O100">
        <v>0.56057945301558387</v>
      </c>
      <c r="P100">
        <f t="shared" si="30"/>
        <v>13.958495552701917</v>
      </c>
    </row>
    <row r="101" spans="1:16" x14ac:dyDescent="0.25">
      <c r="A101" s="4">
        <f t="shared" si="33"/>
        <v>9300</v>
      </c>
      <c r="B101">
        <v>-25.024226473231483</v>
      </c>
      <c r="C101">
        <f t="shared" ca="1" si="34"/>
        <v>327.20798714768864</v>
      </c>
      <c r="D101">
        <f t="shared" ca="1" si="35"/>
        <v>-327.20798714768864</v>
      </c>
      <c r="E101">
        <f t="shared" ca="1" si="20"/>
        <v>327.20798714768864</v>
      </c>
      <c r="F101">
        <f t="shared" ca="1" si="21"/>
        <v>0.9305875833696029</v>
      </c>
      <c r="G101">
        <f t="shared" ca="1" si="22"/>
        <v>0.4466645393663623</v>
      </c>
      <c r="H101">
        <f t="shared" ca="1" si="23"/>
        <v>0.91176803438795762</v>
      </c>
      <c r="I101">
        <f t="shared" ca="1" si="24"/>
        <v>1.0967701896582389</v>
      </c>
      <c r="J101">
        <f t="shared" ca="1" si="25"/>
        <v>0.45457177459224424</v>
      </c>
      <c r="K101">
        <f t="shared" ca="1" si="26"/>
        <v>0.89844913474112742</v>
      </c>
      <c r="L101" s="7">
        <f t="shared" si="27"/>
        <v>0.53283302033339752</v>
      </c>
      <c r="M101">
        <f t="shared" ca="1" si="28"/>
        <v>0.77010300492267636</v>
      </c>
      <c r="N101">
        <f t="shared" ca="1" si="29"/>
        <v>12.106447039974197</v>
      </c>
      <c r="O101">
        <v>0.56057945301558387</v>
      </c>
      <c r="P101">
        <f t="shared" si="30"/>
        <v>14.028067188502199</v>
      </c>
    </row>
    <row r="102" spans="1:16" x14ac:dyDescent="0.25">
      <c r="A102" s="4">
        <f t="shared" si="33"/>
        <v>9400</v>
      </c>
      <c r="B102">
        <v>-25.148333119356359</v>
      </c>
      <c r="C102">
        <f t="shared" ca="1" si="34"/>
        <v>327.95769943190209</v>
      </c>
      <c r="D102">
        <f t="shared" ca="1" si="35"/>
        <v>-327.95769943190231</v>
      </c>
      <c r="E102">
        <f t="shared" ca="1" si="20"/>
        <v>327.95769943190231</v>
      </c>
      <c r="F102">
        <f t="shared" ca="1" si="21"/>
        <v>0.93025439079324501</v>
      </c>
      <c r="G102">
        <f t="shared" ca="1" si="22"/>
        <v>0.44768795537464684</v>
      </c>
      <c r="H102">
        <f t="shared" ca="1" si="23"/>
        <v>0.91264854811971907</v>
      </c>
      <c r="I102">
        <f t="shared" ca="1" si="24"/>
        <v>1.0957120373009375</v>
      </c>
      <c r="J102">
        <f t="shared" ca="1" si="25"/>
        <v>0.45561330798034794</v>
      </c>
      <c r="K102">
        <f t="shared" ca="1" si="26"/>
        <v>0.8979913335123928</v>
      </c>
      <c r="L102" s="7">
        <f t="shared" si="27"/>
        <v>0.53283302033339752</v>
      </c>
      <c r="M102">
        <f t="shared" ca="1" si="28"/>
        <v>0.77029928141592585</v>
      </c>
      <c r="N102">
        <f t="shared" ca="1" si="29"/>
        <v>12.097849465626751</v>
      </c>
      <c r="O102">
        <v>0.56057945301558387</v>
      </c>
      <c r="P102">
        <f t="shared" si="30"/>
        <v>14.09763882430248</v>
      </c>
    </row>
    <row r="103" spans="1:16" x14ac:dyDescent="0.25">
      <c r="A103" s="4">
        <f t="shared" si="33"/>
        <v>9500</v>
      </c>
      <c r="B103">
        <v>-25.272439765481238</v>
      </c>
      <c r="C103">
        <f t="shared" ca="1" si="34"/>
        <v>328.70511462349936</v>
      </c>
      <c r="D103">
        <f t="shared" ca="1" si="35"/>
        <v>-328.70511462350004</v>
      </c>
      <c r="E103">
        <f t="shared" ca="1" si="20"/>
        <v>328.70511462350004</v>
      </c>
      <c r="F103">
        <f t="shared" ca="1" si="21"/>
        <v>0.9299213116170113</v>
      </c>
      <c r="G103">
        <f t="shared" ca="1" si="22"/>
        <v>0.4487082356715319</v>
      </c>
      <c r="H103">
        <f t="shared" ca="1" si="23"/>
        <v>0.91352433032626557</v>
      </c>
      <c r="I103">
        <f t="shared" ca="1" si="24"/>
        <v>1.0946615944458202</v>
      </c>
      <c r="J103">
        <f t="shared" ca="1" si="25"/>
        <v>0.45665165014602438</v>
      </c>
      <c r="K103">
        <f t="shared" ca="1" si="26"/>
        <v>0.89753396530929841</v>
      </c>
      <c r="L103" s="7">
        <f t="shared" si="27"/>
        <v>0.53283302033339752</v>
      </c>
      <c r="M103">
        <f t="shared" ca="1" si="28"/>
        <v>0.77049552219364092</v>
      </c>
      <c r="N103">
        <f t="shared" ca="1" si="29"/>
        <v>12.089330519985406</v>
      </c>
      <c r="O103">
        <v>0.56057945301558387</v>
      </c>
      <c r="P103">
        <f t="shared" si="30"/>
        <v>14.167210460102764</v>
      </c>
    </row>
    <row r="104" spans="1:16" x14ac:dyDescent="0.25">
      <c r="A104" s="4">
        <f t="shared" si="33"/>
        <v>9600</v>
      </c>
      <c r="B104">
        <v>-25.396546411606113</v>
      </c>
      <c r="C104">
        <f t="shared" ca="1" si="34"/>
        <v>-329.45024851654523</v>
      </c>
      <c r="D104">
        <f t="shared" ca="1" si="35"/>
        <v>329.45024851654483</v>
      </c>
      <c r="E104">
        <f t="shared" ca="1" si="20"/>
        <v>329.45024851654483</v>
      </c>
      <c r="F104">
        <f t="shared" ca="1" si="21"/>
        <v>0.92958834590428685</v>
      </c>
      <c r="G104">
        <f t="shared" ca="1" si="22"/>
        <v>0.44972540181715343</v>
      </c>
      <c r="H104">
        <f t="shared" ca="1" si="23"/>
        <v>0.91439542035855415</v>
      </c>
      <c r="I104">
        <f t="shared" ca="1" si="24"/>
        <v>1.0936187755707245</v>
      </c>
      <c r="J104">
        <f t="shared" ca="1" si="25"/>
        <v>0.45768682303108538</v>
      </c>
      <c r="K104">
        <f t="shared" ca="1" si="26"/>
        <v>0.89707702985386928</v>
      </c>
      <c r="L104" s="7">
        <f t="shared" si="27"/>
        <v>0.53283302033339752</v>
      </c>
      <c r="M104">
        <f t="shared" ca="1" si="28"/>
        <v>0.77069172714028045</v>
      </c>
      <c r="N104">
        <f t="shared" ca="1" si="29"/>
        <v>12.080889323170009</v>
      </c>
      <c r="O104">
        <v>0.56057945301558387</v>
      </c>
      <c r="P104">
        <f t="shared" si="30"/>
        <v>14.236782095903045</v>
      </c>
    </row>
    <row r="105" spans="1:16" x14ac:dyDescent="0.25">
      <c r="A105" s="4">
        <f t="shared" si="33"/>
        <v>9700</v>
      </c>
      <c r="B105">
        <v>-25.520653057730989</v>
      </c>
      <c r="C105">
        <f t="shared" ca="1" si="34"/>
        <v>330.19311671518307</v>
      </c>
      <c r="D105">
        <f t="shared" ca="1" si="35"/>
        <v>-330.19311671518352</v>
      </c>
      <c r="E105">
        <f t="shared" ca="1" si="20"/>
        <v>330.19311671518352</v>
      </c>
      <c r="F105">
        <f t="shared" ca="1" si="21"/>
        <v>0.92925549371845972</v>
      </c>
      <c r="G105">
        <f t="shared" ca="1" si="22"/>
        <v>0.45073947511238976</v>
      </c>
      <c r="H105">
        <f t="shared" ca="1" si="23"/>
        <v>0.91526185704853136</v>
      </c>
      <c r="I105">
        <f t="shared" ca="1" si="24"/>
        <v>1.0925834965140204</v>
      </c>
      <c r="J105">
        <f t="shared" ca="1" si="25"/>
        <v>0.45871884831349558</v>
      </c>
      <c r="K105">
        <f t="shared" ca="1" si="26"/>
        <v>0.89662052686827098</v>
      </c>
      <c r="L105" s="7">
        <f t="shared" si="27"/>
        <v>0.53283302033339752</v>
      </c>
      <c r="M105">
        <f t="shared" ca="1" si="28"/>
        <v>0.77088789614026687</v>
      </c>
      <c r="N105">
        <f t="shared" ca="1" si="29"/>
        <v>12.072525009354367</v>
      </c>
      <c r="O105">
        <v>0.56057945301558387</v>
      </c>
      <c r="P105">
        <f t="shared" si="30"/>
        <v>14.306353731703325</v>
      </c>
    </row>
    <row r="106" spans="1:16" x14ac:dyDescent="0.25">
      <c r="A106" s="4">
        <f t="shared" si="33"/>
        <v>9800</v>
      </c>
      <c r="B106">
        <v>-25.644759703855868</v>
      </c>
      <c r="C106">
        <f t="shared" ca="1" si="34"/>
        <v>-330.93373463685123</v>
      </c>
      <c r="D106">
        <f t="shared" ca="1" si="35"/>
        <v>330.93373463685111</v>
      </c>
      <c r="E106">
        <f t="shared" ca="1" si="20"/>
        <v>330.93373463685111</v>
      </c>
      <c r="F106">
        <f t="shared" ca="1" si="21"/>
        <v>0.92892275512291855</v>
      </c>
      <c r="G106">
        <f t="shared" ca="1" si="22"/>
        <v>0.45175047660325207</v>
      </c>
      <c r="H106">
        <f t="shared" ca="1" si="23"/>
        <v>0.91612367871852818</v>
      </c>
      <c r="I106">
        <f t="shared" ca="1" si="24"/>
        <v>1.0915556744464872</v>
      </c>
      <c r="J106">
        <f t="shared" ca="1" si="25"/>
        <v>0.45974774741184049</v>
      </c>
      <c r="K106">
        <f t="shared" ca="1" si="26"/>
        <v>0.8961644560748051</v>
      </c>
      <c r="L106" s="7">
        <f t="shared" si="27"/>
        <v>0.53283302033339752</v>
      </c>
      <c r="M106">
        <f t="shared" ca="1" si="28"/>
        <v>0.77108402907798812</v>
      </c>
      <c r="N106">
        <f t="shared" ca="1" si="29"/>
        <v>12.064236726474881</v>
      </c>
      <c r="O106">
        <v>0.56057945301558387</v>
      </c>
      <c r="P106">
        <f t="shared" si="30"/>
        <v>14.375925367503608</v>
      </c>
    </row>
    <row r="107" spans="1:16" x14ac:dyDescent="0.25">
      <c r="A107" s="4">
        <f t="shared" si="33"/>
        <v>9900</v>
      </c>
      <c r="B107">
        <v>-25.768866349980744</v>
      </c>
      <c r="C107">
        <f t="shared" ca="1" si="34"/>
        <v>331.6721175154172</v>
      </c>
      <c r="D107">
        <f t="shared" ca="1" si="35"/>
        <v>-331.67211751541777</v>
      </c>
      <c r="E107">
        <f t="shared" ca="1" si="20"/>
        <v>331.67211751541777</v>
      </c>
      <c r="F107">
        <f t="shared" ca="1" si="21"/>
        <v>0.9285901301810553</v>
      </c>
      <c r="G107">
        <f t="shared" ca="1" si="22"/>
        <v>0.45275842708516323</v>
      </c>
      <c r="H107">
        <f t="shared" ca="1" si="23"/>
        <v>0.91698092319042446</v>
      </c>
      <c r="I107">
        <f t="shared" ca="1" si="24"/>
        <v>1.0905352278439226</v>
      </c>
      <c r="J107">
        <f t="shared" ca="1" si="25"/>
        <v>0.46077354148968119</v>
      </c>
      <c r="K107">
        <f t="shared" ca="1" si="26"/>
        <v>0.89570881719591322</v>
      </c>
      <c r="L107" s="7">
        <f t="shared" si="27"/>
        <v>0.53283302033339752</v>
      </c>
      <c r="M107">
        <f t="shared" ca="1" si="28"/>
        <v>0.77128012583779582</v>
      </c>
      <c r="N107">
        <f t="shared" ca="1" si="29"/>
        <v>12.056023635946772</v>
      </c>
      <c r="O107">
        <v>0.56057945301558387</v>
      </c>
      <c r="P107">
        <f t="shared" si="30"/>
        <v>14.44549700330389</v>
      </c>
    </row>
    <row r="108" spans="1:16" x14ac:dyDescent="0.25">
      <c r="A108" s="4">
        <f t="shared" si="33"/>
        <v>10000</v>
      </c>
      <c r="B108">
        <v>-25.89297299610562</v>
      </c>
      <c r="C108">
        <f t="shared" ca="1" si="34"/>
        <v>332.40828040425606</v>
      </c>
      <c r="D108">
        <f t="shared" ca="1" si="35"/>
        <v>-332.40828040425629</v>
      </c>
      <c r="E108">
        <f t="shared" ca="1" si="20"/>
        <v>332.40828040425629</v>
      </c>
      <c r="F108">
        <f t="shared" ca="1" si="21"/>
        <v>0.92825761895626235</v>
      </c>
      <c r="G108">
        <f t="shared" ca="1" si="22"/>
        <v>0.45376334710715949</v>
      </c>
      <c r="H108">
        <f t="shared" ca="1" si="23"/>
        <v>0.9178336277946193</v>
      </c>
      <c r="I108">
        <f t="shared" ca="1" si="24"/>
        <v>1.0895220764604268</v>
      </c>
      <c r="J108">
        <f t="shared" ca="1" si="25"/>
        <v>0.46179625145983044</v>
      </c>
      <c r="K108">
        <f t="shared" ca="1" si="26"/>
        <v>0.89525360995417369</v>
      </c>
      <c r="L108" s="7">
        <f t="shared" si="27"/>
        <v>0.53283302033339752</v>
      </c>
      <c r="M108">
        <f t="shared" ca="1" si="28"/>
        <v>0.77147618630400727</v>
      </c>
      <c r="N108">
        <f t="shared" ca="1" si="29"/>
        <v>12.047884912387294</v>
      </c>
      <c r="O108">
        <v>0.56057945301558387</v>
      </c>
      <c r="P108">
        <f t="shared" si="30"/>
        <v>14.515068639104172</v>
      </c>
    </row>
    <row r="109" spans="1:16" x14ac:dyDescent="0.25">
      <c r="A109" s="4">
        <f t="shared" si="33"/>
        <v>10100</v>
      </c>
      <c r="B109">
        <v>-26.017079642230499</v>
      </c>
      <c r="C109">
        <f t="shared" ca="1" si="34"/>
        <v>333.14223817925307</v>
      </c>
      <c r="D109">
        <f t="shared" ca="1" si="35"/>
        <v>-333.14223817925307</v>
      </c>
      <c r="E109">
        <f t="shared" ca="1" si="20"/>
        <v>333.14223817925307</v>
      </c>
      <c r="F109">
        <f t="shared" ca="1" si="21"/>
        <v>0.92792522151193491</v>
      </c>
      <c r="G109">
        <f t="shared" ca="1" si="22"/>
        <v>0.45476525697598991</v>
      </c>
      <c r="H109">
        <f t="shared" ca="1" si="23"/>
        <v>0.91868182937878706</v>
      </c>
      <c r="I109">
        <f t="shared" ca="1" si="24"/>
        <v>1.0885161413023705</v>
      </c>
      <c r="J109">
        <f t="shared" ca="1" si="25"/>
        <v>0.46281589798852468</v>
      </c>
      <c r="K109">
        <f t="shared" ca="1" si="26"/>
        <v>0.89479883407230321</v>
      </c>
      <c r="L109" s="7">
        <f t="shared" si="27"/>
        <v>0.53283302033339752</v>
      </c>
      <c r="M109">
        <f t="shared" ca="1" si="28"/>
        <v>0.77167221036090472</v>
      </c>
      <c r="N109">
        <f t="shared" ca="1" si="29"/>
        <v>12.039819743346095</v>
      </c>
      <c r="O109">
        <v>0.56057945301558387</v>
      </c>
      <c r="P109">
        <f t="shared" si="30"/>
        <v>14.584640274904455</v>
      </c>
    </row>
    <row r="110" spans="1:16" x14ac:dyDescent="0.25">
      <c r="A110" s="4">
        <f t="shared" si="33"/>
        <v>10200</v>
      </c>
      <c r="B110">
        <v>-26.141186288355375</v>
      </c>
      <c r="C110">
        <f t="shared" ca="1" si="34"/>
        <v>-333.87400554174883</v>
      </c>
      <c r="D110">
        <f t="shared" ca="1" si="35"/>
        <v>333.87400554174837</v>
      </c>
      <c r="E110">
        <f t="shared" ca="1" si="20"/>
        <v>333.87400554174837</v>
      </c>
      <c r="F110">
        <f t="shared" ca="1" si="21"/>
        <v>0.92759293791146957</v>
      </c>
      <c r="G110">
        <f t="shared" ca="1" si="22"/>
        <v>0.4557641767601362</v>
      </c>
      <c r="H110">
        <f t="shared" ca="1" si="23"/>
        <v>0.91952556431644361</v>
      </c>
      <c r="I110">
        <f t="shared" ca="1" si="24"/>
        <v>1.0875173446030066</v>
      </c>
      <c r="J110">
        <f t="shared" ca="1" si="25"/>
        <v>0.46383250149951494</v>
      </c>
      <c r="K110">
        <f t="shared" ca="1" si="26"/>
        <v>0.89434448927315613</v>
      </c>
      <c r="L110" s="7">
        <f t="shared" si="27"/>
        <v>0.53283302033339752</v>
      </c>
      <c r="M110">
        <f t="shared" ca="1" si="28"/>
        <v>0.77186819789273597</v>
      </c>
      <c r="N110">
        <f t="shared" ca="1" si="29"/>
        <v>12.031827329042192</v>
      </c>
      <c r="O110">
        <v>0.56057945301558387</v>
      </c>
      <c r="P110">
        <f t="shared" si="30"/>
        <v>14.654211910704737</v>
      </c>
    </row>
    <row r="111" spans="1:16" x14ac:dyDescent="0.25">
      <c r="A111" s="4">
        <f t="shared" si="33"/>
        <v>10300</v>
      </c>
      <c r="B111">
        <v>-26.26529293448025</v>
      </c>
      <c r="C111">
        <f t="shared" ca="1" si="34"/>
        <v>-334.6035970214183</v>
      </c>
      <c r="D111">
        <f t="shared" ca="1" si="35"/>
        <v>334.60359702141784</v>
      </c>
      <c r="E111">
        <f t="shared" ca="1" si="20"/>
        <v>334.60359702141784</v>
      </c>
      <c r="F111">
        <f t="shared" ca="1" si="21"/>
        <v>0.92726076821826431</v>
      </c>
      <c r="G111">
        <f t="shared" ca="1" si="22"/>
        <v>0.45676012629374307</v>
      </c>
      <c r="H111">
        <f t="shared" ca="1" si="23"/>
        <v>0.92036486851531618</v>
      </c>
      <c r="I111">
        <f t="shared" ca="1" si="24"/>
        <v>1.0865256097977174</v>
      </c>
      <c r="J111">
        <f t="shared" ca="1" si="25"/>
        <v>0.46484608217806678</v>
      </c>
      <c r="K111">
        <f t="shared" ca="1" si="26"/>
        <v>0.89389057527972438</v>
      </c>
      <c r="L111" s="7">
        <f t="shared" si="27"/>
        <v>0.53283302033339752</v>
      </c>
      <c r="M111">
        <f t="shared" ca="1" si="28"/>
        <v>0.77206414878371465</v>
      </c>
      <c r="N111">
        <f t="shared" ca="1" si="29"/>
        <v>12.023906882107607</v>
      </c>
      <c r="O111">
        <v>0.56057945301558387</v>
      </c>
      <c r="P111">
        <f t="shared" si="30"/>
        <v>14.723783546505018</v>
      </c>
    </row>
    <row r="112" spans="1:16" x14ac:dyDescent="0.25">
      <c r="A112" s="4">
        <f t="shared" si="33"/>
        <v>10400</v>
      </c>
      <c r="B112">
        <v>-26.389399580605129</v>
      </c>
      <c r="C112">
        <f t="shared" ca="1" si="34"/>
        <v>335.33102697909027</v>
      </c>
      <c r="D112">
        <f t="shared" ca="1" si="35"/>
        <v>-335.33102697909072</v>
      </c>
      <c r="E112">
        <f t="shared" ca="1" si="20"/>
        <v>335.33102697909072</v>
      </c>
      <c r="F112">
        <f t="shared" ca="1" si="21"/>
        <v>0.92692871249571884</v>
      </c>
      <c r="G112">
        <f t="shared" ca="1" si="22"/>
        <v>0.45775312518046701</v>
      </c>
      <c r="H112">
        <f t="shared" ca="1" si="23"/>
        <v>0.92119977742552883</v>
      </c>
      <c r="I112">
        <f t="shared" ca="1" si="24"/>
        <v>1.0855408614998732</v>
      </c>
      <c r="J112">
        <f t="shared" ca="1" si="25"/>
        <v>0.46585665997487724</v>
      </c>
      <c r="K112">
        <f t="shared" ca="1" si="26"/>
        <v>0.89343709181513686</v>
      </c>
      <c r="L112" s="7">
        <f t="shared" si="27"/>
        <v>0.53283302033339752</v>
      </c>
      <c r="M112">
        <f t="shared" ca="1" si="28"/>
        <v>0.77226006291802052</v>
      </c>
      <c r="N112">
        <f t="shared" ca="1" si="29"/>
        <v>12.016057627337299</v>
      </c>
      <c r="O112">
        <v>0.56057945301558387</v>
      </c>
      <c r="P112">
        <f t="shared" si="30"/>
        <v>14.793355182305302</v>
      </c>
    </row>
    <row r="113" spans="1:16" x14ac:dyDescent="0.25">
      <c r="A113" s="4">
        <f t="shared" si="33"/>
        <v>10500</v>
      </c>
      <c r="B113">
        <v>-26.513506226730005</v>
      </c>
      <c r="C113">
        <f t="shared" ca="1" si="34"/>
        <v>-336.05630960950856</v>
      </c>
      <c r="D113">
        <f t="shared" ca="1" si="35"/>
        <v>336.05630960950845</v>
      </c>
      <c r="E113">
        <f t="shared" ca="1" si="20"/>
        <v>336.05630960950845</v>
      </c>
      <c r="F113">
        <f t="shared" ca="1" si="21"/>
        <v>0.92659677080723346</v>
      </c>
      <c r="G113">
        <f t="shared" ca="1" si="22"/>
        <v>0.45874319279724551</v>
      </c>
      <c r="H113">
        <f t="shared" ca="1" si="23"/>
        <v>0.92203032604760649</v>
      </c>
      <c r="I113">
        <f t="shared" ca="1" si="24"/>
        <v>1.0845630254772853</v>
      </c>
      <c r="J113">
        <f t="shared" ca="1" si="25"/>
        <v>0.46686425460991088</v>
      </c>
      <c r="K113">
        <f t="shared" ca="1" si="26"/>
        <v>0.89298403860265907</v>
      </c>
      <c r="L113" s="7">
        <f t="shared" si="27"/>
        <v>0.53283302033339752</v>
      </c>
      <c r="M113">
        <f t="shared" ca="1" si="28"/>
        <v>0.77245594017980002</v>
      </c>
      <c r="N113">
        <f t="shared" ca="1" si="29"/>
        <v>12.008278801445291</v>
      </c>
      <c r="O113">
        <v>0.56057945301558387</v>
      </c>
      <c r="P113">
        <f t="shared" si="30"/>
        <v>14.862926818105583</v>
      </c>
    </row>
    <row r="114" spans="1:16" x14ac:dyDescent="0.25">
      <c r="A114" s="4">
        <f t="shared" si="33"/>
        <v>10600</v>
      </c>
      <c r="B114">
        <v>-26.637612872854884</v>
      </c>
      <c r="C114">
        <f t="shared" ca="1" si="34"/>
        <v>-336.7794589440303</v>
      </c>
      <c r="D114">
        <f t="shared" ca="1" si="35"/>
        <v>336.77945894403001</v>
      </c>
      <c r="E114">
        <f t="shared" ca="1" si="20"/>
        <v>336.77945894403001</v>
      </c>
      <c r="F114">
        <f t="shared" ca="1" si="21"/>
        <v>0.92626494321621067</v>
      </c>
      <c r="G114">
        <f t="shared" ca="1" si="22"/>
        <v>0.45973034829798048</v>
      </c>
      <c r="H114">
        <f t="shared" ca="1" si="23"/>
        <v>0.92285654894029734</v>
      </c>
      <c r="I114">
        <f t="shared" ca="1" si="24"/>
        <v>1.083592028629244</v>
      </c>
      <c r="J114">
        <f t="shared" ca="1" si="25"/>
        <v>0.46786888557614825</v>
      </c>
      <c r="K114">
        <f t="shared" ca="1" si="26"/>
        <v>0.89253141536569447</v>
      </c>
      <c r="L114" s="7">
        <f t="shared" si="27"/>
        <v>0.53283302033339752</v>
      </c>
      <c r="M114">
        <f t="shared" ca="1" si="28"/>
        <v>0.77265178045316552</v>
      </c>
      <c r="N114">
        <f t="shared" ca="1" si="29"/>
        <v>12.000569652826849</v>
      </c>
      <c r="O114">
        <v>0.56057945301558387</v>
      </c>
      <c r="P114">
        <f t="shared" si="30"/>
        <v>14.932498453905866</v>
      </c>
    </row>
    <row r="115" spans="1:16" x14ac:dyDescent="0.25">
      <c r="A115" s="4">
        <f t="shared" si="33"/>
        <v>10700</v>
      </c>
      <c r="B115">
        <v>-26.76171951897976</v>
      </c>
      <c r="C115">
        <f t="shared" ca="1" si="34"/>
        <v>337.50048885327425</v>
      </c>
      <c r="D115">
        <f t="shared" ca="1" si="35"/>
        <v>-337.5004888532747</v>
      </c>
      <c r="E115">
        <f t="shared" ca="1" si="20"/>
        <v>337.5004888532747</v>
      </c>
      <c r="F115">
        <f t="shared" ca="1" si="21"/>
        <v>0.92593322978605386</v>
      </c>
      <c r="G115">
        <f t="shared" ca="1" si="22"/>
        <v>0.46071461061715319</v>
      </c>
      <c r="H115">
        <f t="shared" ca="1" si="23"/>
        <v>0.9236784802282284</v>
      </c>
      <c r="I115">
        <f t="shared" ca="1" si="24"/>
        <v>1.0826277989641089</v>
      </c>
      <c r="J115">
        <f t="shared" ca="1" si="25"/>
        <v>0.46887057214326483</v>
      </c>
      <c r="K115">
        <f t="shared" ca="1" si="26"/>
        <v>0.89207922182778265</v>
      </c>
      <c r="L115" s="7">
        <f t="shared" si="27"/>
        <v>0.53283302033339752</v>
      </c>
      <c r="M115">
        <f t="shared" ca="1" si="28"/>
        <v>0.77284758362219685</v>
      </c>
      <c r="N115">
        <f t="shared" ca="1" si="29"/>
        <v>11.992929441326416</v>
      </c>
      <c r="O115">
        <v>0.56057945301558387</v>
      </c>
      <c r="P115">
        <f t="shared" si="30"/>
        <v>15.002070089706148</v>
      </c>
    </row>
    <row r="116" spans="1:16" x14ac:dyDescent="0.25">
      <c r="A116" s="4">
        <f t="shared" si="33"/>
        <v>10800</v>
      </c>
      <c r="B116">
        <v>-26.885826165104639</v>
      </c>
      <c r="C116">
        <f t="shared" ca="1" si="34"/>
        <v>338.21941304971193</v>
      </c>
      <c r="D116">
        <f t="shared" ca="1" si="35"/>
        <v>-338.21941304971193</v>
      </c>
      <c r="E116">
        <f t="shared" ca="1" si="20"/>
        <v>338.21941304971193</v>
      </c>
      <c r="F116">
        <f t="shared" ca="1" si="21"/>
        <v>0.92560163058016687</v>
      </c>
      <c r="G116">
        <f t="shared" ca="1" si="22"/>
        <v>0.46169599847336168</v>
      </c>
      <c r="H116">
        <f t="shared" ca="1" si="23"/>
        <v>0.92449615360939363</v>
      </c>
      <c r="I116">
        <f t="shared" ca="1" si="24"/>
        <v>1.0816702655774459</v>
      </c>
      <c r="J116">
        <f t="shared" ca="1" si="25"/>
        <v>0.46986933336123132</v>
      </c>
      <c r="K116">
        <f t="shared" ca="1" si="26"/>
        <v>0.89162745771259933</v>
      </c>
      <c r="L116" s="7">
        <f t="shared" si="27"/>
        <v>0.53283302033339752</v>
      </c>
      <c r="M116">
        <f t="shared" ca="1" si="28"/>
        <v>0.77304334957094123</v>
      </c>
      <c r="N116">
        <f t="shared" ca="1" si="29"/>
        <v>11.985357438011196</v>
      </c>
      <c r="O116">
        <v>0.56057945301558387</v>
      </c>
      <c r="P116">
        <f t="shared" si="30"/>
        <v>15.071641725506431</v>
      </c>
    </row>
    <row r="117" spans="1:16" x14ac:dyDescent="0.25">
      <c r="A117" s="4">
        <f t="shared" si="33"/>
        <v>10900</v>
      </c>
      <c r="B117">
        <v>-27.009932811229515</v>
      </c>
      <c r="C117">
        <f t="shared" ca="1" si="34"/>
        <v>338.93624509020117</v>
      </c>
      <c r="D117">
        <f t="shared" ca="1" si="35"/>
        <v>-338.93624509020174</v>
      </c>
      <c r="E117">
        <f t="shared" ca="1" si="20"/>
        <v>338.93624509020174</v>
      </c>
      <c r="F117">
        <f t="shared" ca="1" si="21"/>
        <v>0.92527014566195542</v>
      </c>
      <c r="G117">
        <f t="shared" ca="1" si="22"/>
        <v>0.46267453037277906</v>
      </c>
      <c r="H117">
        <f t="shared" ca="1" si="23"/>
        <v>0.92530960236247206</v>
      </c>
      <c r="I117">
        <f t="shared" ca="1" si="24"/>
        <v>1.0807193586307013</v>
      </c>
      <c r="J117">
        <f t="shared" ca="1" si="25"/>
        <v>0.47086518806383271</v>
      </c>
      <c r="K117">
        <f t="shared" ca="1" si="26"/>
        <v>0.89117612274395752</v>
      </c>
      <c r="L117" s="7">
        <f t="shared" si="27"/>
        <v>0.53283302033339752</v>
      </c>
      <c r="M117">
        <f t="shared" ca="1" si="28"/>
        <v>0.77323907818341275</v>
      </c>
      <c r="N117">
        <f t="shared" ca="1" si="29"/>
        <v>11.977852924950314</v>
      </c>
      <c r="O117">
        <v>0.56057945301558387</v>
      </c>
      <c r="P117">
        <f t="shared" si="30"/>
        <v>15.141213361306713</v>
      </c>
    </row>
    <row r="118" spans="1:16" x14ac:dyDescent="0.25">
      <c r="A118" s="4">
        <f t="shared" si="33"/>
        <v>11000</v>
      </c>
      <c r="B118">
        <v>-27.13403945735439</v>
      </c>
      <c r="C118">
        <f t="shared" ca="1" si="34"/>
        <v>339.65099837847509</v>
      </c>
      <c r="D118">
        <f t="shared" ca="1" si="35"/>
        <v>-339.65099837847538</v>
      </c>
      <c r="E118">
        <f t="shared" ca="1" si="20"/>
        <v>339.65099837847538</v>
      </c>
      <c r="F118">
        <f t="shared" ca="1" si="21"/>
        <v>0.92493877509482525</v>
      </c>
      <c r="G118">
        <f t="shared" ca="1" si="22"/>
        <v>0.46365022461255134</v>
      </c>
      <c r="H118">
        <f t="shared" ca="1" si="23"/>
        <v>0.92611885935399663</v>
      </c>
      <c r="I118">
        <f t="shared" ca="1" si="24"/>
        <v>1.0797750093303773</v>
      </c>
      <c r="J118">
        <f t="shared" ca="1" si="25"/>
        <v>0.47185815487212668</v>
      </c>
      <c r="K118">
        <f t="shared" ca="1" si="26"/>
        <v>0.89072521664580528</v>
      </c>
      <c r="L118" s="7">
        <f t="shared" si="27"/>
        <v>0.53283302033339752</v>
      </c>
      <c r="M118">
        <f t="shared" ca="1" si="28"/>
        <v>0.77343476934359379</v>
      </c>
      <c r="N118">
        <f t="shared" ca="1" si="29"/>
        <v>11.970415194999195</v>
      </c>
      <c r="O118">
        <v>0.56057945301558387</v>
      </c>
      <c r="P118">
        <f t="shared" si="30"/>
        <v>15.210784997106995</v>
      </c>
    </row>
    <row r="119" spans="1:16" x14ac:dyDescent="0.25">
      <c r="A119" s="4">
        <f t="shared" si="33"/>
        <v>11100</v>
      </c>
      <c r="B119">
        <v>-27.25814610347927</v>
      </c>
      <c r="C119">
        <f t="shared" ca="1" si="34"/>
        <v>340.36368616757221</v>
      </c>
      <c r="D119">
        <f t="shared" ca="1" si="35"/>
        <v>-340.36368616757255</v>
      </c>
      <c r="E119">
        <f t="shared" ca="1" si="20"/>
        <v>340.36368616757255</v>
      </c>
      <c r="F119">
        <f t="shared" ca="1" si="21"/>
        <v>0.92460751894218363</v>
      </c>
      <c r="G119">
        <f t="shared" ca="1" si="22"/>
        <v>0.46462309928411433</v>
      </c>
      <c r="H119">
        <f t="shared" ca="1" si="23"/>
        <v>0.92692395704535857</v>
      </c>
      <c r="I119">
        <f t="shared" ca="1" si="24"/>
        <v>1.0788371499077194</v>
      </c>
      <c r="J119">
        <f t="shared" ca="1" si="25"/>
        <v>0.47284825219781901</v>
      </c>
      <c r="K119">
        <f t="shared" ca="1" si="26"/>
        <v>0.89027473914222754</v>
      </c>
      <c r="L119" s="7">
        <f t="shared" si="27"/>
        <v>0.53283302033339752</v>
      </c>
      <c r="M119">
        <f t="shared" ca="1" si="28"/>
        <v>0.7736304229354346</v>
      </c>
      <c r="N119">
        <f t="shared" ca="1" si="29"/>
        <v>11.963043551589234</v>
      </c>
      <c r="O119">
        <v>0.56057945301558387</v>
      </c>
      <c r="P119">
        <f t="shared" si="30"/>
        <v>15.280356632907278</v>
      </c>
    </row>
    <row r="120" spans="1:16" x14ac:dyDescent="0.25">
      <c r="A120" s="4">
        <f t="shared" si="33"/>
        <v>11200</v>
      </c>
      <c r="B120">
        <v>-27.382252749604145</v>
      </c>
      <c r="C120">
        <f t="shared" ca="1" si="34"/>
        <v>341.07432156222336</v>
      </c>
      <c r="D120">
        <f t="shared" ca="1" si="35"/>
        <v>-341.07432156222359</v>
      </c>
      <c r="E120">
        <f t="shared" ca="1" si="20"/>
        <v>341.07432156222359</v>
      </c>
      <c r="F120">
        <f t="shared" ca="1" si="21"/>
        <v>0.92427637726743783</v>
      </c>
      <c r="G120">
        <f t="shared" ca="1" si="22"/>
        <v>0.46559317227645242</v>
      </c>
      <c r="H120">
        <f t="shared" ca="1" si="23"/>
        <v>0.9277249274996695</v>
      </c>
      <c r="I120">
        <f t="shared" ca="1" si="24"/>
        <v>1.0779057135988794</v>
      </c>
      <c r="J120">
        <f t="shared" ca="1" si="25"/>
        <v>0.47383549824658011</v>
      </c>
      <c r="K120">
        <f t="shared" ca="1" si="26"/>
        <v>0.88982468995744468</v>
      </c>
      <c r="L120" s="7">
        <f t="shared" si="27"/>
        <v>0.53283302033339752</v>
      </c>
      <c r="M120">
        <f t="shared" ca="1" si="28"/>
        <v>0.77382603884285361</v>
      </c>
      <c r="N120">
        <f t="shared" ca="1" si="29"/>
        <v>11.955737308522407</v>
      </c>
      <c r="O120">
        <v>0.56057945301558387</v>
      </c>
      <c r="P120">
        <f t="shared" si="30"/>
        <v>15.34992826870756</v>
      </c>
    </row>
    <row r="121" spans="1:16" x14ac:dyDescent="0.25">
      <c r="A121" s="5">
        <v>11214.3</v>
      </c>
      <c r="B121" s="6">
        <v>-27.400000000000002</v>
      </c>
      <c r="C121">
        <f ca="1">D121</f>
        <v>-341.17577545106934</v>
      </c>
      <c r="D121">
        <f ca="1">(1.56*(21.67)^2)*TANH((2*PI()*B121)/C121)</f>
        <v>341.1757754510698</v>
      </c>
      <c r="E121">
        <f t="shared" ca="1" si="20"/>
        <v>341.1757754510698</v>
      </c>
      <c r="F121">
        <f t="shared" ca="1" si="21"/>
        <v>0.92422903336729978</v>
      </c>
      <c r="G121">
        <f t="shared" ca="1" si="22"/>
        <v>0.46573166478369038</v>
      </c>
      <c r="H121">
        <f t="shared" ca="1" si="23"/>
        <v>0.9278391308320354</v>
      </c>
      <c r="I121">
        <f t="shared" ca="1" si="24"/>
        <v>1.0777730392802627</v>
      </c>
      <c r="J121">
        <f t="shared" ca="1" si="25"/>
        <v>0.47397644246586423</v>
      </c>
      <c r="K121">
        <f t="shared" ca="1" si="26"/>
        <v>0.8897603679120667</v>
      </c>
      <c r="L121" s="7">
        <f t="shared" si="27"/>
        <v>0.53283302033339752</v>
      </c>
      <c r="M121">
        <f t="shared" ca="1" si="28"/>
        <v>0.77385400883109601</v>
      </c>
      <c r="N121">
        <f t="shared" ca="1" si="29"/>
        <v>11.954697820983023</v>
      </c>
      <c r="O121">
        <v>0.56057945301558387</v>
      </c>
      <c r="P121">
        <f t="shared" si="30"/>
        <v>15.359877012626999</v>
      </c>
    </row>
    <row r="122" spans="1:16" x14ac:dyDescent="0.25">
      <c r="A122" s="4">
        <v>11300</v>
      </c>
      <c r="B122">
        <v>-27.4265812516403</v>
      </c>
      <c r="C122">
        <f t="shared" ref="C122:C172" ca="1" si="36">D122</f>
        <v>-341.32765184302338</v>
      </c>
      <c r="D122">
        <f t="shared" ref="D122:D152" ca="1" si="37">(1.56*(21.67)^2)*TANH((2*PI()*B122)/C122)</f>
        <v>341.32765184302338</v>
      </c>
      <c r="E122">
        <f t="shared" ca="1" si="20"/>
        <v>341.32765184302338</v>
      </c>
      <c r="F122">
        <f t="shared" ca="1" si="21"/>
        <v>0.92415812760261096</v>
      </c>
      <c r="G122">
        <f t="shared" ca="1" si="22"/>
        <v>0.46593898795829886</v>
      </c>
      <c r="H122">
        <f t="shared" ca="1" si="23"/>
        <v>0.92801002439477664</v>
      </c>
      <c r="I122">
        <f t="shared" ca="1" si="24"/>
        <v>1.0775745667749368</v>
      </c>
      <c r="J122">
        <f t="shared" ca="1" si="25"/>
        <v>0.47418743585148099</v>
      </c>
      <c r="K122">
        <f t="shared" ca="1" si="26"/>
        <v>0.88966404482578088</v>
      </c>
      <c r="L122" s="7">
        <f t="shared" si="27"/>
        <v>0.53283302033339752</v>
      </c>
      <c r="M122">
        <f t="shared" ca="1" si="28"/>
        <v>0.77389589991875651</v>
      </c>
      <c r="N122">
        <f t="shared" ca="1" si="29"/>
        <v>11.953143381958419</v>
      </c>
      <c r="O122">
        <v>0.56060825603801168</v>
      </c>
      <c r="P122">
        <f t="shared" si="30"/>
        <v>15.375567884566896</v>
      </c>
    </row>
    <row r="123" spans="1:16" x14ac:dyDescent="0.25">
      <c r="A123" s="4">
        <f t="shared" ref="A123:A163" si="38">A122+100</f>
        <v>11400</v>
      </c>
      <c r="B123">
        <v>-27.457597881325601</v>
      </c>
      <c r="C123">
        <f t="shared" ca="1" si="36"/>
        <v>341.50475250485567</v>
      </c>
      <c r="D123">
        <f t="shared" ca="1" si="37"/>
        <v>-341.50475250485511</v>
      </c>
      <c r="E123">
        <f t="shared" ca="1" si="20"/>
        <v>341.50475250485511</v>
      </c>
      <c r="F123">
        <f t="shared" ca="1" si="21"/>
        <v>0.92407539706497832</v>
      </c>
      <c r="G123">
        <f t="shared" ca="1" si="22"/>
        <v>0.46618074423762557</v>
      </c>
      <c r="H123">
        <f t="shared" ca="1" si="23"/>
        <v>0.92820919660972001</v>
      </c>
      <c r="I123">
        <f t="shared" ca="1" si="24"/>
        <v>1.0773433442078526</v>
      </c>
      <c r="J123">
        <f t="shared" ca="1" si="25"/>
        <v>0.47443347190589502</v>
      </c>
      <c r="K123">
        <f t="shared" ca="1" si="26"/>
        <v>0.88955167397708934</v>
      </c>
      <c r="L123" s="7">
        <f t="shared" si="27"/>
        <v>0.53283302033339752</v>
      </c>
      <c r="M123">
        <f t="shared" ca="1" si="28"/>
        <v>0.77394477880652801</v>
      </c>
      <c r="N123">
        <f t="shared" ca="1" si="29"/>
        <v>11.951333306696093</v>
      </c>
      <c r="O123">
        <v>0.56060825603801168</v>
      </c>
      <c r="P123">
        <f t="shared" si="30"/>
        <v>15.392956063242949</v>
      </c>
    </row>
    <row r="124" spans="1:16" x14ac:dyDescent="0.25">
      <c r="A124" s="4">
        <f t="shared" si="38"/>
        <v>11500</v>
      </c>
      <c r="B124">
        <v>-27.488614511010901</v>
      </c>
      <c r="C124">
        <f t="shared" ca="1" si="36"/>
        <v>341.68172627206326</v>
      </c>
      <c r="D124">
        <f t="shared" ca="1" si="37"/>
        <v>-341.68172627206297</v>
      </c>
      <c r="E124">
        <f t="shared" ca="1" si="20"/>
        <v>341.68172627206297</v>
      </c>
      <c r="F124">
        <f t="shared" ca="1" si="21"/>
        <v>0.92399267368395321</v>
      </c>
      <c r="G124">
        <f t="shared" ca="1" si="22"/>
        <v>0.46642232729584732</v>
      </c>
      <c r="H124">
        <f t="shared" ca="1" si="23"/>
        <v>0.92840811420838187</v>
      </c>
      <c r="I124">
        <f t="shared" ca="1" si="24"/>
        <v>1.0771125162479454</v>
      </c>
      <c r="J124">
        <f t="shared" ca="1" si="25"/>
        <v>0.47467933167269688</v>
      </c>
      <c r="K124">
        <f t="shared" ca="1" si="26"/>
        <v>0.88943932985334917</v>
      </c>
      <c r="L124" s="7">
        <f t="shared" si="27"/>
        <v>0.53283302033339752</v>
      </c>
      <c r="M124">
        <f t="shared" ca="1" si="28"/>
        <v>0.77399365532888964</v>
      </c>
      <c r="N124">
        <f t="shared" ca="1" si="29"/>
        <v>11.949527248710124</v>
      </c>
      <c r="O124">
        <v>0.56060825603801168</v>
      </c>
      <c r="P124">
        <f t="shared" si="30"/>
        <v>15.410344241919002</v>
      </c>
    </row>
    <row r="125" spans="1:16" x14ac:dyDescent="0.25">
      <c r="A125" s="4">
        <f t="shared" si="38"/>
        <v>11600</v>
      </c>
      <c r="B125">
        <v>-27.519631140696202</v>
      </c>
      <c r="C125">
        <f t="shared" ca="1" si="36"/>
        <v>341.85857334416841</v>
      </c>
      <c r="D125">
        <f t="shared" ca="1" si="37"/>
        <v>-341.85857334416841</v>
      </c>
      <c r="E125">
        <f t="shared" ca="1" si="20"/>
        <v>341.85857334416841</v>
      </c>
      <c r="F125">
        <f t="shared" ca="1" si="21"/>
        <v>0.92390995746052529</v>
      </c>
      <c r="G125">
        <f t="shared" ca="1" si="22"/>
        <v>0.46666373740532752</v>
      </c>
      <c r="H125">
        <f t="shared" ca="1" si="23"/>
        <v>0.92860677767774868</v>
      </c>
      <c r="I125">
        <f t="shared" ca="1" si="24"/>
        <v>1.076882081887008</v>
      </c>
      <c r="J125">
        <f t="shared" ca="1" si="25"/>
        <v>0.47492501542907167</v>
      </c>
      <c r="K125">
        <f t="shared" ca="1" si="26"/>
        <v>0.88932701245026002</v>
      </c>
      <c r="L125" s="7">
        <f t="shared" si="27"/>
        <v>0.53283302033339752</v>
      </c>
      <c r="M125">
        <f t="shared" ca="1" si="28"/>
        <v>0.77404252948402863</v>
      </c>
      <c r="N125">
        <f t="shared" ca="1" si="29"/>
        <v>11.947725197639571</v>
      </c>
      <c r="O125">
        <v>0.56060825603801168</v>
      </c>
      <c r="P125">
        <f t="shared" si="30"/>
        <v>15.427732420595056</v>
      </c>
    </row>
    <row r="126" spans="1:16" x14ac:dyDescent="0.25">
      <c r="A126" s="4">
        <f t="shared" si="38"/>
        <v>11700</v>
      </c>
      <c r="B126">
        <v>-27.550647770381502</v>
      </c>
      <c r="C126">
        <f t="shared" ca="1" si="36"/>
        <v>342.03529392014002</v>
      </c>
      <c r="D126">
        <f t="shared" ca="1" si="37"/>
        <v>-342.03529392013985</v>
      </c>
      <c r="E126">
        <f t="shared" ca="1" si="20"/>
        <v>342.03529392013985</v>
      </c>
      <c r="F126">
        <f t="shared" ca="1" si="21"/>
        <v>0.9238272483956842</v>
      </c>
      <c r="G126">
        <f t="shared" ca="1" si="22"/>
        <v>0.46690497483767451</v>
      </c>
      <c r="H126">
        <f t="shared" ca="1" si="23"/>
        <v>0.92880518750332675</v>
      </c>
      <c r="I126">
        <f t="shared" ca="1" si="24"/>
        <v>1.0766520401205428</v>
      </c>
      <c r="J126">
        <f t="shared" ca="1" si="25"/>
        <v>0.47517052345143584</v>
      </c>
      <c r="K126">
        <f t="shared" ca="1" si="26"/>
        <v>0.88921472176352201</v>
      </c>
      <c r="L126" s="7">
        <f t="shared" si="27"/>
        <v>0.53283302033339752</v>
      </c>
      <c r="M126">
        <f t="shared" ca="1" si="28"/>
        <v>0.77409140127013187</v>
      </c>
      <c r="N126">
        <f t="shared" ca="1" si="29"/>
        <v>11.945927143161757</v>
      </c>
      <c r="O126">
        <v>0.56060825603801168</v>
      </c>
      <c r="P126">
        <f t="shared" si="30"/>
        <v>15.445120599271108</v>
      </c>
    </row>
    <row r="127" spans="1:16" x14ac:dyDescent="0.25">
      <c r="A127" s="4">
        <f t="shared" si="38"/>
        <v>11800</v>
      </c>
      <c r="B127">
        <v>-27.581664400066803</v>
      </c>
      <c r="C127">
        <f t="shared" ca="1" si="36"/>
        <v>-342.21188819839563</v>
      </c>
      <c r="D127">
        <f t="shared" ca="1" si="37"/>
        <v>342.21188819839603</v>
      </c>
      <c r="E127">
        <f t="shared" ca="1" si="20"/>
        <v>342.21188819839603</v>
      </c>
      <c r="F127">
        <f t="shared" ca="1" si="21"/>
        <v>0.92374454649041993</v>
      </c>
      <c r="G127">
        <f t="shared" ca="1" si="22"/>
        <v>0.46714603986374359</v>
      </c>
      <c r="H127">
        <f t="shared" ca="1" si="23"/>
        <v>0.9290033441691472</v>
      </c>
      <c r="I127">
        <f t="shared" ca="1" si="24"/>
        <v>1.0764223899477441</v>
      </c>
      <c r="J127">
        <f t="shared" ca="1" si="25"/>
        <v>0.47541585601543968</v>
      </c>
      <c r="K127">
        <f t="shared" ca="1" si="26"/>
        <v>0.88910245778883645</v>
      </c>
      <c r="L127" s="7">
        <f t="shared" si="27"/>
        <v>0.53283302033339752</v>
      </c>
      <c r="M127">
        <f t="shared" ca="1" si="28"/>
        <v>0.7741402706853856</v>
      </c>
      <c r="N127">
        <f t="shared" ca="1" si="29"/>
        <v>11.944133074992095</v>
      </c>
      <c r="O127">
        <v>0.56060825603801168</v>
      </c>
      <c r="P127">
        <f t="shared" si="30"/>
        <v>15.462508777947162</v>
      </c>
    </row>
    <row r="128" spans="1:16" x14ac:dyDescent="0.25">
      <c r="A128" s="4">
        <f t="shared" si="38"/>
        <v>11900</v>
      </c>
      <c r="B128">
        <v>-27.612681029752103</v>
      </c>
      <c r="C128">
        <f t="shared" ca="1" si="36"/>
        <v>-342.38835637680501</v>
      </c>
      <c r="D128">
        <f t="shared" ca="1" si="37"/>
        <v>342.38835637680575</v>
      </c>
      <c r="E128">
        <f t="shared" ca="1" si="20"/>
        <v>342.38835637680575</v>
      </c>
      <c r="F128">
        <f t="shared" ca="1" si="21"/>
        <v>0.92366185174572202</v>
      </c>
      <c r="G128">
        <f t="shared" ca="1" si="22"/>
        <v>0.46738693275364257</v>
      </c>
      <c r="H128">
        <f t="shared" ca="1" si="23"/>
        <v>0.92920124815777427</v>
      </c>
      <c r="I128">
        <f t="shared" ca="1" si="24"/>
        <v>1.0761931303714785</v>
      </c>
      <c r="J128">
        <f t="shared" ca="1" si="25"/>
        <v>0.47566101339597266</v>
      </c>
      <c r="K128">
        <f t="shared" ca="1" si="26"/>
        <v>0.88899022052190446</v>
      </c>
      <c r="L128" s="7">
        <f t="shared" si="27"/>
        <v>0.53283302033339752</v>
      </c>
      <c r="M128">
        <f t="shared" ca="1" si="28"/>
        <v>0.77418913772797671</v>
      </c>
      <c r="N128">
        <f t="shared" ca="1" si="29"/>
        <v>11.942342982883899</v>
      </c>
      <c r="O128">
        <v>0.56060825603801168</v>
      </c>
      <c r="P128">
        <f t="shared" si="30"/>
        <v>15.479896956623215</v>
      </c>
    </row>
    <row r="129" spans="1:16" x14ac:dyDescent="0.25">
      <c r="A129" s="4">
        <f t="shared" si="38"/>
        <v>12000</v>
      </c>
      <c r="B129">
        <v>-27.643697659437404</v>
      </c>
      <c r="C129">
        <f t="shared" ca="1" si="36"/>
        <v>342.56469865269145</v>
      </c>
      <c r="D129">
        <f t="shared" ca="1" si="37"/>
        <v>-342.56469865269105</v>
      </c>
      <c r="E129">
        <f t="shared" ca="1" si="20"/>
        <v>342.56469865269105</v>
      </c>
      <c r="F129">
        <f t="shared" ca="1" si="21"/>
        <v>0.92357916416258035</v>
      </c>
      <c r="G129">
        <f t="shared" ca="1" si="22"/>
        <v>0.46762765377673327</v>
      </c>
      <c r="H129">
        <f t="shared" ca="1" si="23"/>
        <v>0.92939889995031066</v>
      </c>
      <c r="I129">
        <f t="shared" ca="1" si="24"/>
        <v>1.0759642603982682</v>
      </c>
      <c r="J129">
        <f t="shared" ca="1" si="25"/>
        <v>0.47590599586716509</v>
      </c>
      <c r="K129">
        <f t="shared" ca="1" si="26"/>
        <v>0.88887800995842758</v>
      </c>
      <c r="L129" s="7">
        <f t="shared" si="27"/>
        <v>0.53283302033339752</v>
      </c>
      <c r="M129">
        <f t="shared" ca="1" si="28"/>
        <v>0.77423800239609175</v>
      </c>
      <c r="N129">
        <f t="shared" ca="1" si="29"/>
        <v>11.940556856628193</v>
      </c>
      <c r="O129">
        <v>0.56060825603801168</v>
      </c>
      <c r="P129">
        <f t="shared" si="30"/>
        <v>15.497285135299268</v>
      </c>
    </row>
    <row r="130" spans="1:16" x14ac:dyDescent="0.25">
      <c r="A130" s="4">
        <f t="shared" si="38"/>
        <v>12100</v>
      </c>
      <c r="B130">
        <v>-27.674714289122704</v>
      </c>
      <c r="C130">
        <f t="shared" ca="1" si="36"/>
        <v>342.74091522283226</v>
      </c>
      <c r="D130">
        <f t="shared" ca="1" si="37"/>
        <v>-342.74091522283129</v>
      </c>
      <c r="E130">
        <f t="shared" ca="1" si="20"/>
        <v>342.74091522283129</v>
      </c>
      <c r="F130">
        <f t="shared" ca="1" si="21"/>
        <v>0.92349648374198501</v>
      </c>
      <c r="G130">
        <f t="shared" ca="1" si="22"/>
        <v>0.46786820320163203</v>
      </c>
      <c r="H130">
        <f t="shared" ca="1" si="23"/>
        <v>0.92959630002640148</v>
      </c>
      <c r="I130">
        <f t="shared" ca="1" si="24"/>
        <v>1.075735779038276</v>
      </c>
      <c r="J130">
        <f t="shared" ca="1" si="25"/>
        <v>0.4761508037023886</v>
      </c>
      <c r="K130">
        <f t="shared" ca="1" si="26"/>
        <v>0.88876582609410892</v>
      </c>
      <c r="L130" s="7">
        <f t="shared" si="27"/>
        <v>0.53283302033339752</v>
      </c>
      <c r="M130">
        <f t="shared" ca="1" si="28"/>
        <v>0.77428686468791663</v>
      </c>
      <c r="N130">
        <f t="shared" ca="1" si="29"/>
        <v>11.938774686053559</v>
      </c>
      <c r="O130">
        <v>0.56060825603801168</v>
      </c>
      <c r="P130">
        <f t="shared" si="30"/>
        <v>15.514673313975321</v>
      </c>
    </row>
    <row r="131" spans="1:16" x14ac:dyDescent="0.25">
      <c r="A131" s="4">
        <f t="shared" si="38"/>
        <v>12200</v>
      </c>
      <c r="B131">
        <v>-27.705730918808005</v>
      </c>
      <c r="C131">
        <f t="shared" ca="1" si="36"/>
        <v>342.91700628346342</v>
      </c>
      <c r="D131">
        <f t="shared" ca="1" si="37"/>
        <v>-342.9170062834628</v>
      </c>
      <c r="E131">
        <f t="shared" ca="1" si="20"/>
        <v>342.9170062834628</v>
      </c>
      <c r="F131">
        <f t="shared" ca="1" si="21"/>
        <v>0.92341381048492566</v>
      </c>
      <c r="G131">
        <f t="shared" ca="1" si="22"/>
        <v>0.46810858129621641</v>
      </c>
      <c r="H131">
        <f t="shared" ca="1" si="23"/>
        <v>0.92979344886424298</v>
      </c>
      <c r="I131">
        <f t="shared" ca="1" si="24"/>
        <v>1.0755076853052852</v>
      </c>
      <c r="J131">
        <f t="shared" ca="1" si="25"/>
        <v>0.47639543717426291</v>
      </c>
      <c r="K131">
        <f t="shared" ca="1" si="26"/>
        <v>0.88865366892465159</v>
      </c>
      <c r="L131" s="7">
        <f t="shared" si="27"/>
        <v>0.53283302033339752</v>
      </c>
      <c r="M131">
        <f t="shared" ca="1" si="28"/>
        <v>0.77433572460163758</v>
      </c>
      <c r="N131">
        <f t="shared" ca="1" si="29"/>
        <v>11.936996461025942</v>
      </c>
      <c r="O131">
        <v>0.56060825603801168</v>
      </c>
      <c r="P131">
        <f t="shared" si="30"/>
        <v>15.532061492651374</v>
      </c>
    </row>
    <row r="132" spans="1:16" x14ac:dyDescent="0.25">
      <c r="A132" s="4">
        <f t="shared" si="38"/>
        <v>12300</v>
      </c>
      <c r="B132">
        <v>-27.736747548493305</v>
      </c>
      <c r="C132">
        <f t="shared" ca="1" si="36"/>
        <v>343.09297203028132</v>
      </c>
      <c r="D132">
        <f t="shared" ca="1" si="37"/>
        <v>-343.09297203028075</v>
      </c>
      <c r="E132">
        <f t="shared" ref="E132:E183" ca="1" si="39">ABS(D132)</f>
        <v>343.09297203028075</v>
      </c>
      <c r="F132">
        <f t="shared" ref="F132:F183" ca="1" si="40">0.5*((1)+((4*PI()*B132/E132)/SINH(4*PI()*B132/E132)))</f>
        <v>0.92333114439239194</v>
      </c>
      <c r="G132">
        <f t="shared" ref="G132:G183" ca="1" si="41">TANH(2*PI()*-B132/E132)</f>
        <v>0.46834878832762733</v>
      </c>
      <c r="H132">
        <f t="shared" ref="H132:H183" ca="1" si="42">SQRT(2*F132*G132)</f>
        <v>0.92999034694058869</v>
      </c>
      <c r="I132">
        <f t="shared" ref="I132:I183" ca="1" si="43">1/H132</f>
        <v>1.0752799782166813</v>
      </c>
      <c r="J132">
        <f t="shared" ref="J132:J183" ca="1" si="44">ASIN(SIN(45))*G132</f>
        <v>0.47663989655465805</v>
      </c>
      <c r="K132">
        <f t="shared" ref="K132:K183" ca="1" si="45">COS(J132)</f>
        <v>0.88854153844575889</v>
      </c>
      <c r="L132" s="7">
        <f t="shared" ref="L132:L183" si="46">-COS(23)</f>
        <v>0.53283302033339752</v>
      </c>
      <c r="M132">
        <f t="shared" ref="M132:M183" ca="1" si="47">SQRT(L132/K132)</f>
        <v>0.77438458213544092</v>
      </c>
      <c r="N132">
        <f t="shared" ref="N132:N183" ca="1" si="48">M132*I132*14.3335</f>
        <v>11.935222171448443</v>
      </c>
      <c r="O132">
        <v>0.56060825603801168</v>
      </c>
      <c r="P132">
        <f t="shared" ref="P132:P183" si="49">-B132*O132</f>
        <v>15.549449671327428</v>
      </c>
    </row>
    <row r="133" spans="1:16" x14ac:dyDescent="0.25">
      <c r="A133" s="4">
        <f t="shared" si="38"/>
        <v>12400</v>
      </c>
      <c r="B133">
        <v>-27.767764178178606</v>
      </c>
      <c r="C133">
        <f t="shared" ca="1" si="36"/>
        <v>343.26881265844366</v>
      </c>
      <c r="D133">
        <f t="shared" ca="1" si="37"/>
        <v>-343.26881265844298</v>
      </c>
      <c r="E133">
        <f t="shared" ca="1" si="39"/>
        <v>343.26881265844298</v>
      </c>
      <c r="F133">
        <f t="shared" ca="1" si="40"/>
        <v>0.92324848546537397</v>
      </c>
      <c r="G133">
        <f t="shared" ca="1" si="41"/>
        <v>0.46858882456227025</v>
      </c>
      <c r="H133">
        <f t="shared" ca="1" si="42"/>
        <v>0.93018699473075395</v>
      </c>
      <c r="I133">
        <f t="shared" ca="1" si="43"/>
        <v>1.0750526567934373</v>
      </c>
      <c r="J133">
        <f t="shared" ca="1" si="44"/>
        <v>0.47688418211469569</v>
      </c>
      <c r="K133">
        <f t="shared" ca="1" si="45"/>
        <v>0.88842943465313473</v>
      </c>
      <c r="L133" s="7">
        <f t="shared" si="46"/>
        <v>0.53283302033339752</v>
      </c>
      <c r="M133">
        <f t="shared" ca="1" si="47"/>
        <v>0.77443343728751235</v>
      </c>
      <c r="N133">
        <f t="shared" ca="1" si="48"/>
        <v>11.933451807261179</v>
      </c>
      <c r="O133">
        <v>0.56060825603801168</v>
      </c>
      <c r="P133">
        <f t="shared" si="49"/>
        <v>15.566837850003481</v>
      </c>
    </row>
    <row r="134" spans="1:16" x14ac:dyDescent="0.25">
      <c r="A134" s="4">
        <f t="shared" si="38"/>
        <v>12500</v>
      </c>
      <c r="B134">
        <v>-27.798780807863906</v>
      </c>
      <c r="C134">
        <f t="shared" ca="1" si="36"/>
        <v>343.44452836257216</v>
      </c>
      <c r="D134">
        <f t="shared" ca="1" si="37"/>
        <v>-343.4445283625717</v>
      </c>
      <c r="E134">
        <f t="shared" ca="1" si="39"/>
        <v>343.4445283625717</v>
      </c>
      <c r="F134">
        <f t="shared" ca="1" si="40"/>
        <v>0.92316583370486138</v>
      </c>
      <c r="G134">
        <f t="shared" ca="1" si="41"/>
        <v>0.46882869026581908</v>
      </c>
      <c r="H134">
        <f t="shared" ca="1" si="42"/>
        <v>0.93038339270862214</v>
      </c>
      <c r="I134">
        <f t="shared" ca="1" si="43"/>
        <v>1.0748257200600961</v>
      </c>
      <c r="J134">
        <f t="shared" ca="1" si="44"/>
        <v>0.47712829412475294</v>
      </c>
      <c r="K134">
        <f t="shared" ca="1" si="45"/>
        <v>0.88831735754248398</v>
      </c>
      <c r="L134" s="7">
        <f t="shared" si="46"/>
        <v>0.53283302033339752</v>
      </c>
      <c r="M134">
        <f t="shared" ca="1" si="47"/>
        <v>0.77448229005603775</v>
      </c>
      <c r="N134">
        <f t="shared" ca="1" si="48"/>
        <v>11.931685358441094</v>
      </c>
      <c r="O134">
        <v>0.56060825603801168</v>
      </c>
      <c r="P134">
        <f t="shared" si="49"/>
        <v>15.584226028679534</v>
      </c>
    </row>
    <row r="135" spans="1:16" x14ac:dyDescent="0.25">
      <c r="A135" s="4">
        <f t="shared" si="38"/>
        <v>12600</v>
      </c>
      <c r="B135">
        <v>-27.829797437549207</v>
      </c>
      <c r="C135">
        <f t="shared" ca="1" si="36"/>
        <v>343.62011933675501</v>
      </c>
      <c r="D135">
        <f t="shared" ca="1" si="37"/>
        <v>-343.62011933675416</v>
      </c>
      <c r="E135">
        <f t="shared" ca="1" si="39"/>
        <v>343.62011933675416</v>
      </c>
      <c r="F135">
        <f t="shared" ca="1" si="40"/>
        <v>0.92308318911184384</v>
      </c>
      <c r="G135">
        <f t="shared" ca="1" si="41"/>
        <v>0.46906838570321951</v>
      </c>
      <c r="H135">
        <f t="shared" ca="1" si="42"/>
        <v>0.93057954134665166</v>
      </c>
      <c r="I135">
        <f t="shared" ca="1" si="43"/>
        <v>1.0745991670447528</v>
      </c>
      <c r="J135">
        <f t="shared" ca="1" si="44"/>
        <v>0.47737223285446573</v>
      </c>
      <c r="K135">
        <f t="shared" ca="1" si="45"/>
        <v>0.88820530710951129</v>
      </c>
      <c r="L135" s="7">
        <f t="shared" si="46"/>
        <v>0.53283302033339752</v>
      </c>
      <c r="M135">
        <f t="shared" ca="1" si="47"/>
        <v>0.77453114043920301</v>
      </c>
      <c r="N135">
        <f t="shared" ca="1" si="48"/>
        <v>11.929922815001785</v>
      </c>
      <c r="O135">
        <v>0.56060825603801168</v>
      </c>
      <c r="P135">
        <f t="shared" si="49"/>
        <v>15.601614207355587</v>
      </c>
    </row>
    <row r="136" spans="1:16" x14ac:dyDescent="0.25">
      <c r="A136" s="4">
        <f t="shared" si="38"/>
        <v>12700</v>
      </c>
      <c r="B136">
        <v>-27.860814067234507</v>
      </c>
      <c r="C136">
        <f t="shared" ca="1" si="36"/>
        <v>-343.79558577454742</v>
      </c>
      <c r="D136">
        <f t="shared" ca="1" si="37"/>
        <v>343.79558577454753</v>
      </c>
      <c r="E136">
        <f t="shared" ca="1" si="39"/>
        <v>343.79558577454753</v>
      </c>
      <c r="F136">
        <f t="shared" ca="1" si="40"/>
        <v>0.92300055168731165</v>
      </c>
      <c r="G136">
        <f t="shared" ca="1" si="41"/>
        <v>0.46930791113868953</v>
      </c>
      <c r="H136">
        <f t="shared" ca="1" si="42"/>
        <v>0.93077544111587973</v>
      </c>
      <c r="I136">
        <f t="shared" ca="1" si="43"/>
        <v>1.0743729967790394</v>
      </c>
      <c r="J136">
        <f t="shared" ca="1" si="44"/>
        <v>0.47761599857272946</v>
      </c>
      <c r="K136">
        <f t="shared" ca="1" si="45"/>
        <v>0.8880932833499231</v>
      </c>
      <c r="L136" s="7">
        <f t="shared" si="46"/>
        <v>0.53283302033339752</v>
      </c>
      <c r="M136">
        <f t="shared" ca="1" si="47"/>
        <v>0.77457998843519338</v>
      </c>
      <c r="N136">
        <f t="shared" ca="1" si="48"/>
        <v>11.928164166993328</v>
      </c>
      <c r="O136">
        <v>0.56060825603801168</v>
      </c>
      <c r="P136">
        <f t="shared" si="49"/>
        <v>15.61900238603164</v>
      </c>
    </row>
    <row r="137" spans="1:16" x14ac:dyDescent="0.25">
      <c r="A137" s="4">
        <f t="shared" si="38"/>
        <v>12800</v>
      </c>
      <c r="B137">
        <v>-27.891830696919808</v>
      </c>
      <c r="C137">
        <f t="shared" ca="1" si="36"/>
        <v>-343.97092786897656</v>
      </c>
      <c r="D137">
        <f t="shared" ca="1" si="37"/>
        <v>343.97092786897701</v>
      </c>
      <c r="E137">
        <f t="shared" ca="1" si="39"/>
        <v>343.97092786897701</v>
      </c>
      <c r="F137">
        <f t="shared" ca="1" si="40"/>
        <v>0.92291792143225393</v>
      </c>
      <c r="G137">
        <f t="shared" ca="1" si="41"/>
        <v>0.46954726683572628</v>
      </c>
      <c r="H137">
        <f t="shared" ca="1" si="42"/>
        <v>0.93097109248593146</v>
      </c>
      <c r="I137">
        <f t="shared" ca="1" si="43"/>
        <v>1.0741472082981047</v>
      </c>
      <c r="J137">
        <f t="shared" ca="1" si="44"/>
        <v>0.47785959154770596</v>
      </c>
      <c r="K137">
        <f t="shared" ca="1" si="45"/>
        <v>0.88798128625942496</v>
      </c>
      <c r="L137" s="7">
        <f t="shared" si="46"/>
        <v>0.53283302033339752</v>
      </c>
      <c r="M137">
        <f t="shared" ca="1" si="47"/>
        <v>0.77462883404219463</v>
      </c>
      <c r="N137">
        <f t="shared" ca="1" si="48"/>
        <v>11.926409404502088</v>
      </c>
      <c r="O137">
        <v>0.56060825603801168</v>
      </c>
      <c r="P137">
        <f t="shared" si="49"/>
        <v>15.636390564707693</v>
      </c>
    </row>
    <row r="138" spans="1:16" x14ac:dyDescent="0.25">
      <c r="A138" s="4">
        <f t="shared" si="38"/>
        <v>12900</v>
      </c>
      <c r="B138">
        <v>-27.922847326605108</v>
      </c>
      <c r="C138">
        <f t="shared" ca="1" si="36"/>
        <v>344.14614581254148</v>
      </c>
      <c r="D138">
        <f t="shared" ca="1" si="37"/>
        <v>-344.14614581254085</v>
      </c>
      <c r="E138">
        <f t="shared" ca="1" si="39"/>
        <v>344.14614581254085</v>
      </c>
      <c r="F138">
        <f t="shared" ca="1" si="40"/>
        <v>0.92283529834766087</v>
      </c>
      <c r="G138">
        <f t="shared" ca="1" si="41"/>
        <v>0.46978645305710603</v>
      </c>
      <c r="H138">
        <f t="shared" ca="1" si="42"/>
        <v>0.93116649592502398</v>
      </c>
      <c r="I138">
        <f t="shared" ca="1" si="43"/>
        <v>1.0739218006406004</v>
      </c>
      <c r="J138">
        <f t="shared" ca="1" si="44"/>
        <v>0.47810301204682337</v>
      </c>
      <c r="K138">
        <f t="shared" ca="1" si="45"/>
        <v>0.88786931583372319</v>
      </c>
      <c r="L138" s="7">
        <f t="shared" si="46"/>
        <v>0.53283302033339752</v>
      </c>
      <c r="M138">
        <f t="shared" ca="1" si="47"/>
        <v>0.77467767725839221</v>
      </c>
      <c r="N138">
        <f t="shared" ca="1" si="48"/>
        <v>11.924658517650563</v>
      </c>
      <c r="O138">
        <v>0.56060825603801168</v>
      </c>
      <c r="P138">
        <f t="shared" si="49"/>
        <v>15.653778743383747</v>
      </c>
    </row>
    <row r="139" spans="1:16" x14ac:dyDescent="0.25">
      <c r="A139" s="4">
        <f t="shared" si="38"/>
        <v>13000</v>
      </c>
      <c r="B139">
        <v>-27.953863956290409</v>
      </c>
      <c r="C139">
        <f t="shared" ca="1" si="36"/>
        <v>344.32123979721382</v>
      </c>
      <c r="D139">
        <f t="shared" ca="1" si="37"/>
        <v>-344.32123979721308</v>
      </c>
      <c r="E139">
        <f t="shared" ca="1" si="39"/>
        <v>344.32123979721308</v>
      </c>
      <c r="F139">
        <f t="shared" ca="1" si="40"/>
        <v>0.92275268243452224</v>
      </c>
      <c r="G139">
        <f t="shared" ca="1" si="41"/>
        <v>0.47002547006488521</v>
      </c>
      <c r="H139">
        <f t="shared" ca="1" si="42"/>
        <v>0.93136165189996956</v>
      </c>
      <c r="I139">
        <f t="shared" ca="1" si="43"/>
        <v>1.0736967728486662</v>
      </c>
      <c r="J139">
        <f t="shared" ca="1" si="44"/>
        <v>0.4783462603367773</v>
      </c>
      <c r="K139">
        <f t="shared" ca="1" si="45"/>
        <v>0.88775737206852579</v>
      </c>
      <c r="L139" s="7">
        <f t="shared" si="46"/>
        <v>0.53283302033339752</v>
      </c>
      <c r="M139">
        <f t="shared" ca="1" si="47"/>
        <v>0.77472651808197113</v>
      </c>
      <c r="N139">
        <f t="shared" ca="1" si="48"/>
        <v>11.92291149659723</v>
      </c>
      <c r="O139">
        <v>0.56060825603801168</v>
      </c>
      <c r="P139">
        <f t="shared" si="49"/>
        <v>15.671166922059799</v>
      </c>
    </row>
    <row r="140" spans="1:16" x14ac:dyDescent="0.25">
      <c r="A140" s="4">
        <f t="shared" si="38"/>
        <v>13100</v>
      </c>
      <c r="B140">
        <v>-27.984880585975709</v>
      </c>
      <c r="C140">
        <f t="shared" ca="1" si="36"/>
        <v>344.49621001444308</v>
      </c>
      <c r="D140">
        <f t="shared" ca="1" si="37"/>
        <v>-344.49621001444251</v>
      </c>
      <c r="E140">
        <f t="shared" ca="1" si="39"/>
        <v>344.49621001444251</v>
      </c>
      <c r="F140">
        <f t="shared" ca="1" si="40"/>
        <v>0.92267007369382803</v>
      </c>
      <c r="G140">
        <f t="shared" ca="1" si="41"/>
        <v>0.47026431812040737</v>
      </c>
      <c r="H140">
        <f t="shared" ca="1" si="42"/>
        <v>0.93155656087618655</v>
      </c>
      <c r="I140">
        <f t="shared" ca="1" si="43"/>
        <v>1.0734721239679084</v>
      </c>
      <c r="J140">
        <f t="shared" ca="1" si="44"/>
        <v>0.4785893366835377</v>
      </c>
      <c r="K140">
        <f t="shared" ca="1" si="45"/>
        <v>0.88764545495954028</v>
      </c>
      <c r="L140" s="7">
        <f t="shared" si="46"/>
        <v>0.53283302033339752</v>
      </c>
      <c r="M140">
        <f t="shared" ca="1" si="47"/>
        <v>0.7747753565111164</v>
      </c>
      <c r="N140">
        <f t="shared" ca="1" si="48"/>
        <v>11.921168331536327</v>
      </c>
      <c r="O140">
        <v>0.56060825603801168</v>
      </c>
      <c r="P140">
        <f t="shared" si="49"/>
        <v>15.688555100735853</v>
      </c>
    </row>
    <row r="141" spans="1:16" x14ac:dyDescent="0.25">
      <c r="A141" s="4">
        <f t="shared" si="38"/>
        <v>13200</v>
      </c>
      <c r="B141">
        <v>-28.01589721566101</v>
      </c>
      <c r="C141">
        <f t="shared" ca="1" si="36"/>
        <v>344.67105665515703</v>
      </c>
      <c r="D141">
        <f t="shared" ca="1" si="37"/>
        <v>-344.67105665515658</v>
      </c>
      <c r="E141">
        <f t="shared" ca="1" si="39"/>
        <v>344.67105665515658</v>
      </c>
      <c r="F141">
        <f t="shared" ca="1" si="40"/>
        <v>0.92258747212656789</v>
      </c>
      <c r="G141">
        <f t="shared" ca="1" si="41"/>
        <v>0.47050299748430385</v>
      </c>
      <c r="H141">
        <f t="shared" ca="1" si="42"/>
        <v>0.93175122331770166</v>
      </c>
      <c r="I141">
        <f t="shared" ca="1" si="43"/>
        <v>1.0732478530473872</v>
      </c>
      <c r="J141">
        <f t="shared" ca="1" si="44"/>
        <v>0.47883224135234997</v>
      </c>
      <c r="K141">
        <f t="shared" ca="1" si="45"/>
        <v>0.88753356450247489</v>
      </c>
      <c r="L141" s="7">
        <f t="shared" si="46"/>
        <v>0.53283302033339752</v>
      </c>
      <c r="M141">
        <f t="shared" ca="1" si="47"/>
        <v>0.77482419254401314</v>
      </c>
      <c r="N141">
        <f t="shared" ca="1" si="48"/>
        <v>11.919429012697728</v>
      </c>
      <c r="O141">
        <v>0.56060825603801168</v>
      </c>
      <c r="P141">
        <f t="shared" si="49"/>
        <v>15.705943279411906</v>
      </c>
    </row>
    <row r="142" spans="1:16" x14ac:dyDescent="0.25">
      <c r="A142" s="4">
        <f t="shared" si="38"/>
        <v>13300</v>
      </c>
      <c r="B142">
        <v>-28.04691384534631</v>
      </c>
      <c r="C142">
        <f t="shared" ca="1" si="36"/>
        <v>-344.84577990976334</v>
      </c>
      <c r="D142">
        <f t="shared" ca="1" si="37"/>
        <v>344.84577990976345</v>
      </c>
      <c r="E142">
        <f t="shared" ca="1" si="39"/>
        <v>344.84577990976345</v>
      </c>
      <c r="F142">
        <f t="shared" ca="1" si="40"/>
        <v>0.92250487773373169</v>
      </c>
      <c r="G142">
        <f t="shared" ca="1" si="41"/>
        <v>0.47074150841649604</v>
      </c>
      <c r="H142">
        <f t="shared" ca="1" si="42"/>
        <v>0.93194563968715693</v>
      </c>
      <c r="I142">
        <f t="shared" ca="1" si="43"/>
        <v>1.0730239591395998</v>
      </c>
      <c r="J142">
        <f t="shared" ca="1" si="44"/>
        <v>0.47907497460773679</v>
      </c>
      <c r="K142">
        <f t="shared" ca="1" si="45"/>
        <v>0.88742170069303838</v>
      </c>
      <c r="L142" s="7">
        <f t="shared" si="46"/>
        <v>0.53283302033339752</v>
      </c>
      <c r="M142">
        <f t="shared" ca="1" si="47"/>
        <v>0.77487302617884646</v>
      </c>
      <c r="N142">
        <f t="shared" ca="1" si="48"/>
        <v>11.917693530346755</v>
      </c>
      <c r="O142">
        <v>0.56060825603801168</v>
      </c>
      <c r="P142">
        <f t="shared" si="49"/>
        <v>15.723331458087959</v>
      </c>
    </row>
    <row r="143" spans="1:16" x14ac:dyDescent="0.25">
      <c r="A143" s="4">
        <f t="shared" si="38"/>
        <v>13400</v>
      </c>
      <c r="B143">
        <v>-28.077930475031611</v>
      </c>
      <c r="C143">
        <f t="shared" ca="1" si="36"/>
        <v>-345.02037996815244</v>
      </c>
      <c r="D143">
        <f t="shared" ca="1" si="37"/>
        <v>345.02037996815329</v>
      </c>
      <c r="E143">
        <f t="shared" ca="1" si="39"/>
        <v>345.02037996815329</v>
      </c>
      <c r="F143">
        <f t="shared" ca="1" si="40"/>
        <v>0.92242229051630908</v>
      </c>
      <c r="G143">
        <f t="shared" ca="1" si="41"/>
        <v>0.47097985117619923</v>
      </c>
      <c r="H143">
        <f t="shared" ca="1" si="42"/>
        <v>0.93213981044581518</v>
      </c>
      <c r="I143">
        <f t="shared" ca="1" si="43"/>
        <v>1.0728004413004626</v>
      </c>
      <c r="J143">
        <f t="shared" ca="1" si="44"/>
        <v>0.47931753671350236</v>
      </c>
      <c r="K143">
        <f t="shared" ca="1" si="45"/>
        <v>0.88730986352694019</v>
      </c>
      <c r="L143" s="7">
        <f t="shared" si="46"/>
        <v>0.53283302033339752</v>
      </c>
      <c r="M143">
        <f t="shared" ca="1" si="47"/>
        <v>0.77492185741380071</v>
      </c>
      <c r="N143">
        <f t="shared" ca="1" si="48"/>
        <v>11.915961874783994</v>
      </c>
      <c r="O143">
        <v>0.56060825603801168</v>
      </c>
      <c r="P143">
        <f t="shared" si="49"/>
        <v>15.740719636764013</v>
      </c>
    </row>
    <row r="144" spans="1:16" x14ac:dyDescent="0.25">
      <c r="A144" s="4">
        <f t="shared" si="38"/>
        <v>13500</v>
      </c>
      <c r="B144">
        <v>-28.108947104716911</v>
      </c>
      <c r="C144">
        <f t="shared" ca="1" si="36"/>
        <v>-345.19485701969961</v>
      </c>
      <c r="D144">
        <f t="shared" ca="1" si="37"/>
        <v>345.19485701969984</v>
      </c>
      <c r="E144">
        <f t="shared" ca="1" si="39"/>
        <v>345.19485701969984</v>
      </c>
      <c r="F144">
        <f t="shared" ca="1" si="40"/>
        <v>0.92233971047528995</v>
      </c>
      <c r="G144">
        <f t="shared" ca="1" si="41"/>
        <v>0.47121802602192553</v>
      </c>
      <c r="H144">
        <f t="shared" ca="1" si="42"/>
        <v>0.93233373605356629</v>
      </c>
      <c r="I144">
        <f t="shared" ca="1" si="43"/>
        <v>1.0725772985892961</v>
      </c>
      <c r="J144">
        <f t="shared" ca="1" si="44"/>
        <v>0.47955992793273505</v>
      </c>
      <c r="K144">
        <f t="shared" ca="1" si="45"/>
        <v>0.88719805299988974</v>
      </c>
      <c r="L144" s="7">
        <f t="shared" si="46"/>
        <v>0.53283302033339752</v>
      </c>
      <c r="M144">
        <f t="shared" ca="1" si="47"/>
        <v>0.774970686247061</v>
      </c>
      <c r="N144">
        <f t="shared" ca="1" si="48"/>
        <v>11.914234036345166</v>
      </c>
      <c r="O144">
        <v>0.56060825603801168</v>
      </c>
      <c r="P144">
        <f t="shared" si="49"/>
        <v>15.758107815440065</v>
      </c>
    </row>
    <row r="145" spans="1:16" x14ac:dyDescent="0.25">
      <c r="A145" s="4">
        <f t="shared" si="38"/>
        <v>13600</v>
      </c>
      <c r="B145">
        <v>-28.139963734402212</v>
      </c>
      <c r="C145">
        <f t="shared" ca="1" si="36"/>
        <v>345.36921125326529</v>
      </c>
      <c r="D145">
        <f t="shared" ca="1" si="37"/>
        <v>-345.36921125326489</v>
      </c>
      <c r="E145">
        <f t="shared" ca="1" si="39"/>
        <v>345.36921125326489</v>
      </c>
      <c r="F145">
        <f t="shared" ca="1" si="40"/>
        <v>0.92225713761166395</v>
      </c>
      <c r="G145">
        <f t="shared" ca="1" si="41"/>
        <v>0.47145603321148422</v>
      </c>
      <c r="H145">
        <f t="shared" ca="1" si="42"/>
        <v>0.93252741696893071</v>
      </c>
      <c r="I145">
        <f t="shared" ca="1" si="43"/>
        <v>1.0723545300688111</v>
      </c>
      <c r="J145">
        <f t="shared" ca="1" si="44"/>
        <v>0.47980214852780823</v>
      </c>
      <c r="K145">
        <f t="shared" ca="1" si="45"/>
        <v>0.88708626910759747</v>
      </c>
      <c r="L145" s="7">
        <f t="shared" si="46"/>
        <v>0.53283302033339752</v>
      </c>
      <c r="M145">
        <f t="shared" ca="1" si="47"/>
        <v>0.77501951267681168</v>
      </c>
      <c r="N145">
        <f t="shared" ca="1" si="48"/>
        <v>11.912510005400938</v>
      </c>
      <c r="O145">
        <v>0.56060825603801168</v>
      </c>
      <c r="P145">
        <f t="shared" si="49"/>
        <v>15.775495994116119</v>
      </c>
    </row>
    <row r="146" spans="1:16" x14ac:dyDescent="0.25">
      <c r="A146" s="4">
        <f t="shared" si="38"/>
        <v>13700</v>
      </c>
      <c r="B146">
        <v>-28.170980364087512</v>
      </c>
      <c r="C146">
        <f t="shared" ca="1" si="36"/>
        <v>345.54344285719816</v>
      </c>
      <c r="D146">
        <f t="shared" ca="1" si="37"/>
        <v>-345.54344285719804</v>
      </c>
      <c r="E146">
        <f t="shared" ca="1" si="39"/>
        <v>345.54344285719804</v>
      </c>
      <c r="F146">
        <f t="shared" ca="1" si="40"/>
        <v>0.92217457192642138</v>
      </c>
      <c r="G146">
        <f t="shared" ca="1" si="41"/>
        <v>0.47169387300198606</v>
      </c>
      <c r="H146">
        <f t="shared" ca="1" si="42"/>
        <v>0.93272085364906709</v>
      </c>
      <c r="I146">
        <f t="shared" ca="1" si="43"/>
        <v>1.0721321348050898</v>
      </c>
      <c r="J146">
        <f t="shared" ca="1" si="44"/>
        <v>0.48004419876038423</v>
      </c>
      <c r="K146">
        <f t="shared" ca="1" si="45"/>
        <v>0.88697451184577492</v>
      </c>
      <c r="L146" s="7">
        <f t="shared" si="46"/>
        <v>0.53283302033339752</v>
      </c>
      <c r="M146">
        <f t="shared" ca="1" si="47"/>
        <v>0.77506833670123709</v>
      </c>
      <c r="N146">
        <f t="shared" ca="1" si="48"/>
        <v>11.910789772356768</v>
      </c>
      <c r="O146">
        <v>0.56060825603801168</v>
      </c>
      <c r="P146">
        <f t="shared" si="49"/>
        <v>15.792884172792171</v>
      </c>
    </row>
    <row r="147" spans="1:16" x14ac:dyDescent="0.25">
      <c r="A147" s="4">
        <f t="shared" si="38"/>
        <v>13800</v>
      </c>
      <c r="B147">
        <v>-28.201996993772813</v>
      </c>
      <c r="C147">
        <f t="shared" ca="1" si="36"/>
        <v>345.71755201933831</v>
      </c>
      <c r="D147">
        <f t="shared" ca="1" si="37"/>
        <v>-345.71755201933831</v>
      </c>
      <c r="E147">
        <f t="shared" ca="1" si="39"/>
        <v>345.71755201933831</v>
      </c>
      <c r="F147">
        <f t="shared" ca="1" si="40"/>
        <v>0.92209201342055169</v>
      </c>
      <c r="G147">
        <f t="shared" ca="1" si="41"/>
        <v>0.47193154564984752</v>
      </c>
      <c r="H147">
        <f t="shared" ca="1" si="42"/>
        <v>0.93291404654977828</v>
      </c>
      <c r="I147">
        <f t="shared" ca="1" si="43"/>
        <v>1.0719101118675698</v>
      </c>
      <c r="J147">
        <f t="shared" ca="1" si="44"/>
        <v>0.48028607889141878</v>
      </c>
      <c r="K147">
        <f t="shared" ca="1" si="45"/>
        <v>0.88686278121013284</v>
      </c>
      <c r="L147" s="7">
        <f t="shared" si="46"/>
        <v>0.53283302033339752</v>
      </c>
      <c r="M147">
        <f t="shared" ca="1" si="47"/>
        <v>0.77511715831852179</v>
      </c>
      <c r="N147">
        <f t="shared" ca="1" si="48"/>
        <v>11.90907332765272</v>
      </c>
      <c r="O147">
        <v>0.56060825603801168</v>
      </c>
      <c r="P147">
        <f t="shared" si="49"/>
        <v>15.810272351468225</v>
      </c>
    </row>
    <row r="148" spans="1:16" x14ac:dyDescent="0.25">
      <c r="A148" s="4">
        <f t="shared" si="38"/>
        <v>13900</v>
      </c>
      <c r="B148">
        <v>-28.233013623458113</v>
      </c>
      <c r="C148">
        <f t="shared" ca="1" si="36"/>
        <v>345.89153892701756</v>
      </c>
      <c r="D148">
        <f t="shared" ca="1" si="37"/>
        <v>-345.89153892701734</v>
      </c>
      <c r="E148">
        <f t="shared" ca="1" si="39"/>
        <v>345.89153892701734</v>
      </c>
      <c r="F148">
        <f t="shared" ca="1" si="40"/>
        <v>0.92200946209504475</v>
      </c>
      <c r="G148">
        <f t="shared" ca="1" si="41"/>
        <v>0.47216905141079113</v>
      </c>
      <c r="H148">
        <f t="shared" ca="1" si="42"/>
        <v>0.93310699612551518</v>
      </c>
      <c r="I148">
        <f t="shared" ca="1" si="43"/>
        <v>1.0716884603290304</v>
      </c>
      <c r="J148">
        <f t="shared" ca="1" si="44"/>
        <v>0.48052778918116146</v>
      </c>
      <c r="K148">
        <f t="shared" ca="1" si="45"/>
        <v>0.88675107719638335</v>
      </c>
      <c r="L148" s="7">
        <f t="shared" si="46"/>
        <v>0.53283302033339752</v>
      </c>
      <c r="M148">
        <f t="shared" ca="1" si="47"/>
        <v>0.77516597752684968</v>
      </c>
      <c r="N148">
        <f t="shared" ca="1" si="48"/>
        <v>11.90736066176332</v>
      </c>
      <c r="O148">
        <v>0.56060825603801168</v>
      </c>
      <c r="P148">
        <f t="shared" si="49"/>
        <v>15.827660530144279</v>
      </c>
    </row>
    <row r="149" spans="1:16" x14ac:dyDescent="0.25">
      <c r="A149" s="4">
        <f t="shared" si="38"/>
        <v>14000</v>
      </c>
      <c r="B149">
        <v>-28.264030253143414</v>
      </c>
      <c r="C149">
        <f t="shared" ca="1" si="36"/>
        <v>-346.06540376706096</v>
      </c>
      <c r="D149">
        <f t="shared" ca="1" si="37"/>
        <v>346.0654037670617</v>
      </c>
      <c r="E149">
        <f t="shared" ca="1" si="39"/>
        <v>346.0654037670617</v>
      </c>
      <c r="F149">
        <f t="shared" ca="1" si="40"/>
        <v>0.92192691795089066</v>
      </c>
      <c r="G149">
        <f t="shared" ca="1" si="41"/>
        <v>0.47240639053984768</v>
      </c>
      <c r="H149">
        <f t="shared" ca="1" si="42"/>
        <v>0.93329970282938224</v>
      </c>
      <c r="I149">
        <f t="shared" ca="1" si="43"/>
        <v>1.0714671792655777</v>
      </c>
      <c r="J149">
        <f t="shared" ca="1" si="44"/>
        <v>0.48076932988915777</v>
      </c>
      <c r="K149">
        <f t="shared" ca="1" si="45"/>
        <v>0.88663939980023942</v>
      </c>
      <c r="L149" s="7">
        <f t="shared" si="46"/>
        <v>0.53283302033339752</v>
      </c>
      <c r="M149">
        <f t="shared" ca="1" si="47"/>
        <v>0.77521479432440488</v>
      </c>
      <c r="N149">
        <f t="shared" ca="1" si="48"/>
        <v>11.905651765197415</v>
      </c>
      <c r="O149">
        <v>0.56060825603801168</v>
      </c>
      <c r="P149">
        <f t="shared" si="49"/>
        <v>15.845048708820331</v>
      </c>
    </row>
    <row r="150" spans="1:16" x14ac:dyDescent="0.25">
      <c r="A150" s="4">
        <f t="shared" si="38"/>
        <v>14100</v>
      </c>
      <c r="B150">
        <v>-28.295046882828714</v>
      </c>
      <c r="C150">
        <f t="shared" ca="1" si="36"/>
        <v>-346.23914672579156</v>
      </c>
      <c r="D150">
        <f t="shared" ca="1" si="37"/>
        <v>346.2391467257923</v>
      </c>
      <c r="E150">
        <f t="shared" ca="1" si="39"/>
        <v>346.2391467257923</v>
      </c>
      <c r="F150">
        <f t="shared" ca="1" si="40"/>
        <v>0.92184438098907862</v>
      </c>
      <c r="G150">
        <f t="shared" ca="1" si="41"/>
        <v>0.47264356329136287</v>
      </c>
      <c r="H150">
        <f t="shared" ca="1" si="42"/>
        <v>0.93349216711314598</v>
      </c>
      <c r="I150">
        <f t="shared" ca="1" si="43"/>
        <v>1.0712462677566237</v>
      </c>
      <c r="J150">
        <f t="shared" ca="1" si="44"/>
        <v>0.48101070127425616</v>
      </c>
      <c r="K150">
        <f t="shared" ca="1" si="45"/>
        <v>0.88652774901741316</v>
      </c>
      <c r="L150" s="7">
        <f t="shared" si="46"/>
        <v>0.53283302033339752</v>
      </c>
      <c r="M150">
        <f t="shared" ca="1" si="47"/>
        <v>0.77526360870937161</v>
      </c>
      <c r="N150">
        <f t="shared" ca="1" si="48"/>
        <v>11.90394662849795</v>
      </c>
      <c r="O150">
        <v>0.56060825603801168</v>
      </c>
      <c r="P150">
        <f t="shared" si="49"/>
        <v>15.862436887496385</v>
      </c>
    </row>
    <row r="151" spans="1:16" x14ac:dyDescent="0.25">
      <c r="A151" s="4">
        <f t="shared" si="38"/>
        <v>14200</v>
      </c>
      <c r="B151">
        <v>-28.326063512514015</v>
      </c>
      <c r="C151">
        <f t="shared" ca="1" si="36"/>
        <v>-346.41276798902913</v>
      </c>
      <c r="D151">
        <f t="shared" ca="1" si="37"/>
        <v>346.41276798902913</v>
      </c>
      <c r="E151">
        <f t="shared" ca="1" si="39"/>
        <v>346.41276798902913</v>
      </c>
      <c r="F151">
        <f t="shared" ca="1" si="40"/>
        <v>0.92176185121059862</v>
      </c>
      <c r="G151">
        <f t="shared" ca="1" si="41"/>
        <v>0.47288056991899508</v>
      </c>
      <c r="H151">
        <f t="shared" ca="1" si="42"/>
        <v>0.93368438942723664</v>
      </c>
      <c r="I151">
        <f t="shared" ca="1" si="43"/>
        <v>1.0710257248848771</v>
      </c>
      <c r="J151">
        <f t="shared" ca="1" si="44"/>
        <v>0.4812519035946054</v>
      </c>
      <c r="K151">
        <f t="shared" ca="1" si="45"/>
        <v>0.8864161248436182</v>
      </c>
      <c r="L151" s="7">
        <f t="shared" si="46"/>
        <v>0.53283302033339752</v>
      </c>
      <c r="M151">
        <f t="shared" ca="1" si="47"/>
        <v>0.77531242067993367</v>
      </c>
      <c r="N151">
        <f t="shared" ca="1" si="48"/>
        <v>11.902245242241866</v>
      </c>
      <c r="O151">
        <v>0.56060825603801168</v>
      </c>
      <c r="P151">
        <f t="shared" si="49"/>
        <v>15.879825066172437</v>
      </c>
    </row>
    <row r="152" spans="1:16" x14ac:dyDescent="0.25">
      <c r="A152" s="4">
        <f t="shared" si="38"/>
        <v>14300</v>
      </c>
      <c r="B152">
        <v>-28.357080142199315</v>
      </c>
      <c r="C152">
        <f t="shared" ca="1" si="36"/>
        <v>-346.58626774209256</v>
      </c>
      <c r="D152">
        <f t="shared" ca="1" si="37"/>
        <v>346.58626774209307</v>
      </c>
      <c r="E152">
        <f t="shared" ca="1" si="39"/>
        <v>346.58626774209307</v>
      </c>
      <c r="F152">
        <f t="shared" ca="1" si="40"/>
        <v>0.92167932861644086</v>
      </c>
      <c r="G152">
        <f t="shared" ca="1" si="41"/>
        <v>0.47311741067571927</v>
      </c>
      <c r="H152">
        <f t="shared" ca="1" si="42"/>
        <v>0.93387637022075454</v>
      </c>
      <c r="I152">
        <f t="shared" ca="1" si="43"/>
        <v>1.0708055497363262</v>
      </c>
      <c r="J152">
        <f t="shared" ca="1" si="44"/>
        <v>0.48149293710765889</v>
      </c>
      <c r="K152">
        <f t="shared" ca="1" si="45"/>
        <v>0.88630452727456932</v>
      </c>
      <c r="L152" s="7">
        <f t="shared" si="46"/>
        <v>0.53283302033339752</v>
      </c>
      <c r="M152">
        <f t="shared" ca="1" si="47"/>
        <v>0.77536123023427461</v>
      </c>
      <c r="N152">
        <f t="shared" ca="1" si="48"/>
        <v>11.900547597039933</v>
      </c>
      <c r="O152">
        <v>0.56060825603801168</v>
      </c>
      <c r="P152">
        <f t="shared" si="49"/>
        <v>15.897213244848491</v>
      </c>
    </row>
    <row r="153" spans="1:16" x14ac:dyDescent="0.25">
      <c r="A153" s="4">
        <f t="shared" si="38"/>
        <v>14400</v>
      </c>
      <c r="B153">
        <v>-28.388096771884616</v>
      </c>
      <c r="C153">
        <f ca="1">D153</f>
        <v>-346.75964616980445</v>
      </c>
      <c r="D153">
        <f ca="1">(1.56*(21.67)^2)*TANH((2*PI()*B153)/C153)</f>
        <v>346.75964616980474</v>
      </c>
      <c r="E153">
        <f t="shared" ca="1" si="39"/>
        <v>346.75964616980474</v>
      </c>
      <c r="F153">
        <f t="shared" ca="1" si="40"/>
        <v>0.9215968132075949</v>
      </c>
      <c r="G153">
        <f t="shared" ca="1" si="41"/>
        <v>0.4733540858138327</v>
      </c>
      <c r="H153">
        <f t="shared" ca="1" si="42"/>
        <v>0.93406810994147815</v>
      </c>
      <c r="I153">
        <f t="shared" ca="1" si="43"/>
        <v>1.0705857414002204</v>
      </c>
      <c r="J153">
        <f t="shared" ca="1" si="44"/>
        <v>0.48173380207018024</v>
      </c>
      <c r="K153">
        <f t="shared" ca="1" si="45"/>
        <v>0.88619295630598038</v>
      </c>
      <c r="L153" s="7">
        <f t="shared" si="46"/>
        <v>0.53283302033339752</v>
      </c>
      <c r="M153">
        <f t="shared" ca="1" si="47"/>
        <v>0.77541003737057823</v>
      </c>
      <c r="N153">
        <f t="shared" ca="1" si="48"/>
        <v>11.898853683536553</v>
      </c>
      <c r="O153">
        <v>0.56060825603801168</v>
      </c>
      <c r="P153">
        <f t="shared" si="49"/>
        <v>15.914601423524543</v>
      </c>
    </row>
    <row r="154" spans="1:16" x14ac:dyDescent="0.25">
      <c r="A154" s="4">
        <f t="shared" si="38"/>
        <v>14500</v>
      </c>
      <c r="B154">
        <v>-28.419113401569916</v>
      </c>
      <c r="C154">
        <f t="shared" ca="1" si="36"/>
        <v>-346.93290345648967</v>
      </c>
      <c r="D154">
        <f t="shared" ref="D154:D172" ca="1" si="50">(1.56*(21.67)^2)*TANH((2*PI()*B154)/C154)</f>
        <v>346.93290345648995</v>
      </c>
      <c r="E154">
        <f t="shared" ca="1" si="39"/>
        <v>346.93290345648995</v>
      </c>
      <c r="F154">
        <f t="shared" ca="1" si="40"/>
        <v>0.92151430498505049</v>
      </c>
      <c r="G154">
        <f t="shared" ca="1" si="41"/>
        <v>0.47359059558495326</v>
      </c>
      <c r="H154">
        <f t="shared" ca="1" si="42"/>
        <v>0.93425960903586569</v>
      </c>
      <c r="I154">
        <f t="shared" ca="1" si="43"/>
        <v>1.0703662989690594</v>
      </c>
      <c r="J154">
        <f t="shared" ca="1" si="44"/>
        <v>0.48197449873824166</v>
      </c>
      <c r="K154">
        <f t="shared" ca="1" si="45"/>
        <v>0.88608141193356671</v>
      </c>
      <c r="L154" s="7">
        <f t="shared" si="46"/>
        <v>0.53283302033339752</v>
      </c>
      <c r="M154">
        <f t="shared" ca="1" si="47"/>
        <v>0.77545884208702809</v>
      </c>
      <c r="N154">
        <f t="shared" ca="1" si="48"/>
        <v>11.897163492409653</v>
      </c>
      <c r="O154">
        <v>0.56060825603801168</v>
      </c>
      <c r="P154">
        <f t="shared" si="49"/>
        <v>15.931989602200597</v>
      </c>
    </row>
    <row r="155" spans="1:16" x14ac:dyDescent="0.25">
      <c r="A155" s="4">
        <f t="shared" si="38"/>
        <v>14600</v>
      </c>
      <c r="B155">
        <v>-28.450130031255217</v>
      </c>
      <c r="C155">
        <f t="shared" ca="1" si="36"/>
        <v>347.10603978597953</v>
      </c>
      <c r="D155">
        <f t="shared" ca="1" si="50"/>
        <v>-347.10603978597925</v>
      </c>
      <c r="E155">
        <f t="shared" ca="1" si="39"/>
        <v>347.10603978597925</v>
      </c>
      <c r="F155">
        <f t="shared" ca="1" si="40"/>
        <v>0.92143180394979729</v>
      </c>
      <c r="G155">
        <f t="shared" ca="1" si="41"/>
        <v>0.47382694024002514</v>
      </c>
      <c r="H155">
        <f t="shared" ca="1" si="42"/>
        <v>0.93445086794906362</v>
      </c>
      <c r="I155">
        <f t="shared" ca="1" si="43"/>
        <v>1.0701472215385748</v>
      </c>
      <c r="J155">
        <f t="shared" ca="1" si="44"/>
        <v>0.48221502736722982</v>
      </c>
      <c r="K155">
        <f t="shared" ca="1" si="45"/>
        <v>0.88596989415304361</v>
      </c>
      <c r="L155" s="7">
        <f t="shared" si="46"/>
        <v>0.53283302033339752</v>
      </c>
      <c r="M155">
        <f t="shared" ca="1" si="47"/>
        <v>0.77550764438180753</v>
      </c>
      <c r="N155">
        <f t="shared" ca="1" si="48"/>
        <v>11.895477014370488</v>
      </c>
      <c r="O155">
        <v>0.56060825603801168</v>
      </c>
      <c r="P155">
        <f t="shared" si="49"/>
        <v>15.949377780876651</v>
      </c>
    </row>
    <row r="156" spans="1:16" x14ac:dyDescent="0.25">
      <c r="A156" s="4">
        <f t="shared" si="38"/>
        <v>14700</v>
      </c>
      <c r="B156">
        <v>-28.481146660940517</v>
      </c>
      <c r="C156">
        <f t="shared" ca="1" si="36"/>
        <v>-347.27905534161164</v>
      </c>
      <c r="D156">
        <f t="shared" ca="1" si="50"/>
        <v>347.27905534161192</v>
      </c>
      <c r="E156">
        <f t="shared" ca="1" si="39"/>
        <v>347.27905534161192</v>
      </c>
      <c r="F156">
        <f t="shared" ca="1" si="40"/>
        <v>0.92134931010282561</v>
      </c>
      <c r="G156">
        <f t="shared" ca="1" si="41"/>
        <v>0.47406312002931844</v>
      </c>
      <c r="H156">
        <f t="shared" ca="1" si="42"/>
        <v>0.93464188712490903</v>
      </c>
      <c r="I156">
        <f t="shared" ca="1" si="43"/>
        <v>1.0699285082077177</v>
      </c>
      <c r="J156">
        <f t="shared" ca="1" si="44"/>
        <v>0.48245538821184525</v>
      </c>
      <c r="K156">
        <f t="shared" ca="1" si="45"/>
        <v>0.88585840296012797</v>
      </c>
      <c r="L156" s="7">
        <f t="shared" si="46"/>
        <v>0.53283302033339752</v>
      </c>
      <c r="M156">
        <f t="shared" ca="1" si="47"/>
        <v>0.77555644425309966</v>
      </c>
      <c r="N156">
        <f t="shared" ca="1" si="48"/>
        <v>11.893794240163519</v>
      </c>
      <c r="O156">
        <v>0.56060825603801168</v>
      </c>
      <c r="P156">
        <f t="shared" si="49"/>
        <v>15.966765959552703</v>
      </c>
    </row>
    <row r="157" spans="1:16" x14ac:dyDescent="0.25">
      <c r="A157" s="4">
        <f t="shared" si="38"/>
        <v>14800</v>
      </c>
      <c r="B157">
        <v>-28.512163290625818</v>
      </c>
      <c r="C157">
        <f t="shared" ca="1" si="36"/>
        <v>-347.45195030623438</v>
      </c>
      <c r="D157">
        <f t="shared" ca="1" si="50"/>
        <v>347.45195030623489</v>
      </c>
      <c r="E157">
        <f t="shared" ca="1" si="39"/>
        <v>347.45195030623489</v>
      </c>
      <c r="F157">
        <f t="shared" ca="1" si="40"/>
        <v>0.92126682344512489</v>
      </c>
      <c r="G157">
        <f t="shared" ca="1" si="41"/>
        <v>0.47429913520243561</v>
      </c>
      <c r="H157">
        <f t="shared" ca="1" si="42"/>
        <v>0.93483266700593814</v>
      </c>
      <c r="I157">
        <f t="shared" ca="1" si="43"/>
        <v>1.0697101580786414</v>
      </c>
      <c r="J157">
        <f t="shared" ca="1" si="44"/>
        <v>0.4826955815261092</v>
      </c>
      <c r="K157">
        <f t="shared" ca="1" si="45"/>
        <v>0.88574693835053564</v>
      </c>
      <c r="L157" s="7">
        <f t="shared" si="46"/>
        <v>0.53283302033339752</v>
      </c>
      <c r="M157">
        <f t="shared" ca="1" si="47"/>
        <v>0.77560524169908795</v>
      </c>
      <c r="N157">
        <f t="shared" ca="1" si="48"/>
        <v>11.892115160566229</v>
      </c>
      <c r="O157">
        <v>0.56060825603801168</v>
      </c>
      <c r="P157">
        <f t="shared" si="49"/>
        <v>15.984154138228757</v>
      </c>
    </row>
    <row r="158" spans="1:16" x14ac:dyDescent="0.25">
      <c r="A158" s="4">
        <f t="shared" si="38"/>
        <v>14900</v>
      </c>
      <c r="B158">
        <v>-28.543179920311118</v>
      </c>
      <c r="C158">
        <f t="shared" ca="1" si="36"/>
        <v>-347.62472486220679</v>
      </c>
      <c r="D158">
        <f t="shared" ca="1" si="50"/>
        <v>347.62472486220696</v>
      </c>
      <c r="E158">
        <f t="shared" ca="1" si="39"/>
        <v>347.62472486220696</v>
      </c>
      <c r="F158">
        <f t="shared" ca="1" si="40"/>
        <v>0.92118434397768478</v>
      </c>
      <c r="G158">
        <f t="shared" ca="1" si="41"/>
        <v>0.47453498600831095</v>
      </c>
      <c r="H158">
        <f t="shared" ca="1" si="42"/>
        <v>0.93502320803338967</v>
      </c>
      <c r="I158">
        <f t="shared" ca="1" si="43"/>
        <v>1.0694921702566873</v>
      </c>
      <c r="J158">
        <f t="shared" ca="1" si="44"/>
        <v>0.48293560756336268</v>
      </c>
      <c r="K158">
        <f t="shared" ca="1" si="45"/>
        <v>0.88563550031998406</v>
      </c>
      <c r="L158" s="7">
        <f t="shared" si="46"/>
        <v>0.53283302033339752</v>
      </c>
      <c r="M158">
        <f t="shared" ca="1" si="47"/>
        <v>0.77565403671795541</v>
      </c>
      <c r="N158">
        <f t="shared" ca="1" si="48"/>
        <v>11.890439766388981</v>
      </c>
      <c r="O158">
        <v>0.56060825603801168</v>
      </c>
      <c r="P158">
        <f t="shared" si="49"/>
        <v>16.001542316904811</v>
      </c>
    </row>
    <row r="159" spans="1:16" x14ac:dyDescent="0.25">
      <c r="A159" s="4">
        <f t="shared" si="38"/>
        <v>15000</v>
      </c>
      <c r="B159">
        <v>-28.574196549996419</v>
      </c>
      <c r="C159">
        <f t="shared" ca="1" si="36"/>
        <v>-347.79737919140052</v>
      </c>
      <c r="D159">
        <f t="shared" ca="1" si="50"/>
        <v>347.79737919140035</v>
      </c>
      <c r="E159">
        <f t="shared" ca="1" si="39"/>
        <v>347.79737919140035</v>
      </c>
      <c r="F159">
        <f t="shared" ca="1" si="40"/>
        <v>0.92110187170149538</v>
      </c>
      <c r="G159">
        <f t="shared" ca="1" si="41"/>
        <v>0.47477067269521361</v>
      </c>
      <c r="H159">
        <f t="shared" ca="1" si="42"/>
        <v>0.9352135106472097</v>
      </c>
      <c r="I159">
        <f t="shared" ca="1" si="43"/>
        <v>1.0692745438503719</v>
      </c>
      <c r="J159">
        <f t="shared" ca="1" si="44"/>
        <v>0.48317546657626997</v>
      </c>
      <c r="K159">
        <f t="shared" ca="1" si="45"/>
        <v>0.88552408886419076</v>
      </c>
      <c r="L159" s="7">
        <f t="shared" si="46"/>
        <v>0.53283302033339752</v>
      </c>
      <c r="M159">
        <f t="shared" ca="1" si="47"/>
        <v>0.77570282930788492</v>
      </c>
      <c r="N159">
        <f t="shared" ca="1" si="48"/>
        <v>11.888768048474882</v>
      </c>
      <c r="O159">
        <v>0.56060825603801168</v>
      </c>
      <c r="P159">
        <f t="shared" si="49"/>
        <v>16.018930495580861</v>
      </c>
    </row>
    <row r="160" spans="1:16" x14ac:dyDescent="0.25">
      <c r="A160" s="4">
        <f t="shared" si="38"/>
        <v>15100</v>
      </c>
      <c r="B160">
        <v>-28.605213179681719</v>
      </c>
      <c r="C160">
        <f t="shared" ca="1" si="36"/>
        <v>-347.96991347520174</v>
      </c>
      <c r="D160">
        <f t="shared" ca="1" si="50"/>
        <v>347.96991347520236</v>
      </c>
      <c r="E160">
        <f t="shared" ca="1" si="39"/>
        <v>347.96991347520236</v>
      </c>
      <c r="F160">
        <f t="shared" ca="1" si="40"/>
        <v>0.92101940661754655</v>
      </c>
      <c r="G160">
        <f t="shared" ca="1" si="41"/>
        <v>0.47500619551074985</v>
      </c>
      <c r="H160">
        <f t="shared" ca="1" si="42"/>
        <v>0.93540357528605711</v>
      </c>
      <c r="I160">
        <f t="shared" ca="1" si="43"/>
        <v>1.0690572779713703</v>
      </c>
      <c r="J160">
        <f t="shared" ca="1" si="44"/>
        <v>0.48341515881682068</v>
      </c>
      <c r="K160">
        <f t="shared" ca="1" si="45"/>
        <v>0.88541270397887462</v>
      </c>
      <c r="L160" s="7">
        <f t="shared" si="46"/>
        <v>0.53283302033339752</v>
      </c>
      <c r="M160">
        <f t="shared" ca="1" si="47"/>
        <v>0.77575161946705928</v>
      </c>
      <c r="N160">
        <f t="shared" ca="1" si="48"/>
        <v>11.887099997699607</v>
      </c>
      <c r="O160">
        <v>0.56060825603801168</v>
      </c>
      <c r="P160">
        <f t="shared" si="49"/>
        <v>16.036318674256915</v>
      </c>
    </row>
    <row r="161" spans="1:16" x14ac:dyDescent="0.25">
      <c r="A161" s="4">
        <f t="shared" si="38"/>
        <v>15200</v>
      </c>
      <c r="B161">
        <v>-28.63622980936702</v>
      </c>
      <c r="C161">
        <f t="shared" ca="1" si="36"/>
        <v>348.14232789451552</v>
      </c>
      <c r="D161">
        <f t="shared" ca="1" si="50"/>
        <v>-348.14232789451489</v>
      </c>
      <c r="E161">
        <f t="shared" ca="1" si="39"/>
        <v>348.14232789451489</v>
      </c>
      <c r="F161">
        <f t="shared" ca="1" si="40"/>
        <v>0.92093694872682752</v>
      </c>
      <c r="G161">
        <f t="shared" ca="1" si="41"/>
        <v>0.47524155470186935</v>
      </c>
      <c r="H161">
        <f t="shared" ca="1" si="42"/>
        <v>0.93559340238731192</v>
      </c>
      <c r="I161">
        <f t="shared" ca="1" si="43"/>
        <v>1.0688403717344999</v>
      </c>
      <c r="J161">
        <f t="shared" ca="1" si="44"/>
        <v>0.48365468453633614</v>
      </c>
      <c r="K161">
        <f t="shared" ca="1" si="45"/>
        <v>0.88530134565975316</v>
      </c>
      <c r="L161" s="7">
        <f t="shared" si="46"/>
        <v>0.53283302033339752</v>
      </c>
      <c r="M161">
        <f t="shared" ca="1" si="47"/>
        <v>0.77580040719366161</v>
      </c>
      <c r="N161">
        <f t="shared" ca="1" si="48"/>
        <v>11.885435604971249</v>
      </c>
      <c r="O161">
        <v>0.56060825603801168</v>
      </c>
      <c r="P161">
        <f t="shared" si="49"/>
        <v>16.053706852932969</v>
      </c>
    </row>
    <row r="162" spans="1:16" x14ac:dyDescent="0.25">
      <c r="A162" s="4">
        <f t="shared" si="38"/>
        <v>15300</v>
      </c>
      <c r="B162">
        <v>-28.66724643905232</v>
      </c>
      <c r="C162">
        <f t="shared" ca="1" si="36"/>
        <v>348.31462262976214</v>
      </c>
      <c r="D162">
        <f t="shared" ca="1" si="50"/>
        <v>-348.31462262976174</v>
      </c>
      <c r="E162">
        <f t="shared" ca="1" si="39"/>
        <v>348.31462262976174</v>
      </c>
      <c r="F162">
        <f t="shared" ca="1" si="40"/>
        <v>0.92085449803032859</v>
      </c>
      <c r="G162">
        <f t="shared" ca="1" si="41"/>
        <v>0.47547675051485983</v>
      </c>
      <c r="H162">
        <f t="shared" ca="1" si="42"/>
        <v>0.93578299238707374</v>
      </c>
      <c r="I162">
        <f t="shared" ca="1" si="43"/>
        <v>1.068623824257712</v>
      </c>
      <c r="J162">
        <f t="shared" ca="1" si="44"/>
        <v>0.48389404398546415</v>
      </c>
      <c r="K162">
        <f t="shared" ca="1" si="45"/>
        <v>0.8851900139025467</v>
      </c>
      <c r="L162" s="7">
        <f t="shared" si="46"/>
        <v>0.53283302033339752</v>
      </c>
      <c r="M162">
        <f t="shared" ca="1" si="47"/>
        <v>0.77584919248587403</v>
      </c>
      <c r="N162">
        <f t="shared" ca="1" si="48"/>
        <v>11.883774861230199</v>
      </c>
      <c r="O162">
        <v>0.56060825603801168</v>
      </c>
      <c r="P162">
        <f t="shared" si="49"/>
        <v>16.071095031609023</v>
      </c>
    </row>
    <row r="163" spans="1:16" x14ac:dyDescent="0.25">
      <c r="A163" s="4">
        <f t="shared" si="38"/>
        <v>15400</v>
      </c>
      <c r="B163">
        <v>-28.698263068737621</v>
      </c>
      <c r="C163">
        <f t="shared" ca="1" si="36"/>
        <v>348.48679786088485</v>
      </c>
      <c r="D163">
        <f t="shared" ca="1" si="50"/>
        <v>-348.48679786088428</v>
      </c>
      <c r="E163">
        <f t="shared" ca="1" si="39"/>
        <v>348.48679786088428</v>
      </c>
      <c r="F163">
        <f t="shared" ca="1" si="40"/>
        <v>0.92077205452903965</v>
      </c>
      <c r="G163">
        <f t="shared" ca="1" si="41"/>
        <v>0.47571178319535795</v>
      </c>
      <c r="H163">
        <f t="shared" ca="1" si="42"/>
        <v>0.9359723457201744</v>
      </c>
      <c r="I163">
        <f t="shared" ca="1" si="43"/>
        <v>1.0684076346620692</v>
      </c>
      <c r="J163">
        <f t="shared" ca="1" si="44"/>
        <v>0.48413323741418984</v>
      </c>
      <c r="K163">
        <f t="shared" ca="1" si="45"/>
        <v>0.88507870870297456</v>
      </c>
      <c r="L163" s="7">
        <f t="shared" si="46"/>
        <v>0.53283302033339752</v>
      </c>
      <c r="M163">
        <f t="shared" ca="1" si="47"/>
        <v>0.77589797534187932</v>
      </c>
      <c r="N163">
        <f t="shared" ca="1" si="48"/>
        <v>11.882117757448947</v>
      </c>
      <c r="O163">
        <v>0.56060825603801168</v>
      </c>
      <c r="P163">
        <f t="shared" si="49"/>
        <v>16.088483210285077</v>
      </c>
    </row>
    <row r="164" spans="1:16" x14ac:dyDescent="0.25">
      <c r="A164" s="5">
        <v>15405.6</v>
      </c>
      <c r="B164" s="6">
        <v>-28.7</v>
      </c>
      <c r="C164">
        <f t="shared" ca="1" si="36"/>
        <v>-348.4964361439682</v>
      </c>
      <c r="D164">
        <f t="shared" ca="1" si="50"/>
        <v>348.49643614396859</v>
      </c>
      <c r="E164">
        <f t="shared" ca="1" si="39"/>
        <v>348.49643614396859</v>
      </c>
      <c r="F164">
        <f t="shared" ca="1" si="40"/>
        <v>0.92076743790573556</v>
      </c>
      <c r="G164">
        <f t="shared" ca="1" si="41"/>
        <v>0.47572494020693107</v>
      </c>
      <c r="H164">
        <f t="shared" ca="1" si="42"/>
        <v>0.9359829425178593</v>
      </c>
      <c r="I164">
        <f t="shared" ca="1" si="43"/>
        <v>1.0683955386087811</v>
      </c>
      <c r="J164">
        <f t="shared" ca="1" si="44"/>
        <v>0.48414662734236191</v>
      </c>
      <c r="K164">
        <f t="shared" ca="1" si="45"/>
        <v>0.88507247639696829</v>
      </c>
      <c r="L164" s="7">
        <f t="shared" si="46"/>
        <v>0.53283302033339752</v>
      </c>
      <c r="M164">
        <f t="shared" ca="1" si="47"/>
        <v>0.7759007071097449</v>
      </c>
      <c r="N164">
        <f t="shared" ca="1" si="48"/>
        <v>11.882025067081099</v>
      </c>
      <c r="O164">
        <v>0.56060825603801168</v>
      </c>
      <c r="P164">
        <f t="shared" si="49"/>
        <v>16.089456948290934</v>
      </c>
    </row>
    <row r="165" spans="1:16" x14ac:dyDescent="0.25">
      <c r="A165" s="4">
        <f>15500</f>
        <v>15500</v>
      </c>
      <c r="B165">
        <v>-28.850268964760126</v>
      </c>
      <c r="C165">
        <f t="shared" ca="1" si="36"/>
        <v>-349.32887001150164</v>
      </c>
      <c r="D165">
        <f t="shared" ca="1" si="50"/>
        <v>349.32887001150175</v>
      </c>
      <c r="E165">
        <f t="shared" ca="1" si="39"/>
        <v>349.32887001150175</v>
      </c>
      <c r="F165">
        <f t="shared" ca="1" si="40"/>
        <v>0.92036812055867867</v>
      </c>
      <c r="G165">
        <f t="shared" ca="1" si="41"/>
        <v>0.47686127765772485</v>
      </c>
      <c r="H165">
        <f t="shared" ca="1" si="42"/>
        <v>0.93689691843345335</v>
      </c>
      <c r="I165">
        <f t="shared" ca="1" si="43"/>
        <v>1.0673532811614523</v>
      </c>
      <c r="J165">
        <f t="shared" ca="1" si="44"/>
        <v>0.48530308120430427</v>
      </c>
      <c r="K165">
        <f t="shared" ca="1" si="45"/>
        <v>0.88453360948732196</v>
      </c>
      <c r="L165" s="7">
        <f t="shared" si="46"/>
        <v>0.53283302033339752</v>
      </c>
      <c r="M165">
        <f t="shared" ca="1" si="47"/>
        <v>0.77613701444297778</v>
      </c>
      <c r="N165">
        <f t="shared" ca="1" si="48"/>
        <v>11.874048977682278</v>
      </c>
      <c r="O165">
        <v>0.56312869876071292</v>
      </c>
      <c r="P165">
        <f t="shared" si="49"/>
        <v>16.246414421021949</v>
      </c>
    </row>
    <row r="166" spans="1:16" x14ac:dyDescent="0.25">
      <c r="A166" s="4">
        <f t="shared" ref="A166:A182" si="51">A165+100</f>
        <v>15600</v>
      </c>
      <c r="B166">
        <v>-29.009452190141616</v>
      </c>
      <c r="C166">
        <f t="shared" ca="1" si="36"/>
        <v>-350.20765336688947</v>
      </c>
      <c r="D166">
        <f t="shared" ca="1" si="50"/>
        <v>350.20765336689016</v>
      </c>
      <c r="E166">
        <f t="shared" ca="1" si="39"/>
        <v>350.20765336689016</v>
      </c>
      <c r="F166">
        <f t="shared" ca="1" si="40"/>
        <v>0.91994529925718993</v>
      </c>
      <c r="G166">
        <f t="shared" ca="1" si="41"/>
        <v>0.47806088579094552</v>
      </c>
      <c r="H166">
        <f t="shared" ca="1" si="42"/>
        <v>0.93785912016902484</v>
      </c>
      <c r="I166">
        <f t="shared" ca="1" si="43"/>
        <v>1.0662582241773966</v>
      </c>
      <c r="J166">
        <f t="shared" ca="1" si="44"/>
        <v>0.48652392582005771</v>
      </c>
      <c r="K166">
        <f t="shared" ca="1" si="45"/>
        <v>0.88396345516483665</v>
      </c>
      <c r="L166" s="7">
        <f t="shared" si="46"/>
        <v>0.53283302033339752</v>
      </c>
      <c r="M166">
        <f t="shared" ca="1" si="47"/>
        <v>0.77638727735729829</v>
      </c>
      <c r="N166">
        <f t="shared" ca="1" si="48"/>
        <v>11.865691552901078</v>
      </c>
      <c r="O166">
        <v>0.56312869876071292</v>
      </c>
      <c r="P166">
        <f t="shared" si="49"/>
        <v>16.336055063595563</v>
      </c>
    </row>
    <row r="167" spans="1:16" x14ac:dyDescent="0.25">
      <c r="A167" s="4">
        <f t="shared" si="51"/>
        <v>15700</v>
      </c>
      <c r="B167">
        <v>-29.168635415523109</v>
      </c>
      <c r="C167">
        <f t="shared" ca="1" si="36"/>
        <v>-351.08334049977611</v>
      </c>
      <c r="D167">
        <f t="shared" ca="1" si="50"/>
        <v>351.0833404997764</v>
      </c>
      <c r="E167">
        <f t="shared" ca="1" si="39"/>
        <v>351.0833404997764</v>
      </c>
      <c r="F167">
        <f t="shared" ca="1" si="40"/>
        <v>0.9195226677606263</v>
      </c>
      <c r="G167">
        <f t="shared" ca="1" si="41"/>
        <v>0.47925626733786153</v>
      </c>
      <c r="H167">
        <f t="shared" ca="1" si="42"/>
        <v>0.93881521236451038</v>
      </c>
      <c r="I167">
        <f t="shared" ca="1" si="43"/>
        <v>1.0651723436408629</v>
      </c>
      <c r="J167">
        <f t="shared" ca="1" si="44"/>
        <v>0.48774046902688423</v>
      </c>
      <c r="K167">
        <f t="shared" ca="1" si="45"/>
        <v>0.88339399911081906</v>
      </c>
      <c r="L167" s="7">
        <f t="shared" si="46"/>
        <v>0.53283302033339752</v>
      </c>
      <c r="M167">
        <f t="shared" ca="1" si="47"/>
        <v>0.7766374755750981</v>
      </c>
      <c r="N167">
        <f t="shared" ca="1" si="48"/>
        <v>11.857427435712998</v>
      </c>
      <c r="O167">
        <v>0.56312869876071292</v>
      </c>
      <c r="P167">
        <f t="shared" si="49"/>
        <v>16.425695706169176</v>
      </c>
    </row>
    <row r="168" spans="1:16" x14ac:dyDescent="0.25">
      <c r="A168" s="4">
        <f t="shared" si="51"/>
        <v>15800</v>
      </c>
      <c r="B168">
        <v>-29.327818640904599</v>
      </c>
      <c r="C168">
        <f t="shared" ca="1" si="36"/>
        <v>351.9559548464286</v>
      </c>
      <c r="D168">
        <f t="shared" ca="1" si="50"/>
        <v>-351.95595484642837</v>
      </c>
      <c r="E168">
        <f t="shared" ca="1" si="39"/>
        <v>351.95595484642837</v>
      </c>
      <c r="F168">
        <f t="shared" ca="1" si="40"/>
        <v>0.9191002262027812</v>
      </c>
      <c r="G168">
        <f t="shared" ca="1" si="41"/>
        <v>0.48044745429081348</v>
      </c>
      <c r="H168">
        <f t="shared" ca="1" si="42"/>
        <v>0.93976525145084722</v>
      </c>
      <c r="I168">
        <f t="shared" ca="1" si="43"/>
        <v>1.0640955264691474</v>
      </c>
      <c r="J168">
        <f t="shared" ca="1" si="44"/>
        <v>0.48895274338347999</v>
      </c>
      <c r="K168">
        <f t="shared" ca="1" si="45"/>
        <v>0.88282524074766466</v>
      </c>
      <c r="L168" s="7">
        <f t="shared" si="46"/>
        <v>0.53283302033339752</v>
      </c>
      <c r="M168">
        <f t="shared" ca="1" si="47"/>
        <v>0.77688760885048758</v>
      </c>
      <c r="N168">
        <f t="shared" ca="1" si="48"/>
        <v>11.849255464880198</v>
      </c>
      <c r="O168">
        <v>0.56312869876071292</v>
      </c>
      <c r="P168">
        <f t="shared" si="49"/>
        <v>16.515336348742789</v>
      </c>
    </row>
    <row r="169" spans="1:16" x14ac:dyDescent="0.25">
      <c r="A169" s="4">
        <f t="shared" si="51"/>
        <v>15900</v>
      </c>
      <c r="B169">
        <v>-29.487001866286089</v>
      </c>
      <c r="C169">
        <f t="shared" ca="1" si="36"/>
        <v>-352.82551953096021</v>
      </c>
      <c r="D169">
        <f t="shared" ca="1" si="50"/>
        <v>352.82551953096021</v>
      </c>
      <c r="E169">
        <f t="shared" ca="1" si="39"/>
        <v>352.82551953096021</v>
      </c>
      <c r="F169">
        <f t="shared" ca="1" si="40"/>
        <v>0.91867797471744472</v>
      </c>
      <c r="G169">
        <f t="shared" ca="1" si="41"/>
        <v>0.48163447821602795</v>
      </c>
      <c r="H169">
        <f t="shared" ca="1" si="42"/>
        <v>0.94070929303541362</v>
      </c>
      <c r="I169">
        <f t="shared" ca="1" si="43"/>
        <v>1.0630276615778627</v>
      </c>
      <c r="J169">
        <f t="shared" ca="1" si="44"/>
        <v>0.49016078101488375</v>
      </c>
      <c r="K169">
        <f t="shared" ca="1" si="45"/>
        <v>0.88225717949812865</v>
      </c>
      <c r="L169" s="7">
        <f t="shared" si="46"/>
        <v>0.53283302033339752</v>
      </c>
      <c r="M169">
        <f t="shared" ca="1" si="47"/>
        <v>0.77713767693750391</v>
      </c>
      <c r="N169">
        <f t="shared" ca="1" si="48"/>
        <v>11.841174499765865</v>
      </c>
      <c r="O169">
        <v>0.56312869876071292</v>
      </c>
      <c r="P169">
        <f t="shared" si="49"/>
        <v>16.604976991316398</v>
      </c>
    </row>
    <row r="170" spans="1:16" x14ac:dyDescent="0.25">
      <c r="A170" s="4">
        <f t="shared" si="51"/>
        <v>16000</v>
      </c>
      <c r="B170">
        <v>-29.646185091667579</v>
      </c>
      <c r="C170">
        <f t="shared" ca="1" si="36"/>
        <v>353.69205737118426</v>
      </c>
      <c r="D170">
        <f t="shared" ca="1" si="50"/>
        <v>-353.69205737118375</v>
      </c>
      <c r="E170">
        <f t="shared" ca="1" si="39"/>
        <v>353.69205737118375</v>
      </c>
      <c r="F170">
        <f t="shared" ca="1" si="40"/>
        <v>0.91825591343840385</v>
      </c>
      <c r="G170">
        <f t="shared" ca="1" si="41"/>
        <v>0.48281737026160781</v>
      </c>
      <c r="H170">
        <f t="shared" ca="1" si="42"/>
        <v>0.94164739191854685</v>
      </c>
      <c r="I170">
        <f t="shared" ca="1" si="43"/>
        <v>1.0619686398350909</v>
      </c>
      <c r="J170">
        <f t="shared" ca="1" si="44"/>
        <v>0.49136461362060857</v>
      </c>
      <c r="K170">
        <f t="shared" ca="1" si="45"/>
        <v>0.88168981478532404</v>
      </c>
      <c r="L170" s="7">
        <f t="shared" si="46"/>
        <v>0.53283302033339752</v>
      </c>
      <c r="M170">
        <f t="shared" ca="1" si="47"/>
        <v>0.77738767959011301</v>
      </c>
      <c r="N170">
        <f t="shared" ca="1" si="48"/>
        <v>11.833183419859921</v>
      </c>
      <c r="O170">
        <v>0.56312869876071292</v>
      </c>
      <c r="P170">
        <f t="shared" si="49"/>
        <v>16.694617633890012</v>
      </c>
    </row>
    <row r="171" spans="1:16" x14ac:dyDescent="0.25">
      <c r="A171" s="4">
        <f t="shared" si="51"/>
        <v>16100</v>
      </c>
      <c r="B171">
        <v>-29.805368317049073</v>
      </c>
      <c r="C171">
        <f t="shared" ca="1" si="36"/>
        <v>354.55559088432324</v>
      </c>
      <c r="D171">
        <f t="shared" ca="1" si="50"/>
        <v>-354.55559088432307</v>
      </c>
      <c r="E171">
        <f t="shared" ca="1" si="39"/>
        <v>354.55559088432307</v>
      </c>
      <c r="F171">
        <f t="shared" ca="1" si="40"/>
        <v>0.917834042499443</v>
      </c>
      <c r="G171">
        <f t="shared" ca="1" si="41"/>
        <v>0.48399616116532601</v>
      </c>
      <c r="H171">
        <f t="shared" ca="1" si="42"/>
        <v>0.94257960210963943</v>
      </c>
      <c r="I171">
        <f t="shared" ca="1" si="43"/>
        <v>1.060918354016833</v>
      </c>
      <c r="J171">
        <f t="shared" ca="1" si="44"/>
        <v>0.49256427248257356</v>
      </c>
      <c r="K171">
        <f t="shared" ca="1" si="45"/>
        <v>0.88112314603272301</v>
      </c>
      <c r="L171" s="7">
        <f t="shared" si="46"/>
        <v>0.53283302033339752</v>
      </c>
      <c r="M171">
        <f t="shared" ca="1" si="47"/>
        <v>0.77763761656220931</v>
      </c>
      <c r="N171">
        <f t="shared" ca="1" si="48"/>
        <v>11.825281124318147</v>
      </c>
      <c r="O171">
        <v>0.56312869876071292</v>
      </c>
      <c r="P171">
        <f t="shared" si="49"/>
        <v>16.784258276463625</v>
      </c>
    </row>
    <row r="172" spans="1:16" x14ac:dyDescent="0.25">
      <c r="A172" s="4">
        <f t="shared" si="51"/>
        <v>16200</v>
      </c>
      <c r="B172">
        <v>-29.964551542430563</v>
      </c>
      <c r="C172">
        <f t="shared" ca="1" si="36"/>
        <v>355.41614229258658</v>
      </c>
      <c r="D172">
        <f t="shared" ca="1" si="50"/>
        <v>-355.41614229258624</v>
      </c>
      <c r="E172">
        <f t="shared" ca="1" si="39"/>
        <v>355.41614229258624</v>
      </c>
      <c r="F172">
        <f t="shared" ca="1" si="40"/>
        <v>0.91741236203434195</v>
      </c>
      <c r="G172">
        <f t="shared" ca="1" si="41"/>
        <v>0.48517088126223956</v>
      </c>
      <c r="H172">
        <f t="shared" ca="1" si="42"/>
        <v>0.94350597684283322</v>
      </c>
      <c r="I172">
        <f t="shared" ca="1" si="43"/>
        <v>1.0598766987636978</v>
      </c>
      <c r="J172">
        <f t="shared" ca="1" si="44"/>
        <v>0.49375978847285273</v>
      </c>
      <c r="K172">
        <f t="shared" ca="1" si="45"/>
        <v>0.88055717266415456</v>
      </c>
      <c r="L172" s="7">
        <f t="shared" si="46"/>
        <v>0.53283302033339752</v>
      </c>
      <c r="M172">
        <f t="shared" ca="1" si="47"/>
        <v>0.77788748760761772</v>
      </c>
      <c r="N172">
        <f t="shared" ca="1" si="48"/>
        <v>11.817466531514196</v>
      </c>
      <c r="O172">
        <v>0.56312869876071292</v>
      </c>
      <c r="P172">
        <f t="shared" si="49"/>
        <v>16.873898919037234</v>
      </c>
    </row>
    <row r="173" spans="1:16" x14ac:dyDescent="0.25">
      <c r="A173" s="4">
        <f t="shared" si="51"/>
        <v>16300</v>
      </c>
      <c r="B173">
        <v>-30.123734767812053</v>
      </c>
      <c r="C173">
        <f ca="1">D173</f>
        <v>356.2737335286111</v>
      </c>
      <c r="D173">
        <f ca="1">(1.56*(21.67)^2)*TANH((2*PI()*B173)/C173)</f>
        <v>-356.27373352861116</v>
      </c>
      <c r="E173">
        <f t="shared" ca="1" si="39"/>
        <v>356.27373352861116</v>
      </c>
      <c r="F173">
        <f t="shared" ca="1" si="40"/>
        <v>0.91699087217687725</v>
      </c>
      <c r="G173">
        <f t="shared" ca="1" si="41"/>
        <v>0.48634156049211613</v>
      </c>
      <c r="H173">
        <f t="shared" ca="1" si="42"/>
        <v>0.94442656859231688</v>
      </c>
      <c r="I173">
        <f t="shared" ca="1" si="43"/>
        <v>1.0588435705388046</v>
      </c>
      <c r="J173">
        <f t="shared" ca="1" si="44"/>
        <v>0.49495119206123295</v>
      </c>
      <c r="K173">
        <f t="shared" ca="1" si="45"/>
        <v>0.87999189410380541</v>
      </c>
      <c r="L173" s="7">
        <f t="shared" si="46"/>
        <v>0.53283302033339752</v>
      </c>
      <c r="M173">
        <f t="shared" ca="1" si="47"/>
        <v>0.77813729248009433</v>
      </c>
      <c r="N173">
        <f t="shared" ca="1" si="48"/>
        <v>11.809738578604161</v>
      </c>
      <c r="O173">
        <v>0.56312869876071292</v>
      </c>
      <c r="P173">
        <f t="shared" si="49"/>
        <v>16.963539561610848</v>
      </c>
    </row>
    <row r="174" spans="1:16" x14ac:dyDescent="0.25">
      <c r="A174" s="4">
        <f t="shared" si="51"/>
        <v>16400</v>
      </c>
      <c r="B174">
        <v>-30.282917993193543</v>
      </c>
      <c r="C174">
        <f t="shared" ref="C174:C183" ca="1" si="52">D174</f>
        <v>-357.12838624077676</v>
      </c>
      <c r="D174">
        <f t="shared" ref="D174:D183" ca="1" si="53">(1.56*(21.67)^2)*TANH((2*PI()*B174)/C174)</f>
        <v>357.12838624077676</v>
      </c>
      <c r="E174">
        <f t="shared" ca="1" si="39"/>
        <v>357.12838624077676</v>
      </c>
      <c r="F174">
        <f t="shared" ca="1" si="40"/>
        <v>0.91656957306082032</v>
      </c>
      <c r="G174">
        <f t="shared" ca="1" si="41"/>
        <v>0.48750822840669056</v>
      </c>
      <c r="H174">
        <f t="shared" ca="1" si="42"/>
        <v>0.94534142908724494</v>
      </c>
      <c r="I174">
        <f t="shared" ca="1" si="43"/>
        <v>1.0578188675868458</v>
      </c>
      <c r="J174">
        <f t="shared" ca="1" si="44"/>
        <v>0.49613851332259895</v>
      </c>
      <c r="K174">
        <f t="shared" ca="1" si="45"/>
        <v>0.87942730977621775</v>
      </c>
      <c r="L174" s="7">
        <f t="shared" si="46"/>
        <v>0.53283302033339752</v>
      </c>
      <c r="M174">
        <f t="shared" ca="1" si="47"/>
        <v>0.7783870309333274</v>
      </c>
      <c r="N174">
        <f t="shared" ca="1" si="48"/>
        <v>11.802096221103175</v>
      </c>
      <c r="O174">
        <v>0.56312869876071292</v>
      </c>
      <c r="P174">
        <f t="shared" si="49"/>
        <v>17.053180204184461</v>
      </c>
    </row>
    <row r="175" spans="1:16" x14ac:dyDescent="0.25">
      <c r="A175" s="4">
        <f t="shared" si="51"/>
        <v>16500</v>
      </c>
      <c r="B175">
        <v>-30.442101218575033</v>
      </c>
      <c r="C175">
        <f t="shared" ca="1" si="52"/>
        <v>357.98012179839327</v>
      </c>
      <c r="D175">
        <f t="shared" ca="1" si="53"/>
        <v>-357.98012179839384</v>
      </c>
      <c r="E175">
        <f t="shared" ca="1" si="39"/>
        <v>357.98012179839384</v>
      </c>
      <c r="F175">
        <f t="shared" ca="1" si="40"/>
        <v>0.91614846481993817</v>
      </c>
      <c r="G175">
        <f t="shared" ca="1" si="41"/>
        <v>0.48867091417674485</v>
      </c>
      <c r="H175">
        <f t="shared" ca="1" si="42"/>
        <v>0.94625060932628258</v>
      </c>
      <c r="I175">
        <f t="shared" ca="1" si="43"/>
        <v>1.0568024898942852</v>
      </c>
      <c r="J175">
        <f t="shared" ca="1" si="44"/>
        <v>0.49732178194413873</v>
      </c>
      <c r="K175">
        <f t="shared" ca="1" si="45"/>
        <v>0.87886341910629051</v>
      </c>
      <c r="L175" s="7">
        <f t="shared" si="46"/>
        <v>0.53283302033339752</v>
      </c>
      <c r="M175">
        <f t="shared" ca="1" si="47"/>
        <v>0.77863670272093799</v>
      </c>
      <c r="N175">
        <f t="shared" ca="1" si="48"/>
        <v>11.794538432473772</v>
      </c>
      <c r="O175">
        <v>0.56312869876071292</v>
      </c>
      <c r="P175">
        <f t="shared" si="49"/>
        <v>17.14282084675807</v>
      </c>
    </row>
    <row r="176" spans="1:16" x14ac:dyDescent="0.25">
      <c r="A176" s="4">
        <f t="shared" si="51"/>
        <v>16600</v>
      </c>
      <c r="B176">
        <v>-30.601284443956526</v>
      </c>
      <c r="C176">
        <f t="shared" ca="1" si="52"/>
        <v>358.82896129677033</v>
      </c>
      <c r="D176">
        <f t="shared" ca="1" si="53"/>
        <v>-358.82896129677067</v>
      </c>
      <c r="E176">
        <f t="shared" ca="1" si="39"/>
        <v>358.82896129677067</v>
      </c>
      <c r="F176">
        <f t="shared" ca="1" si="40"/>
        <v>0.91572754758799246</v>
      </c>
      <c r="G176">
        <f t="shared" ca="1" si="41"/>
        <v>0.48982964659902961</v>
      </c>
      <c r="H176">
        <f t="shared" ca="1" si="42"/>
        <v>0.94715415959179783</v>
      </c>
      <c r="I176">
        <f t="shared" ca="1" si="43"/>
        <v>1.0557943391506379</v>
      </c>
      <c r="J176">
        <f t="shared" ca="1" si="44"/>
        <v>0.49850102723238737</v>
      </c>
      <c r="K176">
        <f t="shared" ca="1" si="45"/>
        <v>0.87830022151927656</v>
      </c>
      <c r="L176" s="7">
        <f t="shared" si="46"/>
        <v>0.53283302033339752</v>
      </c>
      <c r="M176">
        <f t="shared" ca="1" si="47"/>
        <v>0.77888630759648203</v>
      </c>
      <c r="N176">
        <f t="shared" ca="1" si="48"/>
        <v>11.787064203725485</v>
      </c>
      <c r="O176">
        <v>0.56312869876071292</v>
      </c>
      <c r="P176">
        <f t="shared" si="49"/>
        <v>17.232461489331683</v>
      </c>
    </row>
    <row r="177" spans="1:16" x14ac:dyDescent="0.25">
      <c r="A177" s="4">
        <f t="shared" si="51"/>
        <v>16700</v>
      </c>
      <c r="B177">
        <v>-30.760467669338016</v>
      </c>
      <c r="C177">
        <f t="shared" ca="1" si="52"/>
        <v>359.67492556216416</v>
      </c>
      <c r="D177">
        <f t="shared" ca="1" si="53"/>
        <v>-359.67492556216405</v>
      </c>
      <c r="E177">
        <f t="shared" ca="1" si="39"/>
        <v>359.67492556216405</v>
      </c>
      <c r="F177">
        <f t="shared" ca="1" si="40"/>
        <v>0.91530682149873976</v>
      </c>
      <c r="G177">
        <f t="shared" ca="1" si="41"/>
        <v>0.49098445410301639</v>
      </c>
      <c r="H177">
        <f t="shared" ca="1" si="42"/>
        <v>0.94805212946369755</v>
      </c>
      <c r="I177">
        <f t="shared" ca="1" si="43"/>
        <v>1.0547943187108169</v>
      </c>
      <c r="J177">
        <f t="shared" ca="1" si="44"/>
        <v>0.49967627812009924</v>
      </c>
      <c r="K177">
        <f t="shared" ca="1" si="45"/>
        <v>0.87773771644078413</v>
      </c>
      <c r="L177" s="7">
        <f t="shared" si="46"/>
        <v>0.53283302033339752</v>
      </c>
      <c r="M177">
        <f t="shared" ca="1" si="47"/>
        <v>0.77913584531345048</v>
      </c>
      <c r="N177">
        <f t="shared" ca="1" si="48"/>
        <v>11.779672543025468</v>
      </c>
      <c r="O177">
        <v>0.56312869876071292</v>
      </c>
      <c r="P177">
        <f t="shared" si="49"/>
        <v>17.322102131905297</v>
      </c>
    </row>
    <row r="178" spans="1:16" x14ac:dyDescent="0.25">
      <c r="A178" s="4">
        <f t="shared" si="51"/>
        <v>16800</v>
      </c>
      <c r="B178">
        <v>-30.919650894719506</v>
      </c>
      <c r="C178">
        <f t="shared" ca="1" si="52"/>
        <v>-360.51803515661356</v>
      </c>
      <c r="D178">
        <f t="shared" ca="1" si="53"/>
        <v>360.51803515661294</v>
      </c>
      <c r="E178">
        <f t="shared" ca="1" si="39"/>
        <v>360.51803515661294</v>
      </c>
      <c r="F178">
        <f t="shared" ca="1" si="40"/>
        <v>0.91488628668593019</v>
      </c>
      <c r="G178">
        <f t="shared" ca="1" si="41"/>
        <v>0.49213536475749903</v>
      </c>
      <c r="H178">
        <f t="shared" ca="1" si="42"/>
        <v>0.94894456783293102</v>
      </c>
      <c r="I178">
        <f t="shared" ca="1" si="43"/>
        <v>1.0538023335584947</v>
      </c>
      <c r="J178">
        <f t="shared" ca="1" si="44"/>
        <v>0.50084756317296564</v>
      </c>
      <c r="K178">
        <f t="shared" ca="1" si="45"/>
        <v>0.87717590329677508</v>
      </c>
      <c r="L178" s="7">
        <f t="shared" si="46"/>
        <v>0.53283302033339752</v>
      </c>
      <c r="M178">
        <f t="shared" ca="1" si="47"/>
        <v>0.77938531562527047</v>
      </c>
      <c r="N178">
        <f t="shared" ca="1" si="48"/>
        <v>11.772362475319644</v>
      </c>
      <c r="O178">
        <v>0.56312869876071292</v>
      </c>
      <c r="P178">
        <f t="shared" si="49"/>
        <v>17.41174277447891</v>
      </c>
    </row>
    <row r="179" spans="1:16" x14ac:dyDescent="0.25">
      <c r="A179" s="4">
        <f t="shared" si="51"/>
        <v>16900</v>
      </c>
      <c r="B179">
        <v>-31.078834120100996</v>
      </c>
      <c r="C179">
        <f t="shared" ca="1" si="52"/>
        <v>-361.35831038266275</v>
      </c>
      <c r="D179">
        <f t="shared" ca="1" si="53"/>
        <v>361.3583103826623</v>
      </c>
      <c r="E179">
        <f t="shared" ca="1" si="39"/>
        <v>361.3583103826623</v>
      </c>
      <c r="F179">
        <f t="shared" ca="1" si="40"/>
        <v>0.91446594328330844</v>
      </c>
      <c r="G179">
        <f t="shared" ca="1" si="41"/>
        <v>0.49328240627704123</v>
      </c>
      <c r="H179">
        <f t="shared" ca="1" si="42"/>
        <v>0.94983152291466377</v>
      </c>
      <c r="I179">
        <f t="shared" ca="1" si="43"/>
        <v>1.0528182902704561</v>
      </c>
      <c r="J179">
        <f t="shared" ca="1" si="44"/>
        <v>0.5020149105961772</v>
      </c>
      <c r="K179">
        <f t="shared" ca="1" si="45"/>
        <v>0.87661478151356487</v>
      </c>
      <c r="L179" s="7">
        <f t="shared" si="46"/>
        <v>0.53283302033339752</v>
      </c>
      <c r="M179">
        <f t="shared" ca="1" si="47"/>
        <v>0.77963471828530639</v>
      </c>
      <c r="N179">
        <f t="shared" ca="1" si="48"/>
        <v>11.765133041964148</v>
      </c>
      <c r="O179">
        <v>0.56312869876071292</v>
      </c>
      <c r="P179">
        <f t="shared" si="49"/>
        <v>17.501383417052519</v>
      </c>
    </row>
    <row r="180" spans="1:16" x14ac:dyDescent="0.25">
      <c r="A180" s="4">
        <f t="shared" si="51"/>
        <v>17000</v>
      </c>
      <c r="B180">
        <v>-31.23801734548249</v>
      </c>
      <c r="C180">
        <f t="shared" ca="1" si="52"/>
        <v>362.19577128797721</v>
      </c>
      <c r="D180">
        <f t="shared" ca="1" si="53"/>
        <v>-362.19577128797766</v>
      </c>
      <c r="E180">
        <f t="shared" ca="1" si="39"/>
        <v>362.19577128797766</v>
      </c>
      <c r="F180">
        <f t="shared" ca="1" si="40"/>
        <v>0.91404579142461206</v>
      </c>
      <c r="G180">
        <f t="shared" ca="1" si="41"/>
        <v>0.49442560602827706</v>
      </c>
      <c r="H180">
        <f t="shared" ca="1" si="42"/>
        <v>0.95071304226113351</v>
      </c>
      <c r="I180">
        <f t="shared" ca="1" si="43"/>
        <v>1.051842096981908</v>
      </c>
      <c r="J180">
        <f t="shared" ca="1" si="44"/>
        <v>0.50317834824083529</v>
      </c>
      <c r="K180">
        <f t="shared" ca="1" si="45"/>
        <v>0.87605435051782099</v>
      </c>
      <c r="L180" s="7">
        <f t="shared" si="46"/>
        <v>0.53283302033339752</v>
      </c>
      <c r="M180">
        <f t="shared" ca="1" si="47"/>
        <v>0.77988405304686148</v>
      </c>
      <c r="N180">
        <f t="shared" ca="1" si="48"/>
        <v>11.757983300366659</v>
      </c>
      <c r="O180">
        <v>0.56312869876071292</v>
      </c>
      <c r="P180">
        <f t="shared" si="49"/>
        <v>17.591024059626132</v>
      </c>
    </row>
    <row r="181" spans="1:16" x14ac:dyDescent="0.25">
      <c r="A181" s="4">
        <f t="shared" si="51"/>
        <v>17100</v>
      </c>
      <c r="B181">
        <v>-31.39720057086398</v>
      </c>
      <c r="C181">
        <f t="shared" ca="1" si="52"/>
        <v>-363.030437669854</v>
      </c>
      <c r="D181">
        <f t="shared" ca="1" si="53"/>
        <v>363.03043766985343</v>
      </c>
      <c r="E181">
        <f t="shared" ca="1" si="39"/>
        <v>363.03043766985343</v>
      </c>
      <c r="F181">
        <f t="shared" ca="1" si="40"/>
        <v>0.91362583124357111</v>
      </c>
      <c r="G181">
        <f t="shared" ca="1" si="41"/>
        <v>0.49556499103606816</v>
      </c>
      <c r="H181">
        <f t="shared" ca="1" si="42"/>
        <v>0.95158917277419741</v>
      </c>
      <c r="I181">
        <f t="shared" ca="1" si="43"/>
        <v>1.0508736633527145</v>
      </c>
      <c r="J181">
        <f t="shared" ca="1" si="44"/>
        <v>0.50433790361021857</v>
      </c>
      <c r="K181">
        <f t="shared" ca="1" si="45"/>
        <v>0.87549460973656235</v>
      </c>
      <c r="L181" s="7">
        <f t="shared" si="46"/>
        <v>0.53283302033339752</v>
      </c>
      <c r="M181">
        <f t="shared" ca="1" si="47"/>
        <v>0.78013331966317823</v>
      </c>
      <c r="N181">
        <f t="shared" ca="1" si="48"/>
        <v>11.750912323637326</v>
      </c>
      <c r="O181">
        <v>0.56312869876071292</v>
      </c>
      <c r="P181">
        <f t="shared" si="49"/>
        <v>17.680664702199746</v>
      </c>
    </row>
    <row r="182" spans="1:16" x14ac:dyDescent="0.25">
      <c r="A182" s="4">
        <f t="shared" si="51"/>
        <v>17200</v>
      </c>
      <c r="B182">
        <v>-31.55638379624547</v>
      </c>
      <c r="C182">
        <f t="shared" ca="1" si="52"/>
        <v>363.86232907962494</v>
      </c>
      <c r="D182">
        <f t="shared" ca="1" si="53"/>
        <v>-363.86232907962523</v>
      </c>
      <c r="E182">
        <f t="shared" ca="1" si="39"/>
        <v>363.86232907962523</v>
      </c>
      <c r="F182">
        <f t="shared" ca="1" si="40"/>
        <v>0.91320606287390982</v>
      </c>
      <c r="G182">
        <f t="shared" ca="1" si="41"/>
        <v>0.49670058798951433</v>
      </c>
      <c r="H182">
        <f t="shared" ca="1" si="42"/>
        <v>0.95245996071757311</v>
      </c>
      <c r="I182">
        <f t="shared" ca="1" si="43"/>
        <v>1.0499129005345387</v>
      </c>
      <c r="J182">
        <f t="shared" ca="1" si="44"/>
        <v>0.50549360386590014</v>
      </c>
      <c r="K182">
        <f t="shared" ca="1" si="45"/>
        <v>0.87493555859716121</v>
      </c>
      <c r="L182" s="7">
        <f t="shared" si="46"/>
        <v>0.53283302033339752</v>
      </c>
      <c r="M182">
        <f t="shared" ca="1" si="47"/>
        <v>0.78038251788743918</v>
      </c>
      <c r="N182">
        <f t="shared" ca="1" si="48"/>
        <v>11.743919200249099</v>
      </c>
      <c r="O182">
        <v>0.56312869876071292</v>
      </c>
      <c r="P182">
        <f t="shared" si="49"/>
        <v>17.770305344773359</v>
      </c>
    </row>
    <row r="183" spans="1:16" x14ac:dyDescent="0.25">
      <c r="A183" s="5">
        <f>17227.4</f>
        <v>17227.400000000001</v>
      </c>
      <c r="B183" s="6">
        <v>-31.6</v>
      </c>
      <c r="C183">
        <f t="shared" ca="1" si="52"/>
        <v>-364.08978554822431</v>
      </c>
      <c r="D183">
        <f t="shared" ca="1" si="53"/>
        <v>364.08978554822374</v>
      </c>
      <c r="E183">
        <f t="shared" ca="1" si="39"/>
        <v>364.08978554822374</v>
      </c>
      <c r="F183">
        <f t="shared" ca="1" si="40"/>
        <v>0.91309107983668758</v>
      </c>
      <c r="G183">
        <f t="shared" ca="1" si="41"/>
        <v>0.49701108389048076</v>
      </c>
      <c r="H183">
        <f t="shared" ca="1" si="42"/>
        <v>0.95269763018531917</v>
      </c>
      <c r="I183">
        <f t="shared" ca="1" si="43"/>
        <v>1.0496509787743249</v>
      </c>
      <c r="J183">
        <f t="shared" ca="1" si="44"/>
        <v>0.50580959642914713</v>
      </c>
      <c r="K183">
        <f t="shared" ca="1" si="45"/>
        <v>0.87478249887795467</v>
      </c>
      <c r="L183" s="7">
        <f t="shared" si="46"/>
        <v>0.53283302033339752</v>
      </c>
      <c r="M183">
        <f t="shared" ca="1" si="47"/>
        <v>0.78045078623121411</v>
      </c>
      <c r="N183">
        <f t="shared" ca="1" si="48"/>
        <v>11.742016553845199</v>
      </c>
      <c r="O183">
        <v>0.56312869876071292</v>
      </c>
      <c r="P183">
        <f t="shared" si="49"/>
        <v>17.79486688083853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069B-4D9D-494F-8675-F5E9C558F65A}">
  <dimension ref="A1:J84"/>
  <sheetViews>
    <sheetView tabSelected="1" zoomScale="80" zoomScaleNormal="80" workbookViewId="0">
      <selection activeCell="O103" sqref="O103"/>
    </sheetView>
  </sheetViews>
  <sheetFormatPr defaultRowHeight="15" x14ac:dyDescent="0.25"/>
  <cols>
    <col min="1" max="1" width="26" customWidth="1"/>
    <col min="2" max="2" width="11.140625" customWidth="1"/>
    <col min="4" max="4" width="28.28515625" customWidth="1"/>
    <col min="5" max="5" width="10.5703125" customWidth="1"/>
    <col min="7" max="7" width="41.42578125" customWidth="1"/>
    <col min="8" max="8" width="13.28515625" customWidth="1"/>
  </cols>
  <sheetData>
    <row r="1" spans="1:8" x14ac:dyDescent="0.25">
      <c r="A1" t="s">
        <v>48</v>
      </c>
    </row>
    <row r="2" spans="1:8" x14ac:dyDescent="0.25">
      <c r="A2" t="s">
        <v>49</v>
      </c>
      <c r="B2">
        <v>4.5999999999999996</v>
      </c>
      <c r="G2" t="s">
        <v>90</v>
      </c>
      <c r="H2" s="7">
        <f ca="1">((0.93)*((E5/B14)-0.12))+((0.36)*((0.4)-(B3/B2)))</f>
        <v>-0.14394840396290032</v>
      </c>
    </row>
    <row r="3" spans="1:8" x14ac:dyDescent="0.25">
      <c r="A3" t="s">
        <v>50</v>
      </c>
      <c r="B3">
        <v>2.5</v>
      </c>
      <c r="D3" t="s">
        <v>87</v>
      </c>
      <c r="E3">
        <v>10</v>
      </c>
      <c r="G3" t="s">
        <v>92</v>
      </c>
      <c r="H3">
        <f ca="1">IF(H2&lt;0,(20*H2),(15*H2))</f>
        <v>-2.8789680792580064</v>
      </c>
    </row>
    <row r="4" spans="1:8" x14ac:dyDescent="0.25">
      <c r="A4" t="s">
        <v>51</v>
      </c>
      <c r="B4">
        <v>3.5</v>
      </c>
      <c r="D4" t="s">
        <v>81</v>
      </c>
      <c r="E4">
        <v>1030</v>
      </c>
    </row>
    <row r="5" spans="1:8" x14ac:dyDescent="0.25">
      <c r="A5" t="s">
        <v>52</v>
      </c>
      <c r="B5">
        <v>6</v>
      </c>
      <c r="D5" t="s">
        <v>91</v>
      </c>
      <c r="E5">
        <v>3</v>
      </c>
      <c r="G5" t="s">
        <v>93</v>
      </c>
      <c r="H5">
        <f ca="1">((-0.93)*((E5/B14)-0.12))+((0.93)*((0.4)-(B3/B2)))</f>
        <v>-4.1138552558838901E-2</v>
      </c>
    </row>
    <row r="6" spans="1:8" x14ac:dyDescent="0.25">
      <c r="A6" t="s">
        <v>53</v>
      </c>
      <c r="B6">
        <v>21.667000000000002</v>
      </c>
      <c r="D6" t="s">
        <v>100</v>
      </c>
      <c r="E6">
        <v>3</v>
      </c>
      <c r="G6" t="s">
        <v>94</v>
      </c>
      <c r="H6">
        <f ca="1">IF(H5&lt;0,(4.9*H5),(3*H5))</f>
        <v>-0.20157890753831062</v>
      </c>
    </row>
    <row r="7" spans="1:8" x14ac:dyDescent="0.25">
      <c r="A7" t="s">
        <v>54</v>
      </c>
      <c r="B7">
        <v>0.01</v>
      </c>
      <c r="D7" t="s">
        <v>111</v>
      </c>
      <c r="E7">
        <v>204000</v>
      </c>
    </row>
    <row r="8" spans="1:8" x14ac:dyDescent="0.25">
      <c r="A8" t="s">
        <v>60</v>
      </c>
      <c r="B8">
        <v>2.3882919999999999</v>
      </c>
      <c r="D8" t="s">
        <v>114</v>
      </c>
      <c r="E8">
        <v>0.6</v>
      </c>
      <c r="G8" t="s">
        <v>95</v>
      </c>
      <c r="H8">
        <f ca="1">(COS(H6)/COSH(H3))</f>
        <v>0.10976323116117631</v>
      </c>
    </row>
    <row r="9" spans="1:8" x14ac:dyDescent="0.25">
      <c r="D9" t="s">
        <v>119</v>
      </c>
      <c r="E9">
        <f>E3/2</f>
        <v>5</v>
      </c>
    </row>
    <row r="10" spans="1:8" x14ac:dyDescent="0.25">
      <c r="A10" t="s">
        <v>55</v>
      </c>
      <c r="B10">
        <f>1.56*B6^2</f>
        <v>732.35586684000009</v>
      </c>
      <c r="D10" t="s">
        <v>135</v>
      </c>
      <c r="E10">
        <v>2650</v>
      </c>
      <c r="G10" t="s">
        <v>96</v>
      </c>
      <c r="H10">
        <f ca="1">MIN(B48/B3,2)</f>
        <v>1.645094230989546</v>
      </c>
    </row>
    <row r="12" spans="1:8" x14ac:dyDescent="0.25">
      <c r="A12" t="s">
        <v>152</v>
      </c>
      <c r="G12" t="s">
        <v>97</v>
      </c>
      <c r="H12">
        <f ca="1">H10*H8</f>
        <v>0.18057085835802311</v>
      </c>
    </row>
    <row r="13" spans="1:8" x14ac:dyDescent="0.25">
      <c r="A13" t="s">
        <v>23</v>
      </c>
      <c r="B13" t="s">
        <v>24</v>
      </c>
    </row>
    <row r="14" spans="1:8" x14ac:dyDescent="0.25">
      <c r="A14">
        <f ca="1">B14</f>
        <v>144.53135357527944</v>
      </c>
      <c r="B14">
        <f ca="1">(1.56*B6^2)*TANH(2*PI()*B2/A14)</f>
        <v>144.53135357527771</v>
      </c>
      <c r="G14" t="s">
        <v>98</v>
      </c>
      <c r="H14">
        <f ca="1">MAX(B55,B54)</f>
        <v>1.0749761169993721</v>
      </c>
    </row>
    <row r="16" spans="1:8" x14ac:dyDescent="0.25">
      <c r="A16" t="s">
        <v>27</v>
      </c>
      <c r="B16">
        <f ca="1">(0.5)*(1+((4*PI()*B2/B14)/(SINH(4*PI()*B2/B14))))</f>
        <v>0.98691464056648126</v>
      </c>
      <c r="G16" t="s">
        <v>99</v>
      </c>
    </row>
    <row r="18" spans="1:8" x14ac:dyDescent="0.25">
      <c r="A18" t="s">
        <v>28</v>
      </c>
      <c r="B18">
        <f ca="1">(1)/SQRT(2*B16*TANH((2*PI()*B2)/B14))</f>
        <v>1.6022314561314497</v>
      </c>
      <c r="G18" t="s">
        <v>101</v>
      </c>
      <c r="H18">
        <f ca="1">((0.93)*((E6/B14)-0.12))+((0.36)*((0.4)-(B3/B2)))</f>
        <v>-0.14394840396290007</v>
      </c>
    </row>
    <row r="19" spans="1:8" x14ac:dyDescent="0.25">
      <c r="G19" t="s">
        <v>102</v>
      </c>
      <c r="H19">
        <f ca="1">IF(H18&lt;0,(20*H18),(15*H18))</f>
        <v>-2.8789680792580015</v>
      </c>
    </row>
    <row r="20" spans="1:8" x14ac:dyDescent="0.25">
      <c r="A20" t="s">
        <v>58</v>
      </c>
    </row>
    <row r="21" spans="1:8" x14ac:dyDescent="0.25">
      <c r="A21" t="s">
        <v>56</v>
      </c>
      <c r="B21">
        <f>B2/B10</f>
        <v>6.2810994057414648E-3</v>
      </c>
      <c r="G21" t="s">
        <v>103</v>
      </c>
      <c r="H21">
        <f ca="1">((-0.93)*((E6/B14)-0.12))+((0.93)*((0.4)-(B3/B2)))</f>
        <v>-4.1138552558839137E-2</v>
      </c>
    </row>
    <row r="22" spans="1:8" x14ac:dyDescent="0.25">
      <c r="A22" t="s">
        <v>57</v>
      </c>
      <c r="G22" t="s">
        <v>104</v>
      </c>
      <c r="H22">
        <f ca="1">IF(H21&lt;0,(4.9*H21),(3*H21))</f>
        <v>-0.20157890753831179</v>
      </c>
    </row>
    <row r="23" spans="1:8" x14ac:dyDescent="0.25">
      <c r="A23" t="s">
        <v>59</v>
      </c>
      <c r="B23" s="7">
        <f>0.028*((B8/B10)^-0.38)*EXP(20*(B7)^1.5)</f>
        <v>0.25163156727745623</v>
      </c>
    </row>
    <row r="24" spans="1:8" x14ac:dyDescent="0.25">
      <c r="A24" t="s">
        <v>61</v>
      </c>
      <c r="B24">
        <f>0.52*EXP(4.2*B7)</f>
        <v>0.54230512895039695</v>
      </c>
      <c r="G24" t="s">
        <v>105</v>
      </c>
      <c r="H24">
        <f ca="1">(COS(H22)/COSH(H19))</f>
        <v>0.10976323116117684</v>
      </c>
    </row>
    <row r="25" spans="1:8" x14ac:dyDescent="0.25">
      <c r="A25" t="s">
        <v>62</v>
      </c>
      <c r="B25">
        <f>MAX(0.92,((0.32*(B8/B10)^-0.29)*EXP(2.4*B7)))</f>
        <v>1.7246347034214866</v>
      </c>
    </row>
    <row r="26" spans="1:8" x14ac:dyDescent="0.25">
      <c r="G26" t="s">
        <v>106</v>
      </c>
      <c r="H26">
        <f ca="1">MIN(B48/B3,2)</f>
        <v>1.645094230989546</v>
      </c>
    </row>
    <row r="27" spans="1:8" x14ac:dyDescent="0.25">
      <c r="A27" t="s">
        <v>63</v>
      </c>
      <c r="B27" s="6">
        <f ca="1">MIN(((B23*B8)+(B24*B2)),(B25*B8),(B18*B8))</f>
        <v>3.0955732522480366</v>
      </c>
    </row>
    <row r="28" spans="1:8" x14ac:dyDescent="0.25">
      <c r="G28" t="s">
        <v>107</v>
      </c>
      <c r="H28">
        <f ca="1">H26*H24</f>
        <v>0.18057085835802397</v>
      </c>
    </row>
    <row r="29" spans="1:8" x14ac:dyDescent="0.25">
      <c r="A29" t="s">
        <v>64</v>
      </c>
      <c r="B29" s="6">
        <f ca="1">B2+(B7*5*B27)</f>
        <v>4.7547786626124013</v>
      </c>
    </row>
    <row r="30" spans="1:8" x14ac:dyDescent="0.25">
      <c r="G30" t="s">
        <v>98</v>
      </c>
      <c r="H30">
        <f ca="1">MAX(B55,B54)</f>
        <v>1.0749761169993721</v>
      </c>
    </row>
    <row r="31" spans="1:8" x14ac:dyDescent="0.25">
      <c r="A31" t="s">
        <v>65</v>
      </c>
      <c r="B31">
        <f ca="1">B29/B10</f>
        <v>6.4924429200362939E-3</v>
      </c>
    </row>
    <row r="32" spans="1:8" x14ac:dyDescent="0.25">
      <c r="A32" t="s">
        <v>69</v>
      </c>
      <c r="G32" t="s">
        <v>108</v>
      </c>
    </row>
    <row r="33" spans="1:8" x14ac:dyDescent="0.25">
      <c r="A33" t="s">
        <v>70</v>
      </c>
    </row>
    <row r="34" spans="1:8" x14ac:dyDescent="0.25">
      <c r="G34" t="s">
        <v>109</v>
      </c>
    </row>
    <row r="35" spans="1:8" x14ac:dyDescent="0.25">
      <c r="A35" t="s">
        <v>71</v>
      </c>
    </row>
    <row r="36" spans="1:8" x14ac:dyDescent="0.25">
      <c r="G36" t="s">
        <v>110</v>
      </c>
    </row>
    <row r="37" spans="1:8" x14ac:dyDescent="0.25">
      <c r="A37" t="s">
        <v>24</v>
      </c>
      <c r="B37" t="s">
        <v>24</v>
      </c>
      <c r="G37" t="s">
        <v>112</v>
      </c>
      <c r="H37">
        <f>((E7-(E4*E3*E5))*9.81)/(1000)</f>
        <v>1698.1110000000001</v>
      </c>
    </row>
    <row r="38" spans="1:8" x14ac:dyDescent="0.25">
      <c r="A38">
        <f ca="1">B38</f>
        <v>146.9100202255843</v>
      </c>
      <c r="B38">
        <f ca="1">B10*TANH(2*PI()*B29/A38)</f>
        <v>146.91002022558516</v>
      </c>
      <c r="G38" t="s">
        <v>113</v>
      </c>
      <c r="H38">
        <f>((E7-(E4*E3*E6))*9.81)/(1000)</f>
        <v>1698.1110000000001</v>
      </c>
    </row>
    <row r="40" spans="1:8" x14ac:dyDescent="0.25">
      <c r="A40" t="s">
        <v>27</v>
      </c>
      <c r="B40">
        <f ca="1">(0.5)*(1+((4*PI()*B29/B38)/(SINH(4*PI()*B29/B38))))</f>
        <v>0.986476794964398</v>
      </c>
      <c r="G40" t="s">
        <v>115</v>
      </c>
      <c r="H40">
        <f ca="1">((E8)*(H37-B69))/(B68)</f>
        <v>2.1661157863699798</v>
      </c>
    </row>
    <row r="41" spans="1:8" x14ac:dyDescent="0.25">
      <c r="G41" t="s">
        <v>116</v>
      </c>
      <c r="H41">
        <f ca="1">((E8)*(H38-B69))/(B68)</f>
        <v>2.1661157863699798</v>
      </c>
    </row>
    <row r="42" spans="1:8" x14ac:dyDescent="0.25">
      <c r="A42" t="s">
        <v>31</v>
      </c>
      <c r="B42">
        <f ca="1">(1)/(SQRT(2*B40*TANH(2*PI()*B29/B38)))</f>
        <v>1.5895600474724603</v>
      </c>
    </row>
    <row r="43" spans="1:8" x14ac:dyDescent="0.25">
      <c r="G43" t="s">
        <v>122</v>
      </c>
      <c r="H43" t="s">
        <v>117</v>
      </c>
    </row>
    <row r="44" spans="1:8" x14ac:dyDescent="0.25">
      <c r="A44" t="s">
        <v>66</v>
      </c>
      <c r="B44">
        <f>(0.052)*((B8/B10)^-0.38)*EXP(20*(B7^1.5))</f>
        <v>0.4673157678009901</v>
      </c>
    </row>
    <row r="45" spans="1:8" x14ac:dyDescent="0.25">
      <c r="A45" t="s">
        <v>67</v>
      </c>
      <c r="B45">
        <f>0.63*EXP(3.8*(B7^2))</f>
        <v>0.63023944549176214</v>
      </c>
      <c r="G45" t="s">
        <v>118</v>
      </c>
    </row>
    <row r="46" spans="1:8" x14ac:dyDescent="0.25">
      <c r="A46" t="s">
        <v>68</v>
      </c>
      <c r="B46">
        <f>MAX((1.65),(0.53*((B8/B10)^-0.29)*EXP(2.4*B7)))</f>
        <v>2.8564262275418373</v>
      </c>
      <c r="G46" t="s">
        <v>120</v>
      </c>
      <c r="H46">
        <f ca="1">((H37*E9)-B72)/(B71)</f>
        <v>4.8455518252995358</v>
      </c>
    </row>
    <row r="47" spans="1:8" x14ac:dyDescent="0.25">
      <c r="G47" t="s">
        <v>121</v>
      </c>
      <c r="H47" t="s">
        <v>117</v>
      </c>
    </row>
    <row r="48" spans="1:8" x14ac:dyDescent="0.25">
      <c r="A48" t="s">
        <v>72</v>
      </c>
      <c r="B48">
        <f ca="1">MIN(((B44*B8)+(B45*B29)),(B46*B8),(1.8*B42*B8))</f>
        <v>4.112735577473865</v>
      </c>
    </row>
    <row r="49" spans="1:10" x14ac:dyDescent="0.25">
      <c r="A49" t="s">
        <v>73</v>
      </c>
      <c r="G49" t="s">
        <v>125</v>
      </c>
      <c r="H49">
        <f ca="1">H37-B69</f>
        <v>1478.0931684138682</v>
      </c>
    </row>
    <row r="50" spans="1:10" x14ac:dyDescent="0.25">
      <c r="G50" t="s">
        <v>123</v>
      </c>
      <c r="H50">
        <f ca="1">(H49*E9)-B72-B71</f>
        <v>4474.1509753259443</v>
      </c>
    </row>
    <row r="51" spans="1:10" x14ac:dyDescent="0.25">
      <c r="A51" t="s">
        <v>74</v>
      </c>
      <c r="G51" t="s">
        <v>126</v>
      </c>
      <c r="H51">
        <f ca="1">H50/H49</f>
        <v>3.0269749369906944</v>
      </c>
    </row>
    <row r="52" spans="1:10" x14ac:dyDescent="0.25">
      <c r="A52" t="s">
        <v>76</v>
      </c>
      <c r="B52">
        <f ca="1">1.5*B48</f>
        <v>6.1691033662107975</v>
      </c>
      <c r="G52" t="s">
        <v>124</v>
      </c>
      <c r="H52">
        <f ca="1">(2*H49/(3*H51))</f>
        <v>325.53802595699347</v>
      </c>
      <c r="J52" t="s">
        <v>129</v>
      </c>
    </row>
    <row r="53" spans="1:10" x14ac:dyDescent="0.25">
      <c r="G53" t="s">
        <v>127</v>
      </c>
      <c r="H53">
        <f ca="1">IF(H51&lt;H54,1, 0)</f>
        <v>1</v>
      </c>
      <c r="J53" t="s">
        <v>130</v>
      </c>
    </row>
    <row r="54" spans="1:10" x14ac:dyDescent="0.25">
      <c r="A54" t="s">
        <v>75</v>
      </c>
      <c r="B54">
        <f ca="1">(0.5*((4*PI()*B2/B38)/(SINH(4*PI()*B2/B38)))^2)+0.6</f>
        <v>1.0749761169993726</v>
      </c>
      <c r="G54" t="s">
        <v>128</v>
      </c>
      <c r="H54">
        <f>E3/3</f>
        <v>3.3333333333333335</v>
      </c>
    </row>
    <row r="55" spans="1:10" x14ac:dyDescent="0.25">
      <c r="A55" t="s">
        <v>77</v>
      </c>
      <c r="B55">
        <f ca="1">MIN((((B29-B3)/(3*B29))*(B48/B3)^2),(2*B3/B48))</f>
        <v>0.42779323777153255</v>
      </c>
    </row>
    <row r="56" spans="1:10" x14ac:dyDescent="0.25">
      <c r="A56" t="s">
        <v>78</v>
      </c>
      <c r="B56">
        <f ca="1">(1)-((B4/B2)*(1-(1/COSH(2*PI()*B2/B14))))</f>
        <v>0.98503585758194212</v>
      </c>
      <c r="G56" t="s">
        <v>131</v>
      </c>
    </row>
    <row r="58" spans="1:10" x14ac:dyDescent="0.25">
      <c r="A58" t="s">
        <v>79</v>
      </c>
      <c r="G58" t="s">
        <v>132</v>
      </c>
      <c r="H58">
        <v>0.21</v>
      </c>
    </row>
    <row r="59" spans="1:10" x14ac:dyDescent="0.25">
      <c r="A59" t="s">
        <v>80</v>
      </c>
      <c r="B59" s="7">
        <f ca="1">((0.5)*(1+COS(0))*(B54+B55*(COS(0))^2)*(E4)*(9.81)*(B48))/(1000)</f>
        <v>62.449555319905279</v>
      </c>
      <c r="G59" t="s">
        <v>119</v>
      </c>
      <c r="H59">
        <f ca="1">(H58*B27)*((B4/B2)^-0.787)</f>
        <v>0.80606347553234914</v>
      </c>
    </row>
    <row r="60" spans="1:10" x14ac:dyDescent="0.25">
      <c r="A60" t="s">
        <v>82</v>
      </c>
      <c r="B60">
        <f ca="1">(B59)/(COSH(2*PI()*B2/B14))</f>
        <v>61.221350010517668</v>
      </c>
      <c r="G60" t="s">
        <v>134</v>
      </c>
    </row>
    <row r="61" spans="1:10" x14ac:dyDescent="0.25">
      <c r="A61" t="s">
        <v>153</v>
      </c>
      <c r="B61">
        <f ca="1">B56*B59</f>
        <v>61.515051280153834</v>
      </c>
      <c r="G61" t="s">
        <v>133</v>
      </c>
      <c r="H61">
        <f>B4/B2</f>
        <v>0.76086956521739135</v>
      </c>
    </row>
    <row r="62" spans="1:10" x14ac:dyDescent="0.25">
      <c r="A62" t="s">
        <v>83</v>
      </c>
      <c r="B62">
        <f ca="1">B59*(1-(B5/B52))</f>
        <v>1.7118257542586548</v>
      </c>
    </row>
    <row r="63" spans="1:10" x14ac:dyDescent="0.25">
      <c r="A63" t="s">
        <v>84</v>
      </c>
      <c r="G63" t="s">
        <v>136</v>
      </c>
    </row>
    <row r="64" spans="1:10" x14ac:dyDescent="0.25">
      <c r="A64" t="s">
        <v>85</v>
      </c>
      <c r="G64" t="s">
        <v>137</v>
      </c>
      <c r="H64" t="s">
        <v>137</v>
      </c>
    </row>
    <row r="65" spans="1:10" x14ac:dyDescent="0.25">
      <c r="G65">
        <f ca="1">H65</f>
        <v>126.27140675480979</v>
      </c>
      <c r="H65">
        <f ca="1">(1.56*B6^2)*TANH((2*PI()*B4/G65))</f>
        <v>126.27140675481124</v>
      </c>
    </row>
    <row r="66" spans="1:10" x14ac:dyDescent="0.25">
      <c r="A66" t="s">
        <v>154</v>
      </c>
      <c r="B66">
        <f ca="1">((0.5)*(1+COS(0))*(B54*B56*E4*9.81*B48))/(1000)</f>
        <v>44.003566317226394</v>
      </c>
      <c r="J66" t="s">
        <v>139</v>
      </c>
    </row>
    <row r="67" spans="1:10" x14ac:dyDescent="0.25">
      <c r="G67" t="s">
        <v>138</v>
      </c>
      <c r="H67">
        <f ca="1">(J67/SINH(J67))*(SIN(J69))^2</f>
        <v>2.942686695251534E-2</v>
      </c>
      <c r="J67">
        <f ca="1">4*PI()*B4/H65</f>
        <v>0.3483155710434126</v>
      </c>
    </row>
    <row r="68" spans="1:10" x14ac:dyDescent="0.25">
      <c r="A68" t="s">
        <v>155</v>
      </c>
      <c r="B68">
        <f ca="1">(((0.5)*((B59+B61))*(B4)))+((0.5)*(B59+B62)*(B5))</f>
        <v>409.42220477259525</v>
      </c>
      <c r="G68" t="s">
        <v>141</v>
      </c>
      <c r="H68" s="7">
        <f ca="1">MAX(1.8,(((1.3)*((1-H67)/(H67^0.33))*(B4/B27)))+1.8*EXP(-1.5*((1-H67)^2/(H67^0.33))*(B4/B27)))</f>
        <v>4.5776290455128965</v>
      </c>
      <c r="J68" t="s">
        <v>140</v>
      </c>
    </row>
    <row r="69" spans="1:10" x14ac:dyDescent="0.25">
      <c r="A69" t="s">
        <v>86</v>
      </c>
      <c r="B69">
        <f ca="1">(0.5)*(B66)*(E3)</f>
        <v>220.01783158613196</v>
      </c>
      <c r="J69">
        <f ca="1">2*PI()*B4/H65</f>
        <v>0.1741577855217063</v>
      </c>
    </row>
    <row r="70" spans="1:10" x14ac:dyDescent="0.25">
      <c r="G70" t="s">
        <v>142</v>
      </c>
      <c r="H70">
        <f ca="1">(E10*B27^3)/((H68^3)*(((E10/E4)-1))^3)</f>
        <v>210.626966189716</v>
      </c>
    </row>
    <row r="71" spans="1:10" x14ac:dyDescent="0.25">
      <c r="A71" t="s">
        <v>88</v>
      </c>
      <c r="B71">
        <f ca="1">(((1/6)*((2*B59)+B61)*(B4)^2))+((0.5)*(B59+B62)*(B4*B5))+((1/6)*(B59+(2*B62))*(B5)^2)</f>
        <v>1449.5293228358505</v>
      </c>
    </row>
    <row r="72" spans="1:10" x14ac:dyDescent="0.25">
      <c r="A72" t="s">
        <v>89</v>
      </c>
      <c r="B72">
        <f ca="1">(1/3)*B66*(E3)^2</f>
        <v>1466.7855439075463</v>
      </c>
      <c r="H72">
        <f ca="1">((H70/E10))</f>
        <v>7.9481874033855093E-2</v>
      </c>
    </row>
    <row r="74" spans="1:10" x14ac:dyDescent="0.25">
      <c r="G74" t="s">
        <v>143</v>
      </c>
      <c r="H74">
        <f ca="1">(H72)^0.33</f>
        <v>0.43359920022657322</v>
      </c>
    </row>
    <row r="76" spans="1:10" x14ac:dyDescent="0.25">
      <c r="G76" t="s">
        <v>144</v>
      </c>
      <c r="H76">
        <f ca="1">B3/B27</f>
        <v>0.80760485903038304</v>
      </c>
    </row>
    <row r="77" spans="1:10" x14ac:dyDescent="0.25">
      <c r="G77">
        <f>(2*PI()*B2)/(9.81*B6^2)</f>
        <v>6.2758293515371207E-3</v>
      </c>
    </row>
    <row r="78" spans="1:10" x14ac:dyDescent="0.25">
      <c r="G78" t="s">
        <v>145</v>
      </c>
      <c r="H78">
        <f ca="1">H76*G77</f>
        <v>5.0683902787468761E-3</v>
      </c>
    </row>
    <row r="79" spans="1:10" x14ac:dyDescent="0.25">
      <c r="G79" t="s">
        <v>146</v>
      </c>
      <c r="H79">
        <f ca="1">(B5/B27)*H78</f>
        <v>9.8238158797880025E-3</v>
      </c>
    </row>
    <row r="80" spans="1:10" x14ac:dyDescent="0.25">
      <c r="G80" t="s">
        <v>147</v>
      </c>
      <c r="H80">
        <f ca="1">(4.63*10^-4)*(H79)^-2.79</f>
        <v>184.97762255372444</v>
      </c>
    </row>
    <row r="81" spans="7:9" x14ac:dyDescent="0.25">
      <c r="G81" t="s">
        <v>149</v>
      </c>
      <c r="H81">
        <f ca="1">0.03*EXP(-2.05*H82)</f>
        <v>5.6427219719490894E-4</v>
      </c>
    </row>
    <row r="82" spans="7:9" x14ac:dyDescent="0.25">
      <c r="G82" t="s">
        <v>148</v>
      </c>
      <c r="H82">
        <f ca="1">B5/B27</f>
        <v>1.9382516616729193</v>
      </c>
    </row>
    <row r="83" spans="7:9" x14ac:dyDescent="0.25">
      <c r="G83" t="s">
        <v>151</v>
      </c>
      <c r="H83">
        <f ca="1">(H81)*(9.81*B27^3)^0.5</f>
        <v>9.6257545675530482E-3</v>
      </c>
      <c r="I83">
        <v>110</v>
      </c>
    </row>
    <row r="84" spans="7:9" x14ac:dyDescent="0.25">
      <c r="G84" t="s">
        <v>150</v>
      </c>
      <c r="H84">
        <f ca="1">H83*1000</f>
        <v>9.6257545675530487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FF65-5B78-4ABE-83C7-D12A7FFF8772}">
  <dimension ref="A1:J84"/>
  <sheetViews>
    <sheetView topLeftCell="A53" workbookViewId="0">
      <selection activeCell="D78" sqref="D78"/>
    </sheetView>
  </sheetViews>
  <sheetFormatPr defaultRowHeight="15" x14ac:dyDescent="0.25"/>
  <cols>
    <col min="1" max="1" width="30.140625" customWidth="1"/>
    <col min="4" max="4" width="22" customWidth="1"/>
    <col min="7" max="7" width="47.42578125" customWidth="1"/>
  </cols>
  <sheetData>
    <row r="1" spans="1:8" x14ac:dyDescent="0.25">
      <c r="A1" t="s">
        <v>48</v>
      </c>
    </row>
    <row r="2" spans="1:8" x14ac:dyDescent="0.25">
      <c r="A2" t="s">
        <v>49</v>
      </c>
      <c r="B2">
        <v>5</v>
      </c>
      <c r="G2" t="s">
        <v>90</v>
      </c>
      <c r="H2" s="7">
        <f ca="1">((0.93)*((E5/B14)-0.12))+((0.36)*((0.4)-(B3/B2)))</f>
        <v>-0.12907379392148438</v>
      </c>
    </row>
    <row r="3" spans="1:8" x14ac:dyDescent="0.25">
      <c r="A3" t="s">
        <v>50</v>
      </c>
      <c r="B3">
        <v>2.5</v>
      </c>
      <c r="D3" t="s">
        <v>87</v>
      </c>
      <c r="E3">
        <v>12</v>
      </c>
      <c r="G3" t="s">
        <v>92</v>
      </c>
      <c r="H3">
        <f ca="1">IF(H2&lt;0,(20*H2),(15*H2))</f>
        <v>-2.5814758784296874</v>
      </c>
    </row>
    <row r="4" spans="1:8" x14ac:dyDescent="0.25">
      <c r="A4" t="s">
        <v>51</v>
      </c>
      <c r="B4">
        <v>3</v>
      </c>
      <c r="D4" t="s">
        <v>81</v>
      </c>
      <c r="E4">
        <v>1030</v>
      </c>
    </row>
    <row r="5" spans="1:8" x14ac:dyDescent="0.25">
      <c r="A5" t="s">
        <v>52</v>
      </c>
      <c r="B5">
        <v>7</v>
      </c>
      <c r="D5" t="s">
        <v>91</v>
      </c>
      <c r="E5">
        <v>3</v>
      </c>
      <c r="G5" t="s">
        <v>93</v>
      </c>
      <c r="H5">
        <f ca="1">((-0.93)*((E5/B14)-0.12))+((0.93)*((0.4)-(B3/B2)))</f>
        <v>7.3793921484391345E-5</v>
      </c>
    </row>
    <row r="6" spans="1:8" x14ac:dyDescent="0.25">
      <c r="A6" t="s">
        <v>53</v>
      </c>
      <c r="B6">
        <v>21.667000000000002</v>
      </c>
      <c r="D6" t="s">
        <v>100</v>
      </c>
      <c r="E6">
        <v>3</v>
      </c>
      <c r="G6" t="s">
        <v>94</v>
      </c>
      <c r="H6">
        <f ca="1">IF(H5&lt;0,(4.9*H5),(3*H5))</f>
        <v>2.2138176445317403E-4</v>
      </c>
    </row>
    <row r="7" spans="1:8" x14ac:dyDescent="0.25">
      <c r="A7" t="s">
        <v>54</v>
      </c>
      <c r="B7">
        <v>0.01</v>
      </c>
      <c r="D7" t="s">
        <v>111</v>
      </c>
      <c r="E7">
        <v>204000</v>
      </c>
    </row>
    <row r="8" spans="1:8" x14ac:dyDescent="0.25">
      <c r="A8" t="s">
        <v>60</v>
      </c>
      <c r="B8">
        <v>2.3882919999999999</v>
      </c>
      <c r="D8" t="s">
        <v>114</v>
      </c>
      <c r="E8">
        <v>0.6</v>
      </c>
      <c r="G8" t="s">
        <v>95</v>
      </c>
      <c r="H8">
        <f ca="1">(COS(H6)/COSH(H3))</f>
        <v>0.15046313504183842</v>
      </c>
    </row>
    <row r="9" spans="1:8" x14ac:dyDescent="0.25">
      <c r="D9" t="s">
        <v>119</v>
      </c>
      <c r="E9">
        <f>E3/2</f>
        <v>6</v>
      </c>
    </row>
    <row r="10" spans="1:8" x14ac:dyDescent="0.25">
      <c r="A10" t="s">
        <v>55</v>
      </c>
      <c r="B10">
        <f>1.56*B6^2</f>
        <v>732.35586684000009</v>
      </c>
      <c r="D10" t="s">
        <v>135</v>
      </c>
      <c r="E10">
        <v>2650</v>
      </c>
      <c r="G10" t="s">
        <v>96</v>
      </c>
      <c r="H10">
        <f ca="1">MIN(B48/B3,2)</f>
        <v>1.748666798938284</v>
      </c>
    </row>
    <row r="12" spans="1:8" x14ac:dyDescent="0.25">
      <c r="A12" t="s">
        <v>152</v>
      </c>
      <c r="G12" t="s">
        <v>97</v>
      </c>
      <c r="H12">
        <f ca="1">H10*H8</f>
        <v>0.26310988871183033</v>
      </c>
    </row>
    <row r="13" spans="1:8" x14ac:dyDescent="0.25">
      <c r="A13" t="s">
        <v>23</v>
      </c>
      <c r="B13" t="s">
        <v>24</v>
      </c>
    </row>
    <row r="14" spans="1:8" x14ac:dyDescent="0.25">
      <c r="A14">
        <f ca="1">B14</f>
        <v>150.59748273206856</v>
      </c>
      <c r="B14">
        <f ca="1">(1.56*B6^2)*TANH(2*PI()*B2/A14)</f>
        <v>150.59748273207029</v>
      </c>
      <c r="G14" t="s">
        <v>98</v>
      </c>
      <c r="H14">
        <f ca="1">MAX(B55,B54)</f>
        <v>1.0728275162641707</v>
      </c>
    </row>
    <row r="16" spans="1:8" x14ac:dyDescent="0.25">
      <c r="A16" t="s">
        <v>27</v>
      </c>
      <c r="B16">
        <f ca="1">(0.5)*(1+((4*PI()*B2/B14)/(SINH(4*PI()*B2/B14))))</f>
        <v>0.9857834290652312</v>
      </c>
      <c r="G16" t="s">
        <v>99</v>
      </c>
    </row>
    <row r="18" spans="1:8" x14ac:dyDescent="0.25">
      <c r="A18" t="s">
        <v>28</v>
      </c>
      <c r="B18">
        <f ca="1">(1)/SQRT(2*B16*TANH((2*PI()*B2)/B14))</f>
        <v>1.5705308499027342</v>
      </c>
      <c r="G18" t="s">
        <v>101</v>
      </c>
      <c r="H18">
        <f ca="1">((0.93)*((E6/B14)-0.12))+((0.36)*((0.4)-(B3/B2)))</f>
        <v>-0.12907379392148458</v>
      </c>
    </row>
    <row r="19" spans="1:8" x14ac:dyDescent="0.25">
      <c r="G19" t="s">
        <v>102</v>
      </c>
      <c r="H19">
        <f ca="1">IF(H18&lt;0,(20*H18),(15*H18))</f>
        <v>-2.5814758784296914</v>
      </c>
    </row>
    <row r="20" spans="1:8" x14ac:dyDescent="0.25">
      <c r="A20" t="s">
        <v>58</v>
      </c>
    </row>
    <row r="21" spans="1:8" x14ac:dyDescent="0.25">
      <c r="A21" t="s">
        <v>56</v>
      </c>
      <c r="B21">
        <f>B2/B10</f>
        <v>6.8272819627624619E-3</v>
      </c>
      <c r="G21" t="s">
        <v>103</v>
      </c>
      <c r="H21">
        <f ca="1">((-0.93)*((E6/B14)-0.12))+((0.93)*((0.4)-(B3/B2)))</f>
        <v>7.3793921484599512E-5</v>
      </c>
    </row>
    <row r="22" spans="1:8" x14ac:dyDescent="0.25">
      <c r="A22" t="s">
        <v>57</v>
      </c>
      <c r="G22" t="s">
        <v>104</v>
      </c>
      <c r="H22">
        <f ca="1">IF(H21&lt;0,(4.9*H21),(3*H21))</f>
        <v>2.2138176445379854E-4</v>
      </c>
    </row>
    <row r="23" spans="1:8" x14ac:dyDescent="0.25">
      <c r="A23" t="s">
        <v>59</v>
      </c>
      <c r="B23" s="7">
        <f>0.028*((B8/B10)^-0.38)*EXP(20*(B7)^1.5)</f>
        <v>0.25163156727745623</v>
      </c>
    </row>
    <row r="24" spans="1:8" x14ac:dyDescent="0.25">
      <c r="A24" t="s">
        <v>61</v>
      </c>
      <c r="B24">
        <f>0.52*EXP(4.2*B7)</f>
        <v>0.54230512895039695</v>
      </c>
      <c r="G24" t="s">
        <v>105</v>
      </c>
      <c r="H24">
        <f ca="1">(COS(H22)/COSH(H19))</f>
        <v>0.15046313504183781</v>
      </c>
    </row>
    <row r="25" spans="1:8" x14ac:dyDescent="0.25">
      <c r="A25" t="s">
        <v>62</v>
      </c>
      <c r="B25">
        <f>MAX(0.92,((0.32*(B8/B10)^-0.29)*EXP(2.4*B7)))</f>
        <v>1.7246347034214866</v>
      </c>
    </row>
    <row r="26" spans="1:8" x14ac:dyDescent="0.25">
      <c r="G26" t="s">
        <v>106</v>
      </c>
      <c r="H26">
        <f ca="1">MIN(B48/B3,2)</f>
        <v>1.748666798938284</v>
      </c>
    </row>
    <row r="27" spans="1:8" x14ac:dyDescent="0.25">
      <c r="A27" t="s">
        <v>63</v>
      </c>
      <c r="B27" s="6">
        <f ca="1">MIN(((B23*B8)+(B24*B2)),(B25*B8),(B18*B8))</f>
        <v>3.3124953038281952</v>
      </c>
    </row>
    <row r="28" spans="1:8" x14ac:dyDescent="0.25">
      <c r="G28" t="s">
        <v>107</v>
      </c>
      <c r="H28">
        <f ca="1">H26*H24</f>
        <v>0.26310988871182928</v>
      </c>
    </row>
    <row r="29" spans="1:8" x14ac:dyDescent="0.25">
      <c r="A29" t="s">
        <v>64</v>
      </c>
      <c r="B29" s="6">
        <f ca="1">B2+(B7*5*B27)</f>
        <v>5.16562476519141</v>
      </c>
    </row>
    <row r="30" spans="1:8" x14ac:dyDescent="0.25">
      <c r="G30" t="s">
        <v>98</v>
      </c>
      <c r="H30">
        <f ca="1">MAX(B55,B54)</f>
        <v>1.0728275162641707</v>
      </c>
    </row>
    <row r="31" spans="1:8" x14ac:dyDescent="0.25">
      <c r="A31" t="s">
        <v>65</v>
      </c>
      <c r="B31">
        <f ca="1">B29/B10</f>
        <v>7.0534353571580785E-3</v>
      </c>
    </row>
    <row r="32" spans="1:8" x14ac:dyDescent="0.25">
      <c r="A32" t="s">
        <v>69</v>
      </c>
      <c r="G32" t="s">
        <v>108</v>
      </c>
    </row>
    <row r="33" spans="1:8" x14ac:dyDescent="0.25">
      <c r="A33" t="s">
        <v>70</v>
      </c>
    </row>
    <row r="34" spans="1:8" x14ac:dyDescent="0.25">
      <c r="G34" t="s">
        <v>109</v>
      </c>
    </row>
    <row r="35" spans="1:8" x14ac:dyDescent="0.25">
      <c r="A35" t="s">
        <v>71</v>
      </c>
    </row>
    <row r="36" spans="1:8" x14ac:dyDescent="0.25">
      <c r="G36" t="s">
        <v>110</v>
      </c>
    </row>
    <row r="37" spans="1:8" x14ac:dyDescent="0.25">
      <c r="A37" t="s">
        <v>24</v>
      </c>
      <c r="B37" t="s">
        <v>24</v>
      </c>
      <c r="G37" t="s">
        <v>112</v>
      </c>
      <c r="H37">
        <f>((E7-(E4*E3*E5))*9.81)/(1000)</f>
        <v>1637.4852000000001</v>
      </c>
    </row>
    <row r="38" spans="1:8" x14ac:dyDescent="0.25">
      <c r="A38">
        <f ca="1">B38</f>
        <v>153.03486655747287</v>
      </c>
      <c r="B38">
        <f ca="1">B10*TANH(2*PI()*B29/A38)</f>
        <v>153.03486655747349</v>
      </c>
      <c r="G38" t="s">
        <v>113</v>
      </c>
      <c r="H38">
        <f>((E7-(E4*E3*E6))*9.81)/(1000)</f>
        <v>1637.4852000000001</v>
      </c>
    </row>
    <row r="40" spans="1:8" x14ac:dyDescent="0.25">
      <c r="A40" t="s">
        <v>27</v>
      </c>
      <c r="B40">
        <f ca="1">(0.5)*(1+((4*PI()*B29/B38)/(SINH(4*PI()*B29/B38))))</f>
        <v>0.9853153513708639</v>
      </c>
      <c r="G40" t="s">
        <v>115</v>
      </c>
      <c r="H40">
        <f ca="1">((E8)*(H37-B69))/(B68)</f>
        <v>1.8459158277836434</v>
      </c>
    </row>
    <row r="41" spans="1:8" x14ac:dyDescent="0.25">
      <c r="G41" t="s">
        <v>116</v>
      </c>
      <c r="H41">
        <f ca="1">((E8)*(H38-B69))/(B68)</f>
        <v>1.8459158277836434</v>
      </c>
    </row>
    <row r="42" spans="1:8" x14ac:dyDescent="0.25">
      <c r="A42" t="s">
        <v>31</v>
      </c>
      <c r="B42">
        <f ca="1">(1)/(SQRT(2*B40*TANH(2*PI()*B29/B38)))</f>
        <v>1.5583437570216323</v>
      </c>
    </row>
    <row r="43" spans="1:8" x14ac:dyDescent="0.25">
      <c r="G43" t="s">
        <v>122</v>
      </c>
      <c r="H43" t="s">
        <v>117</v>
      </c>
    </row>
    <row r="44" spans="1:8" x14ac:dyDescent="0.25">
      <c r="A44" t="s">
        <v>66</v>
      </c>
      <c r="B44">
        <f>(0.052)*((B8/B10)^-0.38)*EXP(20*(B7^1.5))</f>
        <v>0.4673157678009901</v>
      </c>
    </row>
    <row r="45" spans="1:8" x14ac:dyDescent="0.25">
      <c r="A45" t="s">
        <v>67</v>
      </c>
      <c r="B45">
        <f>0.63*EXP(3.8*(B7^2))</f>
        <v>0.63023944549176214</v>
      </c>
      <c r="G45" t="s">
        <v>118</v>
      </c>
    </row>
    <row r="46" spans="1:8" x14ac:dyDescent="0.25">
      <c r="A46" t="s">
        <v>68</v>
      </c>
      <c r="B46">
        <f>MAX((1.65),(0.53*((B8/B10)^-0.29)*EXP(2.4*B7)))</f>
        <v>2.8564262275418373</v>
      </c>
      <c r="G46" t="s">
        <v>120</v>
      </c>
      <c r="H46">
        <f ca="1">((H37*E9)-B72)/(B71)</f>
        <v>5.0298658821036684</v>
      </c>
    </row>
    <row r="47" spans="1:8" x14ac:dyDescent="0.25">
      <c r="G47" t="s">
        <v>121</v>
      </c>
      <c r="H47" t="s">
        <v>117</v>
      </c>
    </row>
    <row r="48" spans="1:8" x14ac:dyDescent="0.25">
      <c r="A48" t="s">
        <v>72</v>
      </c>
      <c r="B48">
        <f ca="1">MIN(((B44*B8)+(B45*B29)),(B46*B8),(1.8*B42*B8))</f>
        <v>4.3716669973457103</v>
      </c>
    </row>
    <row r="49" spans="1:10" x14ac:dyDescent="0.25">
      <c r="A49" t="s">
        <v>73</v>
      </c>
      <c r="G49" t="s">
        <v>125</v>
      </c>
      <c r="H49">
        <f ca="1">H37-B69</f>
        <v>1356.7934559244609</v>
      </c>
    </row>
    <row r="50" spans="1:10" x14ac:dyDescent="0.25">
      <c r="G50" t="s">
        <v>123</v>
      </c>
      <c r="H50">
        <f ca="1">(H49*E9)-B72-B71</f>
        <v>4388.3521614215842</v>
      </c>
    </row>
    <row r="51" spans="1:10" x14ac:dyDescent="0.25">
      <c r="A51" t="s">
        <v>74</v>
      </c>
      <c r="G51" t="s">
        <v>126</v>
      </c>
      <c r="H51">
        <f ca="1">H50/H49</f>
        <v>3.2343553414558217</v>
      </c>
    </row>
    <row r="52" spans="1:10" x14ac:dyDescent="0.25">
      <c r="A52" t="s">
        <v>76</v>
      </c>
      <c r="B52">
        <f ca="1">1.5*B48</f>
        <v>6.5575004960185659</v>
      </c>
      <c r="G52" t="s">
        <v>124</v>
      </c>
      <c r="H52">
        <f ca="1">(2*H49/(3*H51))</f>
        <v>279.66283080360859</v>
      </c>
      <c r="J52" t="s">
        <v>129</v>
      </c>
    </row>
    <row r="53" spans="1:10" x14ac:dyDescent="0.25">
      <c r="G53" t="s">
        <v>127</v>
      </c>
      <c r="H53">
        <f ca="1">IF(H51&lt;H54,1, 0)</f>
        <v>1</v>
      </c>
      <c r="J53" t="s">
        <v>130</v>
      </c>
    </row>
    <row r="54" spans="1:10" x14ac:dyDescent="0.25">
      <c r="A54" t="s">
        <v>75</v>
      </c>
      <c r="B54">
        <f ca="1">(0.5*((4*PI()*B2/B38)/(SINH(4*PI()*B2/B38)))^2)+0.6</f>
        <v>1.0728275162641709</v>
      </c>
      <c r="G54" t="s">
        <v>128</v>
      </c>
      <c r="H54">
        <f>E3/3</f>
        <v>4</v>
      </c>
    </row>
    <row r="55" spans="1:10" x14ac:dyDescent="0.25">
      <c r="A55" t="s">
        <v>77</v>
      </c>
      <c r="B55">
        <f ca="1">MIN((((B29-B3)/(3*B29))*(B48/B3)^2),(2*B3/B48))</f>
        <v>0.52597976067277208</v>
      </c>
    </row>
    <row r="56" spans="1:10" x14ac:dyDescent="0.25">
      <c r="A56" t="s">
        <v>78</v>
      </c>
      <c r="B56">
        <f ca="1">(1)-((B4/B2)*(1-(1/COSH(2*PI()*B2/B14))))</f>
        <v>0.9871773438623922</v>
      </c>
      <c r="G56" t="s">
        <v>131</v>
      </c>
    </row>
    <row r="58" spans="1:10" x14ac:dyDescent="0.25">
      <c r="A58" t="s">
        <v>79</v>
      </c>
      <c r="G58" t="s">
        <v>132</v>
      </c>
      <c r="H58">
        <v>0.21</v>
      </c>
    </row>
    <row r="59" spans="1:10" x14ac:dyDescent="0.25">
      <c r="A59" t="s">
        <v>80</v>
      </c>
      <c r="B59" s="7">
        <f ca="1">((0.5)*(1+COS(0))*(B54+B55*(COS(0))^2)*(E4)*(9.81)*(B48))/(1000)</f>
        <v>70.62353002571723</v>
      </c>
      <c r="G59" t="s">
        <v>119</v>
      </c>
      <c r="H59">
        <f ca="1">(H58*B27)*((B4/B2)^-0.787)</f>
        <v>1.0398472124325728</v>
      </c>
    </row>
    <row r="60" spans="1:10" x14ac:dyDescent="0.25">
      <c r="A60" t="s">
        <v>82</v>
      </c>
      <c r="B60">
        <f ca="1">(B59)/(COSH(2*PI()*B2/B14))</f>
        <v>69.114227957810911</v>
      </c>
      <c r="G60" t="s">
        <v>134</v>
      </c>
    </row>
    <row r="61" spans="1:10" x14ac:dyDescent="0.25">
      <c r="A61" t="s">
        <v>153</v>
      </c>
      <c r="B61">
        <f ca="1">B56*B59</f>
        <v>69.717948784973444</v>
      </c>
      <c r="G61" t="s">
        <v>133</v>
      </c>
      <c r="H61">
        <f>B4/B2</f>
        <v>0.6</v>
      </c>
    </row>
    <row r="62" spans="1:10" x14ac:dyDescent="0.25">
      <c r="A62" t="s">
        <v>83</v>
      </c>
      <c r="B62">
        <f ca="1">B59*(1-(B5/B52))</f>
        <v>-4.7656690266012216</v>
      </c>
    </row>
    <row r="63" spans="1:10" x14ac:dyDescent="0.25">
      <c r="A63" t="s">
        <v>84</v>
      </c>
      <c r="G63" t="s">
        <v>136</v>
      </c>
    </row>
    <row r="64" spans="1:10" x14ac:dyDescent="0.25">
      <c r="A64" t="s">
        <v>85</v>
      </c>
      <c r="G64" t="s">
        <v>137</v>
      </c>
      <c r="H64" t="s">
        <v>137</v>
      </c>
    </row>
    <row r="65" spans="1:10" x14ac:dyDescent="0.25">
      <c r="G65">
        <f ca="1">H65</f>
        <v>116.98868357567036</v>
      </c>
      <c r="H65">
        <f ca="1">(1.56*B6^2)*TANH((2*PI()*B4/G65))</f>
        <v>116.98868357566816</v>
      </c>
    </row>
    <row r="66" spans="1:10" x14ac:dyDescent="0.25">
      <c r="A66" t="s">
        <v>154</v>
      </c>
      <c r="B66">
        <f ca="1">((0.5)*(1+COS(0))*(B54*B56*E4*9.81*B48))/(1000)</f>
        <v>46.781957345923232</v>
      </c>
      <c r="J66" t="s">
        <v>139</v>
      </c>
    </row>
    <row r="67" spans="1:10" x14ac:dyDescent="0.25">
      <c r="G67" t="s">
        <v>138</v>
      </c>
      <c r="H67">
        <f ca="1">(J67/SINH(J67))*(SIN(J69))^2</f>
        <v>2.5296625249105559E-2</v>
      </c>
      <c r="J67">
        <f ca="1">4*PI()*B4/H65</f>
        <v>0.32224579925881269</v>
      </c>
    </row>
    <row r="68" spans="1:10" x14ac:dyDescent="0.25">
      <c r="A68" t="s">
        <v>155</v>
      </c>
      <c r="B68">
        <f ca="1">(((0.5)*((B59+B61))*(B4)))+((0.5)*(B59+B62)*(B5))</f>
        <v>441.01473171294202</v>
      </c>
      <c r="G68" t="s">
        <v>141</v>
      </c>
      <c r="H68" s="7">
        <f ca="1">MAX(1.8,(((1.3)*((1-H67)/(H67^0.33))*(B4/B27)))+1.8*EXP(-1.5*((1-H67)^2/(H67^0.33))*(B4/B27)))</f>
        <v>3.8850294367720037</v>
      </c>
      <c r="J68" t="s">
        <v>140</v>
      </c>
    </row>
    <row r="69" spans="1:10" x14ac:dyDescent="0.25">
      <c r="A69" t="s">
        <v>86</v>
      </c>
      <c r="B69">
        <f ca="1">(0.5)*(B66)*(E3)</f>
        <v>280.69174407553942</v>
      </c>
      <c r="J69">
        <f ca="1">2*PI()*B4/H65</f>
        <v>0.16112289962940635</v>
      </c>
    </row>
    <row r="70" spans="1:10" x14ac:dyDescent="0.25">
      <c r="G70" t="s">
        <v>142</v>
      </c>
      <c r="H70">
        <f ca="1">(E10*B27^3)/((H68^3)*(((E10/E4)-1))^3)</f>
        <v>422.17778479382559</v>
      </c>
    </row>
    <row r="71" spans="1:10" x14ac:dyDescent="0.25">
      <c r="A71" t="s">
        <v>88</v>
      </c>
      <c r="B71">
        <f ca="1">(((1/6)*((2*B59)+B61)*(B4)^2))+((0.5)*(B59+B62)*(B4*B5))+((1/6)*(B59+(2*B62))*(B5)^2)</f>
        <v>1506.8746215208675</v>
      </c>
    </row>
    <row r="72" spans="1:10" x14ac:dyDescent="0.25">
      <c r="A72" t="s">
        <v>89</v>
      </c>
      <c r="B72">
        <f ca="1">(1/3)*B66*(E3)^2</f>
        <v>2245.5339526043153</v>
      </c>
      <c r="H72">
        <f ca="1">((H70/E10))</f>
        <v>0.15931237162031153</v>
      </c>
    </row>
    <row r="74" spans="1:10" x14ac:dyDescent="0.25">
      <c r="G74" t="s">
        <v>143</v>
      </c>
      <c r="H74">
        <f ca="1">(H72)^0.33</f>
        <v>0.54543416257285116</v>
      </c>
    </row>
    <row r="76" spans="1:10" x14ac:dyDescent="0.25">
      <c r="G76" t="s">
        <v>144</v>
      </c>
      <c r="H76">
        <f ca="1">B3/B27</f>
        <v>0.75471805110509649</v>
      </c>
    </row>
    <row r="77" spans="1:10" x14ac:dyDescent="0.25">
      <c r="G77">
        <f>(2*PI()*B2)/(9.81*B6^2)</f>
        <v>6.8215536429751316E-3</v>
      </c>
    </row>
    <row r="78" spans="1:10" x14ac:dyDescent="0.25">
      <c r="G78" t="s">
        <v>145</v>
      </c>
      <c r="H78">
        <f ca="1">H76*G77</f>
        <v>5.1483496709350627E-3</v>
      </c>
    </row>
    <row r="79" spans="1:10" x14ac:dyDescent="0.25">
      <c r="G79" t="s">
        <v>146</v>
      </c>
      <c r="H79">
        <f ca="1">(B5/B27)*H78</f>
        <v>1.087954680415589E-2</v>
      </c>
    </row>
    <row r="80" spans="1:10" x14ac:dyDescent="0.25">
      <c r="G80" t="s">
        <v>147</v>
      </c>
      <c r="H80">
        <f ca="1">(4.63*10^-4)*(H79)^-2.79</f>
        <v>139.13514515152434</v>
      </c>
    </row>
    <row r="81" spans="7:9" x14ac:dyDescent="0.25">
      <c r="G81" t="s">
        <v>149</v>
      </c>
      <c r="H81">
        <f ca="1">0.03*EXP(-2.05*H82)</f>
        <v>3.9420498767954318E-4</v>
      </c>
    </row>
    <row r="82" spans="7:9" x14ac:dyDescent="0.25">
      <c r="G82" t="s">
        <v>148</v>
      </c>
      <c r="H82">
        <f ca="1">B5/B27</f>
        <v>2.11321054309427</v>
      </c>
    </row>
    <row r="83" spans="7:9" x14ac:dyDescent="0.25">
      <c r="G83" t="s">
        <v>151</v>
      </c>
      <c r="H83">
        <f ca="1">(H81)*(9.81*B27^3)^0.5</f>
        <v>7.4437113773450896E-3</v>
      </c>
      <c r="I83">
        <v>110</v>
      </c>
    </row>
    <row r="84" spans="7:9" x14ac:dyDescent="0.25">
      <c r="G84" t="s">
        <v>150</v>
      </c>
      <c r="H84">
        <f ca="1">H83*1000</f>
        <v>7.4437113773450898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Surge 1 (Approach)</vt:lpstr>
      <vt:lpstr>Surge 2</vt:lpstr>
      <vt:lpstr>Surge 3</vt:lpstr>
      <vt:lpstr>Surge 4</vt:lpstr>
      <vt:lpstr>Surge 5</vt:lpstr>
      <vt:lpstr>Surge 6</vt:lpstr>
      <vt:lpstr>Vertical Breakwater Design FINA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Kumil Ali</dc:creator>
  <cp:lastModifiedBy>Excel Visual Solutio</cp:lastModifiedBy>
  <cp:lastPrinted>2020-12-21T01:27:55Z</cp:lastPrinted>
  <dcterms:created xsi:type="dcterms:W3CDTF">2020-10-15T02:25:38Z</dcterms:created>
  <dcterms:modified xsi:type="dcterms:W3CDTF">2021-03-03T16:32:07Z</dcterms:modified>
</cp:coreProperties>
</file>