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jal\autonomous\Councelling\1st year counselling 2020 batch\Result + Analysis\2021-22(even sem) 4th sem analysis\"/>
    </mc:Choice>
  </mc:AlternateContent>
  <bookViews>
    <workbookView xWindow="0" yWindow="0" windowWidth="20490" windowHeight="7755"/>
  </bookViews>
  <sheets>
    <sheet name="Sheet1" sheetId="1" r:id="rId1"/>
  </sheets>
  <definedNames>
    <definedName name="__xlfn_COUNTIFS">#REF!</definedName>
    <definedName name="_xlnm._FilterDatabase" localSheetId="0" hidden="1">Sheet1!$F$1:$F$1002</definedName>
    <definedName name="_xlnm.Print_Area" localSheetId="0">Sheet1!$A$1:$K$112</definedName>
    <definedName name="_xlnm.Print_Titles" localSheetId="0">Sheet1!$1:$4</definedName>
  </definedNames>
  <calcPr calcId="152511"/>
  <extLst>
    <ext uri="GoogleSheetsCustomDataVersion1">
      <go:sheetsCustomData xmlns:go="http://customooxmlschemas.google.com/" r:id="rId7" roundtripDataSignature="AMtx7mjaXNuOLkFXXgLgLKxmgNyWcPY/aQ=="/>
    </ext>
  </extLst>
</workbook>
</file>

<file path=xl/calcChain.xml><?xml version="1.0" encoding="utf-8"?>
<calcChain xmlns="http://schemas.openxmlformats.org/spreadsheetml/2006/main">
  <c r="K105" i="1" l="1"/>
  <c r="K104" i="1" l="1"/>
  <c r="K103" i="1"/>
  <c r="K102" i="1"/>
  <c r="K101" i="1"/>
  <c r="K100" i="1"/>
  <c r="K99" i="1"/>
  <c r="E103" i="1"/>
  <c r="E102" i="1"/>
  <c r="E101" i="1"/>
  <c r="E100" i="1"/>
  <c r="E99" i="1"/>
  <c r="G91" i="1"/>
  <c r="G90" i="1"/>
  <c r="G89" i="1"/>
  <c r="G88" i="1"/>
  <c r="G87" i="1"/>
  <c r="G86" i="1"/>
  <c r="G85" i="1"/>
  <c r="G84" i="1"/>
  <c r="G83" i="1"/>
  <c r="F91" i="1"/>
  <c r="F90" i="1"/>
  <c r="F89" i="1"/>
  <c r="F88" i="1"/>
  <c r="F87" i="1"/>
  <c r="F86" i="1"/>
  <c r="F85" i="1"/>
  <c r="F84" i="1"/>
  <c r="F83" i="1"/>
  <c r="E91" i="1"/>
  <c r="E90" i="1"/>
  <c r="E89" i="1"/>
  <c r="E88" i="1"/>
  <c r="E87" i="1"/>
  <c r="E86" i="1"/>
  <c r="E85" i="1"/>
  <c r="E84" i="1"/>
  <c r="E83" i="1"/>
  <c r="D91" i="1"/>
  <c r="D90" i="1"/>
  <c r="D89" i="1"/>
  <c r="D88" i="1"/>
  <c r="D87" i="1"/>
  <c r="D86" i="1"/>
  <c r="D85" i="1"/>
  <c r="D84" i="1"/>
  <c r="D83" i="1"/>
  <c r="C91" i="1"/>
  <c r="C90" i="1"/>
  <c r="C89" i="1"/>
  <c r="C88" i="1"/>
  <c r="C87" i="1"/>
  <c r="C86" i="1"/>
  <c r="C85" i="1"/>
  <c r="C84" i="1"/>
  <c r="C83" i="1"/>
  <c r="B91" i="1"/>
  <c r="B90" i="1"/>
  <c r="B89" i="1"/>
  <c r="B88" i="1"/>
  <c r="B87" i="1"/>
  <c r="B86" i="1"/>
  <c r="B85" i="1"/>
  <c r="B84" i="1"/>
  <c r="B83" i="1"/>
  <c r="G92" i="1" l="1"/>
  <c r="F92" i="1"/>
  <c r="E92" i="1"/>
  <c r="D92" i="1"/>
  <c r="C92" i="1"/>
  <c r="B92" i="1"/>
  <c r="G82" i="1"/>
  <c r="F82" i="1"/>
  <c r="E82" i="1"/>
  <c r="D82" i="1"/>
  <c r="C82" i="1"/>
  <c r="B82" i="1"/>
  <c r="F94" i="1" l="1"/>
  <c r="B103" i="1" s="1"/>
  <c r="D94" i="1"/>
  <c r="B101" i="1" s="1"/>
  <c r="C94" i="1"/>
  <c r="C93" i="1" s="1"/>
  <c r="G94" i="1"/>
  <c r="B104" i="1" s="1"/>
  <c r="B94" i="1"/>
  <c r="E94" i="1"/>
  <c r="B102" i="1" s="1"/>
  <c r="G93" i="1" l="1"/>
  <c r="B100" i="1"/>
  <c r="F93" i="1"/>
  <c r="E93" i="1"/>
  <c r="D93" i="1"/>
  <c r="B99" i="1"/>
  <c r="B93" i="1"/>
</calcChain>
</file>

<file path=xl/sharedStrings.xml><?xml version="1.0" encoding="utf-8"?>
<sst xmlns="http://schemas.openxmlformats.org/spreadsheetml/2006/main" count="572" uniqueCount="113">
  <si>
    <t>ID No.</t>
  </si>
  <si>
    <t>SPI</t>
  </si>
  <si>
    <t>CPI</t>
  </si>
  <si>
    <t>201T402</t>
  </si>
  <si>
    <t>AA</t>
  </si>
  <si>
    <t>AB</t>
  </si>
  <si>
    <t>201T403</t>
  </si>
  <si>
    <t>201T404</t>
  </si>
  <si>
    <t>201T405</t>
  </si>
  <si>
    <t>201T407</t>
  </si>
  <si>
    <t>201T408</t>
  </si>
  <si>
    <t>201T409</t>
  </si>
  <si>
    <t>201T410</t>
  </si>
  <si>
    <t>20IT411</t>
  </si>
  <si>
    <t>BB</t>
  </si>
  <si>
    <t>201T412</t>
  </si>
  <si>
    <t>201T413</t>
  </si>
  <si>
    <t>20IT414</t>
  </si>
  <si>
    <t>201T415</t>
  </si>
  <si>
    <t>20IT416</t>
  </si>
  <si>
    <t>20IT417</t>
  </si>
  <si>
    <t>201T418</t>
  </si>
  <si>
    <t>201T420</t>
  </si>
  <si>
    <t>201T421</t>
  </si>
  <si>
    <t>201T422</t>
  </si>
  <si>
    <t>201T424</t>
  </si>
  <si>
    <t>20IT425</t>
  </si>
  <si>
    <t>20IT432</t>
  </si>
  <si>
    <t>20IT433</t>
  </si>
  <si>
    <t>20IT436</t>
  </si>
  <si>
    <t>201T438</t>
  </si>
  <si>
    <t>BC</t>
  </si>
  <si>
    <t>20IT440</t>
  </si>
  <si>
    <t>201T441</t>
  </si>
  <si>
    <t>20IT442</t>
  </si>
  <si>
    <t>20IT443</t>
  </si>
  <si>
    <t>20IT445</t>
  </si>
  <si>
    <t>20IT447</t>
  </si>
  <si>
    <t>20IT448</t>
  </si>
  <si>
    <t>20IT449</t>
  </si>
  <si>
    <t>20IT451</t>
  </si>
  <si>
    <t>20IT452</t>
  </si>
  <si>
    <t>20IT455</t>
  </si>
  <si>
    <t>20IT456</t>
  </si>
  <si>
    <t>20IT457</t>
  </si>
  <si>
    <t>201T458</t>
  </si>
  <si>
    <t>201T461</t>
  </si>
  <si>
    <t>201T464</t>
  </si>
  <si>
    <t>201T473</t>
  </si>
  <si>
    <t>201T475</t>
  </si>
  <si>
    <t>201T476</t>
  </si>
  <si>
    <t>201T477</t>
  </si>
  <si>
    <t>201T480</t>
  </si>
  <si>
    <t>201T482</t>
  </si>
  <si>
    <t>201T483</t>
  </si>
  <si>
    <t>201T485</t>
  </si>
  <si>
    <t>201T486</t>
  </si>
  <si>
    <t>201T490</t>
  </si>
  <si>
    <t>201T491</t>
  </si>
  <si>
    <t>201T492</t>
  </si>
  <si>
    <t>201T493</t>
  </si>
  <si>
    <t>CC</t>
  </si>
  <si>
    <t>201T494</t>
  </si>
  <si>
    <t>20IT495</t>
  </si>
  <si>
    <t>20IT496</t>
  </si>
  <si>
    <t>DD</t>
  </si>
  <si>
    <t>20IT551</t>
  </si>
  <si>
    <t>Grade Analysis</t>
  </si>
  <si>
    <t>GRADE</t>
  </si>
  <si>
    <t>CD</t>
  </si>
  <si>
    <t>FP</t>
  </si>
  <si>
    <t>PP</t>
  </si>
  <si>
    <t>TOTAL FAIL</t>
  </si>
  <si>
    <t>TOTAL PASS</t>
  </si>
  <si>
    <t>TOTAL</t>
  </si>
  <si>
    <t>% Result of each subject</t>
  </si>
  <si>
    <t>Graph of Pass and Fail (Subject wise)</t>
  </si>
  <si>
    <t>SUBJECT</t>
  </si>
  <si>
    <t>% RESULT</t>
  </si>
  <si>
    <t>No. of students</t>
  </si>
  <si>
    <t>No of Students</t>
  </si>
  <si>
    <t>9&lt;SPI&lt;=10</t>
  </si>
  <si>
    <t>8&lt;SPI&lt;=9</t>
  </si>
  <si>
    <t>7&lt;SPI&lt;=8</t>
  </si>
  <si>
    <t>6&lt;SPI&lt;=7</t>
  </si>
  <si>
    <t>5&lt;SPI&lt;=6</t>
  </si>
  <si>
    <t>0&lt;SPI&lt;=5</t>
  </si>
  <si>
    <t>Total</t>
  </si>
  <si>
    <t>Note:</t>
  </si>
  <si>
    <t>FF(E) is ESE -TheoryFF Grade</t>
  </si>
  <si>
    <t>FF(PE) is ESE -Practical FF Grade</t>
  </si>
  <si>
    <t>FF(M) is PA-Theory FF Grade</t>
  </si>
  <si>
    <t>FF(PI) is PA-Practical FF Grade</t>
  </si>
  <si>
    <t>2BS01</t>
  </si>
  <si>
    <t>2HS01</t>
  </si>
  <si>
    <t>2IT01</t>
  </si>
  <si>
    <t>2IT02</t>
  </si>
  <si>
    <t>2IT03</t>
  </si>
  <si>
    <t>2IT04</t>
  </si>
  <si>
    <t>21IT607</t>
  </si>
  <si>
    <t>21IT601</t>
  </si>
  <si>
    <t>21IT602</t>
  </si>
  <si>
    <t>21IT603</t>
  </si>
  <si>
    <t>21IT604</t>
  </si>
  <si>
    <t>21IT605</t>
  </si>
  <si>
    <t>21IT606</t>
  </si>
  <si>
    <t>I. T. Department
4th Semester Result Analysis – 2021-22 (May 2022)</t>
  </si>
  <si>
    <t>2HS02</t>
  </si>
  <si>
    <t>21T05</t>
  </si>
  <si>
    <t>21T06</t>
  </si>
  <si>
    <t>21T07</t>
  </si>
  <si>
    <t>21T08</t>
  </si>
  <si>
    <t>21T09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</si>
</sst>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4" x14ac:knownFonts="1">
    <font>
      <sz val="10"/>
      <color rgb="FF000000"/>
      <name val="Arial"/>
    </font>
    <font>
      <b/>
      <u/>
      <sz val="16"/>
      <color rgb="FF000000"/>
      <name val="Calibri"/>
    </font>
    <font>
      <sz val="10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6"/>
      <color rgb="FFFF0000"/>
      <name val="Calibri"/>
    </font>
    <font>
      <b/>
      <sz val="14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sz val="11"/>
      <name val="Times New Roman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3CCCC"/>
        <bgColor rgb="FF33CCCC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13739"/>
      </left>
      <right style="thin">
        <color rgb="FF313739"/>
      </right>
      <top style="thin">
        <color rgb="FF313739"/>
      </top>
      <bottom style="thin">
        <color rgb="FF31373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13739"/>
      </left>
      <right/>
      <top style="thin">
        <color rgb="FF313739"/>
      </top>
      <bottom style="thin">
        <color rgb="FF313739"/>
      </bottom>
      <diagonal/>
    </border>
    <border>
      <left/>
      <right/>
      <top style="thin">
        <color rgb="FF313739"/>
      </top>
      <bottom style="thin">
        <color rgb="FF313739"/>
      </bottom>
      <diagonal/>
    </border>
    <border>
      <left/>
      <right style="thin">
        <color rgb="FF313739"/>
      </right>
      <top style="thin">
        <color rgb="FF313739"/>
      </top>
      <bottom style="thin">
        <color rgb="FF313739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13739"/>
      </left>
      <right style="thin">
        <color rgb="FF313739"/>
      </right>
      <top/>
      <bottom style="thin">
        <color rgb="FF31373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wrapText="1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2" borderId="13" xfId="0" applyNumberFormat="1" applyFont="1" applyFill="1" applyBorder="1" applyAlignment="1">
      <alignment horizontal="center" vertical="center" wrapText="1"/>
    </xf>
    <xf numFmtId="164" fontId="5" fillId="2" borderId="14" xfId="0" applyNumberFormat="1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6" fontId="4" fillId="0" borderId="12" xfId="0" applyNumberFormat="1" applyFont="1" applyBorder="1" applyAlignment="1">
      <alignment horizontal="center"/>
    </xf>
    <xf numFmtId="16" fontId="4" fillId="0" borderId="17" xfId="0" applyNumberFormat="1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164" fontId="5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64" fontId="5" fillId="0" borderId="18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164" fontId="5" fillId="3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64" fontId="8" fillId="4" borderId="27" xfId="0" applyNumberFormat="1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5" fillId="5" borderId="13" xfId="0" applyNumberFormat="1" applyFont="1" applyFill="1" applyBorder="1" applyAlignment="1">
      <alignment horizontal="center" vertical="top" wrapText="1"/>
    </xf>
    <xf numFmtId="0" fontId="5" fillId="5" borderId="32" xfId="0" applyFont="1" applyFill="1" applyBorder="1" applyAlignment="1">
      <alignment horizontal="center" vertical="top" wrapText="1"/>
    </xf>
    <xf numFmtId="0" fontId="9" fillId="5" borderId="33" xfId="0" applyFont="1" applyFill="1" applyBorder="1" applyAlignment="1">
      <alignment horizontal="center" vertical="top"/>
    </xf>
    <xf numFmtId="0" fontId="5" fillId="5" borderId="33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/>
    </xf>
    <xf numFmtId="0" fontId="10" fillId="5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wrapText="1"/>
    </xf>
    <xf numFmtId="10" fontId="4" fillId="0" borderId="17" xfId="0" applyNumberFormat="1" applyFont="1" applyBorder="1" applyAlignment="1">
      <alignment horizontal="center" vertical="top" wrapText="1"/>
    </xf>
    <xf numFmtId="16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10" fontId="4" fillId="0" borderId="22" xfId="0" applyNumberFormat="1" applyFont="1" applyBorder="1" applyAlignment="1">
      <alignment horizontal="center" vertical="top" wrapText="1"/>
    </xf>
    <xf numFmtId="10" fontId="4" fillId="0" borderId="0" xfId="0" applyNumberFormat="1" applyFont="1" applyAlignment="1">
      <alignment horizontal="center" vertical="top" wrapText="1"/>
    </xf>
    <xf numFmtId="0" fontId="3" fillId="0" borderId="35" xfId="0" applyFont="1" applyBorder="1" applyAlignment="1">
      <alignment horizontal="center"/>
    </xf>
    <xf numFmtId="10" fontId="4" fillId="0" borderId="12" xfId="0" applyNumberFormat="1" applyFont="1" applyBorder="1" applyAlignment="1">
      <alignment horizontal="center" vertical="top" wrapText="1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36" xfId="0" applyNumberFormat="1" applyFont="1" applyBorder="1" applyAlignment="1">
      <alignment horizontal="center"/>
    </xf>
    <xf numFmtId="164" fontId="4" fillId="0" borderId="37" xfId="0" applyNumberFormat="1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Font="1" applyAlignment="1"/>
    <xf numFmtId="0" fontId="11" fillId="0" borderId="0" xfId="0" applyNumberFormat="1" applyFont="1"/>
    <xf numFmtId="0" fontId="4" fillId="0" borderId="40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3" fillId="0" borderId="43" xfId="0" applyFont="1" applyBorder="1" applyAlignment="1">
      <alignment horizontal="center"/>
    </xf>
    <xf numFmtId="0" fontId="12" fillId="0" borderId="11" xfId="0" applyFont="1" applyBorder="1" applyAlignment="1">
      <alignment horizontal="left" wrapText="1"/>
    </xf>
    <xf numFmtId="164" fontId="13" fillId="0" borderId="15" xfId="0" applyNumberFormat="1" applyFont="1" applyBorder="1" applyAlignment="1">
      <alignment horizontal="center" vertical="top" wrapText="1"/>
    </xf>
    <xf numFmtId="164" fontId="13" fillId="0" borderId="20" xfId="0" applyNumberFormat="1" applyFont="1" applyBorder="1" applyAlignment="1">
      <alignment horizontal="center" vertical="top" wrapText="1"/>
    </xf>
    <xf numFmtId="164" fontId="5" fillId="6" borderId="10" xfId="0" applyNumberFormat="1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left" wrapText="1"/>
    </xf>
    <xf numFmtId="0" fontId="6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ont="1" applyFill="1" applyAlignment="1"/>
    <xf numFmtId="2" fontId="11" fillId="0" borderId="39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4" xfId="0" applyFont="1" applyBorder="1" applyAlignment="1">
      <alignment horizontal="center"/>
    </xf>
    <xf numFmtId="164" fontId="8" fillId="0" borderId="4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/>
    </xf>
    <xf numFmtId="0" fontId="2" fillId="0" borderId="30" xfId="0" applyFont="1" applyBorder="1"/>
    <xf numFmtId="0" fontId="2" fillId="0" borderId="31" xfId="0" applyFont="1" applyBorder="1"/>
    <xf numFmtId="2" fontId="4" fillId="6" borderId="11" xfId="0" applyNumberFormat="1" applyFont="1" applyFill="1" applyBorder="1" applyAlignment="1">
      <alignment horizontal="left" wrapText="1"/>
    </xf>
    <xf numFmtId="2" fontId="4" fillId="6" borderId="42" xfId="0" applyNumberFormat="1" applyFont="1" applyFill="1" applyBorder="1" applyAlignment="1">
      <alignment horizontal="left" wrapText="1"/>
    </xf>
    <xf numFmtId="16" fontId="12" fillId="0" borderId="33" xfId="0" applyNumberFormat="1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20104438642297651"/>
          <c:y val="8.4291503126134176E-2"/>
          <c:w val="0.43603133159268931"/>
          <c:h val="0.6934891848104676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Sheet1!$A$99:$A$104</c:f>
              <c:strCache>
                <c:ptCount val="6"/>
                <c:pt idx="0">
                  <c:v>2BS01</c:v>
                </c:pt>
                <c:pt idx="1">
                  <c:v>2HS01</c:v>
                </c:pt>
                <c:pt idx="2">
                  <c:v>2IT01</c:v>
                </c:pt>
                <c:pt idx="3">
                  <c:v>2IT02</c:v>
                </c:pt>
                <c:pt idx="4">
                  <c:v>2IT03</c:v>
                </c:pt>
                <c:pt idx="5">
                  <c:v>2IT04</c:v>
                </c:pt>
              </c:strCache>
            </c:strRef>
          </c:cat>
          <c:val>
            <c:numRef>
              <c:f>Sheet1!$B$99:$B$104</c:f>
              <c:numCache>
                <c:formatCode>0.00%</c:formatCode>
                <c:ptCount val="6"/>
                <c:pt idx="0">
                  <c:v>0.94666666666666666</c:v>
                </c:pt>
                <c:pt idx="1">
                  <c:v>0.94666666666666666</c:v>
                </c:pt>
                <c:pt idx="2">
                  <c:v>0.97333333333333338</c:v>
                </c:pt>
                <c:pt idx="3">
                  <c:v>0.96</c:v>
                </c:pt>
                <c:pt idx="4">
                  <c:v>0.92</c:v>
                </c:pt>
                <c:pt idx="5">
                  <c:v>0.90666666666666662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8D-48B4-B39F-57E3F012418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384192"/>
        <c:axId val="1365387456"/>
      </c:barChart>
      <c:catAx>
        <c:axId val="13653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65387456"/>
        <c:crosses val="autoZero"/>
        <c:auto val="1"/>
        <c:lblAlgn val="ctr"/>
        <c:lblOffset val="100"/>
        <c:noMultiLvlLbl val="1"/>
      </c:catAx>
      <c:valAx>
        <c:axId val="1365387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653841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sz="800" b="0" i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96</xdr:row>
      <xdr:rowOff>57150</xdr:rowOff>
    </xdr:from>
    <xdr:ext cx="2543175" cy="2295525"/>
    <xdr:graphicFrame macro="">
      <xdr:nvGraphicFramePr>
        <xdr:cNvPr id="159480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2" zoomScaleNormal="100" workbookViewId="0">
      <selection activeCell="K71" sqref="K71"/>
    </sheetView>
  </sheetViews>
  <sheetFormatPr defaultColWidth="14.42578125" defaultRowHeight="15" customHeight="1" x14ac:dyDescent="0.2"/>
  <cols>
    <col min="1" max="1" width="15.5703125" customWidth="1"/>
    <col min="2" max="2" width="11.85546875" customWidth="1"/>
    <col min="3" max="3" width="9.140625" customWidth="1"/>
    <col min="4" max="4" width="10.85546875" customWidth="1"/>
    <col min="5" max="5" width="11.42578125" customWidth="1"/>
    <col min="6" max="6" width="12.42578125" customWidth="1"/>
    <col min="7" max="7" width="11.42578125" customWidth="1"/>
    <col min="8" max="8" width="8" customWidth="1"/>
    <col min="9" max="9" width="13" customWidth="1"/>
    <col min="10" max="10" width="10.7109375" customWidth="1"/>
    <col min="11" max="11" width="11.5703125" customWidth="1"/>
    <col min="12" max="26" width="17.28515625" customWidth="1"/>
  </cols>
  <sheetData>
    <row r="1" spans="1:26" ht="21" customHeight="1" x14ac:dyDescent="0.25">
      <c r="A1" s="70" t="s">
        <v>106</v>
      </c>
      <c r="B1" s="71"/>
      <c r="C1" s="71"/>
      <c r="D1" s="71"/>
      <c r="E1" s="71"/>
      <c r="F1" s="71"/>
      <c r="G1" s="71"/>
      <c r="H1" s="71"/>
      <c r="I1" s="72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25">
      <c r="A2" s="73"/>
      <c r="B2" s="74"/>
      <c r="C2" s="74"/>
      <c r="D2" s="74"/>
      <c r="E2" s="74"/>
      <c r="F2" s="74"/>
      <c r="G2" s="74"/>
      <c r="H2" s="74"/>
      <c r="I2" s="75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.75" customHeight="1" x14ac:dyDescent="0.25">
      <c r="A3" s="76"/>
      <c r="B3" s="77"/>
      <c r="C3" s="77"/>
      <c r="D3" s="77"/>
      <c r="E3" s="77"/>
      <c r="F3" s="77"/>
      <c r="G3" s="77"/>
      <c r="H3" s="77"/>
      <c r="I3" s="78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.75" customHeight="1" thickBot="1" x14ac:dyDescent="0.3">
      <c r="A4" s="3" t="s">
        <v>0</v>
      </c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  <c r="H4" s="4" t="s">
        <v>1</v>
      </c>
      <c r="I4" s="4" t="s">
        <v>2</v>
      </c>
      <c r="J4" s="1"/>
      <c r="K4" s="1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68" customFormat="1" ht="15.75" customHeight="1" thickBot="1" x14ac:dyDescent="0.3">
      <c r="A5" s="63" t="s">
        <v>3</v>
      </c>
      <c r="B5" s="64" t="s">
        <v>5</v>
      </c>
      <c r="C5" s="64" t="s">
        <v>61</v>
      </c>
      <c r="D5" s="64" t="s">
        <v>5</v>
      </c>
      <c r="E5" s="64" t="s">
        <v>61</v>
      </c>
      <c r="F5" s="64" t="s">
        <v>14</v>
      </c>
      <c r="G5" s="64" t="s">
        <v>61</v>
      </c>
      <c r="H5" s="64">
        <v>7.32</v>
      </c>
      <c r="I5" s="64">
        <v>8.08</v>
      </c>
      <c r="J5" s="65"/>
      <c r="K5" s="66"/>
      <c r="L5" s="67"/>
      <c r="M5" s="66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1:26" s="68" customFormat="1" ht="15.75" customHeight="1" thickBot="1" x14ac:dyDescent="0.3">
      <c r="A6" s="63" t="s">
        <v>6</v>
      </c>
      <c r="B6" s="64" t="s">
        <v>31</v>
      </c>
      <c r="C6" s="64" t="s">
        <v>31</v>
      </c>
      <c r="D6" s="64" t="s">
        <v>5</v>
      </c>
      <c r="E6" s="64" t="s">
        <v>5</v>
      </c>
      <c r="F6" s="64" t="s">
        <v>5</v>
      </c>
      <c r="G6" s="64" t="s">
        <v>14</v>
      </c>
      <c r="H6" s="64">
        <v>8.18</v>
      </c>
      <c r="I6" s="64">
        <v>8.7100000000000009</v>
      </c>
      <c r="J6" s="65"/>
      <c r="K6" s="66"/>
      <c r="L6" s="67"/>
      <c r="M6" s="66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s="68" customFormat="1" ht="15.75" customHeight="1" thickBot="1" x14ac:dyDescent="0.3">
      <c r="A7" s="63" t="s">
        <v>7</v>
      </c>
      <c r="B7" s="64" t="s">
        <v>5</v>
      </c>
      <c r="C7" s="64" t="s">
        <v>14</v>
      </c>
      <c r="D7" s="64" t="s">
        <v>14</v>
      </c>
      <c r="E7" s="64" t="s">
        <v>31</v>
      </c>
      <c r="F7" s="64" t="s">
        <v>14</v>
      </c>
      <c r="G7" s="64" t="s">
        <v>5</v>
      </c>
      <c r="H7" s="64">
        <v>8.18</v>
      </c>
      <c r="I7" s="64">
        <v>8.58</v>
      </c>
      <c r="J7" s="65"/>
      <c r="K7" s="66"/>
      <c r="L7" s="67"/>
      <c r="M7" s="66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s="68" customFormat="1" ht="15.75" customHeight="1" thickBot="1" x14ac:dyDescent="0.3">
      <c r="A8" s="63" t="s">
        <v>8</v>
      </c>
      <c r="B8" s="64" t="s">
        <v>14</v>
      </c>
      <c r="C8" s="64" t="s">
        <v>31</v>
      </c>
      <c r="D8" s="64" t="s">
        <v>31</v>
      </c>
      <c r="E8" s="64" t="s">
        <v>14</v>
      </c>
      <c r="F8" s="64" t="s">
        <v>14</v>
      </c>
      <c r="G8" s="64" t="s">
        <v>61</v>
      </c>
      <c r="H8" s="64">
        <v>7.27</v>
      </c>
      <c r="I8" s="64">
        <v>7.92</v>
      </c>
      <c r="J8" s="65"/>
      <c r="K8" s="66"/>
      <c r="L8" s="67"/>
      <c r="M8" s="66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1:26" s="68" customFormat="1" ht="15.75" customHeight="1" thickBot="1" x14ac:dyDescent="0.3">
      <c r="A9" s="63" t="s">
        <v>9</v>
      </c>
      <c r="B9" s="64" t="s">
        <v>14</v>
      </c>
      <c r="C9" s="64" t="s">
        <v>31</v>
      </c>
      <c r="D9" s="64" t="s">
        <v>61</v>
      </c>
      <c r="E9" s="64" t="s">
        <v>65</v>
      </c>
      <c r="F9" s="64" t="s">
        <v>70</v>
      </c>
      <c r="G9" s="64" t="s">
        <v>69</v>
      </c>
      <c r="H9" s="64">
        <v>4.91</v>
      </c>
      <c r="I9" s="64">
        <v>7.19</v>
      </c>
      <c r="J9" s="65"/>
      <c r="K9" s="66"/>
      <c r="L9" s="67"/>
      <c r="M9" s="66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spans="1:26" s="68" customFormat="1" ht="15.75" customHeight="1" thickBot="1" x14ac:dyDescent="0.3">
      <c r="A10" s="63" t="s">
        <v>10</v>
      </c>
      <c r="B10" s="64" t="s">
        <v>14</v>
      </c>
      <c r="C10" s="64" t="s">
        <v>61</v>
      </c>
      <c r="D10" s="64" t="s">
        <v>61</v>
      </c>
      <c r="E10" s="64" t="s">
        <v>61</v>
      </c>
      <c r="F10" s="64" t="s">
        <v>69</v>
      </c>
      <c r="G10" s="64" t="s">
        <v>61</v>
      </c>
      <c r="H10" s="64">
        <v>6.09</v>
      </c>
      <c r="I10" s="64">
        <v>7.41</v>
      </c>
      <c r="J10" s="65"/>
      <c r="K10" s="66"/>
      <c r="L10" s="67"/>
      <c r="M10" s="66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spans="1:26" s="68" customFormat="1" ht="15.75" customHeight="1" thickBot="1" x14ac:dyDescent="0.3">
      <c r="A11" s="63" t="s">
        <v>11</v>
      </c>
      <c r="B11" s="64" t="s">
        <v>31</v>
      </c>
      <c r="C11" s="64" t="s">
        <v>61</v>
      </c>
      <c r="D11" s="64" t="s">
        <v>31</v>
      </c>
      <c r="E11" s="64" t="s">
        <v>61</v>
      </c>
      <c r="F11" s="64" t="s">
        <v>61</v>
      </c>
      <c r="G11" s="64" t="s">
        <v>61</v>
      </c>
      <c r="H11" s="64">
        <v>6.32</v>
      </c>
      <c r="I11" s="64">
        <v>7.48</v>
      </c>
      <c r="J11" s="65"/>
      <c r="K11" s="66"/>
      <c r="L11" s="67"/>
      <c r="M11" s="66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s="68" customFormat="1" ht="15.75" customHeight="1" thickBot="1" x14ac:dyDescent="0.3">
      <c r="A12" s="63" t="s">
        <v>12</v>
      </c>
      <c r="B12" s="64" t="s">
        <v>14</v>
      </c>
      <c r="C12" s="64" t="s">
        <v>5</v>
      </c>
      <c r="D12" s="64" t="s">
        <v>5</v>
      </c>
      <c r="E12" s="64" t="s">
        <v>14</v>
      </c>
      <c r="F12" s="64" t="s">
        <v>61</v>
      </c>
      <c r="G12" s="64" t="s">
        <v>14</v>
      </c>
      <c r="H12" s="64">
        <v>8</v>
      </c>
      <c r="I12" s="64">
        <v>8.5299999999999994</v>
      </c>
      <c r="J12" s="65"/>
      <c r="K12" s="66"/>
      <c r="L12" s="67"/>
      <c r="M12" s="66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spans="1:26" s="68" customFormat="1" ht="15.75" customHeight="1" thickBot="1" x14ac:dyDescent="0.3">
      <c r="A13" s="63" t="s">
        <v>13</v>
      </c>
      <c r="B13" s="64" t="s">
        <v>14</v>
      </c>
      <c r="C13" s="64" t="s">
        <v>61</v>
      </c>
      <c r="D13" s="64" t="s">
        <v>31</v>
      </c>
      <c r="E13" s="64" t="s">
        <v>31</v>
      </c>
      <c r="F13" s="64" t="s">
        <v>31</v>
      </c>
      <c r="G13" s="64" t="s">
        <v>31</v>
      </c>
      <c r="H13" s="64">
        <v>6.95</v>
      </c>
      <c r="I13" s="64">
        <v>8.0299999999999994</v>
      </c>
      <c r="J13" s="65"/>
      <c r="K13" s="66"/>
      <c r="L13" s="67"/>
      <c r="M13" s="66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spans="1:26" s="68" customFormat="1" ht="15.75" customHeight="1" thickBot="1" x14ac:dyDescent="0.3">
      <c r="A14" s="63" t="s">
        <v>15</v>
      </c>
      <c r="B14" s="64" t="s">
        <v>4</v>
      </c>
      <c r="C14" s="64" t="s">
        <v>31</v>
      </c>
      <c r="D14" s="64" t="s">
        <v>31</v>
      </c>
      <c r="E14" s="64" t="s">
        <v>5</v>
      </c>
      <c r="F14" s="64" t="s">
        <v>61</v>
      </c>
      <c r="G14" s="64" t="s">
        <v>31</v>
      </c>
      <c r="H14" s="64">
        <v>7.5</v>
      </c>
      <c r="I14" s="64">
        <v>8.27</v>
      </c>
      <c r="J14" s="65"/>
      <c r="K14" s="66"/>
      <c r="L14" s="67"/>
      <c r="M14" s="66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spans="1:26" s="68" customFormat="1" ht="15.75" customHeight="1" thickBot="1" x14ac:dyDescent="0.3">
      <c r="A15" s="63" t="s">
        <v>16</v>
      </c>
      <c r="B15" s="64" t="s">
        <v>5</v>
      </c>
      <c r="C15" s="64" t="s">
        <v>31</v>
      </c>
      <c r="D15" s="64" t="s">
        <v>69</v>
      </c>
      <c r="E15" s="64" t="s">
        <v>61</v>
      </c>
      <c r="F15" s="64" t="s">
        <v>69</v>
      </c>
      <c r="G15" s="64" t="s">
        <v>61</v>
      </c>
      <c r="H15" s="64">
        <v>623</v>
      </c>
      <c r="I15" s="64">
        <v>7.22</v>
      </c>
      <c r="J15" s="65"/>
      <c r="K15" s="66"/>
      <c r="L15" s="67"/>
      <c r="M15" s="66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spans="1:26" s="68" customFormat="1" ht="15.75" customHeight="1" thickBot="1" x14ac:dyDescent="0.3">
      <c r="A16" s="63" t="s">
        <v>17</v>
      </c>
      <c r="B16" s="64" t="s">
        <v>61</v>
      </c>
      <c r="C16" s="64" t="s">
        <v>61</v>
      </c>
      <c r="D16" s="64" t="s">
        <v>31</v>
      </c>
      <c r="E16" s="64" t="s">
        <v>61</v>
      </c>
      <c r="F16" s="64" t="s">
        <v>61</v>
      </c>
      <c r="G16" s="64" t="s">
        <v>61</v>
      </c>
      <c r="H16" s="64">
        <v>6.18</v>
      </c>
      <c r="I16" s="64">
        <v>7.27</v>
      </c>
      <c r="J16" s="65"/>
      <c r="K16" s="66"/>
      <c r="L16" s="67"/>
      <c r="M16" s="66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spans="1:26" s="68" customFormat="1" ht="15.75" customHeight="1" thickBot="1" x14ac:dyDescent="0.3">
      <c r="A17" s="63" t="s">
        <v>18</v>
      </c>
      <c r="B17" s="64" t="s">
        <v>14</v>
      </c>
      <c r="C17" s="64" t="s">
        <v>61</v>
      </c>
      <c r="D17" s="64" t="s">
        <v>69</v>
      </c>
      <c r="E17" s="64" t="s">
        <v>61</v>
      </c>
      <c r="F17" s="64" t="s">
        <v>69</v>
      </c>
      <c r="G17" s="64" t="s">
        <v>61</v>
      </c>
      <c r="H17" s="64">
        <v>5.91</v>
      </c>
      <c r="I17" s="64">
        <v>6.49</v>
      </c>
      <c r="J17" s="65"/>
      <c r="K17" s="66"/>
      <c r="L17" s="67"/>
      <c r="M17" s="66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spans="1:26" s="68" customFormat="1" ht="15.75" customHeight="1" thickBot="1" x14ac:dyDescent="0.3">
      <c r="A18" s="63" t="s">
        <v>19</v>
      </c>
      <c r="B18" s="64" t="s">
        <v>31</v>
      </c>
      <c r="C18" s="64" t="s">
        <v>61</v>
      </c>
      <c r="D18" s="64" t="s">
        <v>65</v>
      </c>
      <c r="E18" s="64" t="s">
        <v>61</v>
      </c>
      <c r="F18" s="64" t="s">
        <v>65</v>
      </c>
      <c r="G18" s="64" t="s">
        <v>70</v>
      </c>
      <c r="H18" s="64">
        <v>4.32</v>
      </c>
      <c r="I18" s="64">
        <v>6.43</v>
      </c>
      <c r="J18" s="65"/>
      <c r="K18" s="65"/>
      <c r="L18" s="6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s="68" customFormat="1" ht="15.75" customHeight="1" thickBot="1" x14ac:dyDescent="0.3">
      <c r="A19" s="63" t="s">
        <v>20</v>
      </c>
      <c r="B19" s="64" t="s">
        <v>4</v>
      </c>
      <c r="C19" s="64" t="s">
        <v>14</v>
      </c>
      <c r="D19" s="64" t="s">
        <v>5</v>
      </c>
      <c r="E19" s="64" t="s">
        <v>14</v>
      </c>
      <c r="F19" s="64" t="s">
        <v>5</v>
      </c>
      <c r="G19" s="64" t="s">
        <v>5</v>
      </c>
      <c r="H19" s="64">
        <v>8.82</v>
      </c>
      <c r="I19" s="64">
        <v>8.51</v>
      </c>
      <c r="J19" s="65"/>
      <c r="K19" s="65"/>
      <c r="L19" s="6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s="68" customFormat="1" ht="15.75" customHeight="1" thickBot="1" x14ac:dyDescent="0.3">
      <c r="A20" s="63" t="s">
        <v>21</v>
      </c>
      <c r="B20" s="64" t="s">
        <v>31</v>
      </c>
      <c r="C20" s="64" t="s">
        <v>61</v>
      </c>
      <c r="D20" s="64" t="s">
        <v>69</v>
      </c>
      <c r="E20" s="64" t="s">
        <v>61</v>
      </c>
      <c r="F20" s="64" t="s">
        <v>69</v>
      </c>
      <c r="G20" s="64" t="s">
        <v>69</v>
      </c>
      <c r="H20" s="64">
        <v>5.59</v>
      </c>
      <c r="I20" s="64">
        <v>7.27</v>
      </c>
      <c r="J20" s="65"/>
      <c r="K20" s="65"/>
      <c r="L20" s="6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s="68" customFormat="1" ht="15.75" customHeight="1" thickBot="1" x14ac:dyDescent="0.3">
      <c r="A21" s="63" t="s">
        <v>22</v>
      </c>
      <c r="B21" s="64" t="s">
        <v>4</v>
      </c>
      <c r="C21" s="64" t="s">
        <v>5</v>
      </c>
      <c r="D21" s="64" t="s">
        <v>5</v>
      </c>
      <c r="E21" s="64" t="s">
        <v>5</v>
      </c>
      <c r="F21" s="64" t="s">
        <v>5</v>
      </c>
      <c r="G21" s="64" t="s">
        <v>5</v>
      </c>
      <c r="H21" s="64">
        <v>9.14</v>
      </c>
      <c r="I21" s="64">
        <v>9.32</v>
      </c>
      <c r="J21" s="65"/>
      <c r="K21" s="65"/>
      <c r="L21" s="6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s="68" customFormat="1" ht="15.75" customHeight="1" thickBot="1" x14ac:dyDescent="0.3">
      <c r="A22" s="63" t="s">
        <v>23</v>
      </c>
      <c r="B22" s="64" t="s">
        <v>14</v>
      </c>
      <c r="C22" s="64" t="s">
        <v>31</v>
      </c>
      <c r="D22" s="64" t="s">
        <v>61</v>
      </c>
      <c r="E22" s="64" t="s">
        <v>31</v>
      </c>
      <c r="F22" s="64" t="s">
        <v>14</v>
      </c>
      <c r="G22" s="64" t="s">
        <v>61</v>
      </c>
      <c r="H22" s="64">
        <v>6.95</v>
      </c>
      <c r="I22" s="64">
        <v>7.97</v>
      </c>
      <c r="J22" s="65"/>
      <c r="K22" s="65"/>
      <c r="L22" s="6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s="68" customFormat="1" ht="15.75" customHeight="1" thickBot="1" x14ac:dyDescent="0.3">
      <c r="A23" s="63" t="s">
        <v>24</v>
      </c>
      <c r="B23" s="64" t="s">
        <v>31</v>
      </c>
      <c r="C23" s="64" t="s">
        <v>14</v>
      </c>
      <c r="D23" s="64" t="s">
        <v>14</v>
      </c>
      <c r="E23" s="64" t="s">
        <v>31</v>
      </c>
      <c r="F23" s="64" t="s">
        <v>14</v>
      </c>
      <c r="G23" s="64" t="s">
        <v>14</v>
      </c>
      <c r="H23" s="64">
        <v>7.73</v>
      </c>
      <c r="I23" s="64">
        <v>8.65</v>
      </c>
      <c r="J23" s="65"/>
      <c r="K23" s="65"/>
      <c r="L23" s="6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s="68" customFormat="1" ht="15.75" customHeight="1" thickBot="1" x14ac:dyDescent="0.3">
      <c r="A24" s="63" t="s">
        <v>25</v>
      </c>
      <c r="B24" s="64" t="s">
        <v>70</v>
      </c>
      <c r="C24" s="64" t="s">
        <v>65</v>
      </c>
      <c r="D24" s="64" t="s">
        <v>65</v>
      </c>
      <c r="E24" s="64" t="s">
        <v>69</v>
      </c>
      <c r="F24" s="64" t="s">
        <v>70</v>
      </c>
      <c r="G24" s="64" t="s">
        <v>70</v>
      </c>
      <c r="H24" s="64">
        <v>2.14</v>
      </c>
      <c r="I24" s="64">
        <v>5.8</v>
      </c>
      <c r="J24" s="65"/>
      <c r="K24" s="65"/>
      <c r="L24" s="6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s="68" customFormat="1" ht="15.75" customHeight="1" thickBot="1" x14ac:dyDescent="0.3">
      <c r="A25" s="63" t="s">
        <v>26</v>
      </c>
      <c r="B25" s="64" t="s">
        <v>4</v>
      </c>
      <c r="C25" s="64" t="s">
        <v>5</v>
      </c>
      <c r="D25" s="64" t="s">
        <v>14</v>
      </c>
      <c r="E25" s="64" t="s">
        <v>14</v>
      </c>
      <c r="F25" s="64" t="s">
        <v>5</v>
      </c>
      <c r="G25" s="64" t="s">
        <v>5</v>
      </c>
      <c r="H25" s="64">
        <v>8.82</v>
      </c>
      <c r="I25" s="64">
        <v>8.99</v>
      </c>
      <c r="J25" s="65"/>
      <c r="K25" s="65"/>
      <c r="L25" s="6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68" customFormat="1" ht="15.75" customHeight="1" thickBot="1" x14ac:dyDescent="0.3">
      <c r="A26" s="63" t="s">
        <v>27</v>
      </c>
      <c r="B26" s="64" t="s">
        <v>4</v>
      </c>
      <c r="C26" s="64" t="s">
        <v>14</v>
      </c>
      <c r="D26" s="64" t="s">
        <v>14</v>
      </c>
      <c r="E26" s="64" t="s">
        <v>31</v>
      </c>
      <c r="F26" s="64" t="s">
        <v>14</v>
      </c>
      <c r="G26" s="64" t="s">
        <v>5</v>
      </c>
      <c r="H26" s="64">
        <v>8.32</v>
      </c>
      <c r="I26" s="64">
        <v>8.94</v>
      </c>
      <c r="J26" s="65"/>
      <c r="K26" s="65"/>
      <c r="L26" s="67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s="68" customFormat="1" ht="15.75" customHeight="1" thickBot="1" x14ac:dyDescent="0.3">
      <c r="A27" s="63" t="s">
        <v>28</v>
      </c>
      <c r="B27" s="64" t="s">
        <v>4</v>
      </c>
      <c r="C27" s="64" t="s">
        <v>14</v>
      </c>
      <c r="D27" s="64" t="s">
        <v>4</v>
      </c>
      <c r="E27" s="64" t="s">
        <v>4</v>
      </c>
      <c r="F27" s="64" t="s">
        <v>5</v>
      </c>
      <c r="G27" s="64" t="s">
        <v>4</v>
      </c>
      <c r="H27" s="64">
        <v>9.4499999999999993</v>
      </c>
      <c r="I27" s="64">
        <v>9.42</v>
      </c>
      <c r="J27" s="65"/>
      <c r="K27" s="65"/>
      <c r="L27" s="6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s="68" customFormat="1" ht="15.75" customHeight="1" thickBot="1" x14ac:dyDescent="0.3">
      <c r="A28" s="63" t="s">
        <v>29</v>
      </c>
      <c r="B28" s="64" t="s">
        <v>4</v>
      </c>
      <c r="C28" s="64" t="s">
        <v>4</v>
      </c>
      <c r="D28" s="64" t="s">
        <v>4</v>
      </c>
      <c r="E28" s="64" t="s">
        <v>4</v>
      </c>
      <c r="F28" s="64" t="s">
        <v>4</v>
      </c>
      <c r="G28" s="64" t="s">
        <v>4</v>
      </c>
      <c r="H28" s="64">
        <v>10</v>
      </c>
      <c r="I28" s="64">
        <v>9.84</v>
      </c>
      <c r="J28" s="65"/>
      <c r="K28" s="65"/>
      <c r="L28" s="6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s="68" customFormat="1" ht="15.75" customHeight="1" thickBot="1" x14ac:dyDescent="0.3">
      <c r="A29" s="63" t="s">
        <v>30</v>
      </c>
      <c r="B29" s="64" t="s">
        <v>61</v>
      </c>
      <c r="C29" s="64" t="s">
        <v>69</v>
      </c>
      <c r="D29" s="64" t="s">
        <v>65</v>
      </c>
      <c r="E29" s="64" t="s">
        <v>61</v>
      </c>
      <c r="F29" s="64" t="s">
        <v>65</v>
      </c>
      <c r="G29" s="64" t="s">
        <v>65</v>
      </c>
      <c r="H29" s="84">
        <v>4.7300000000000004</v>
      </c>
      <c r="I29" s="64">
        <v>6.22</v>
      </c>
      <c r="J29" s="65"/>
      <c r="K29" s="65"/>
      <c r="L29" s="67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s="68" customFormat="1" ht="15.75" customHeight="1" thickBot="1" x14ac:dyDescent="0.3">
      <c r="A30" s="63" t="s">
        <v>32</v>
      </c>
      <c r="B30" s="64" t="s">
        <v>4</v>
      </c>
      <c r="C30" s="64" t="s">
        <v>14</v>
      </c>
      <c r="D30" s="64" t="s">
        <v>14</v>
      </c>
      <c r="E30" s="64" t="s">
        <v>5</v>
      </c>
      <c r="F30" s="64" t="s">
        <v>14</v>
      </c>
      <c r="G30" s="64" t="s">
        <v>5</v>
      </c>
      <c r="H30" s="85">
        <v>8.59</v>
      </c>
      <c r="I30" s="64">
        <v>8.84</v>
      </c>
      <c r="J30" s="65"/>
      <c r="K30" s="65"/>
      <c r="L30" s="67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5.75" customHeight="1" thickBot="1" x14ac:dyDescent="0.3">
      <c r="A31" s="5" t="s">
        <v>33</v>
      </c>
      <c r="B31" s="60" t="s">
        <v>14</v>
      </c>
      <c r="C31" s="6" t="s">
        <v>61</v>
      </c>
      <c r="D31" s="6" t="s">
        <v>61</v>
      </c>
      <c r="E31" s="6" t="s">
        <v>61</v>
      </c>
      <c r="F31" s="6" t="s">
        <v>69</v>
      </c>
      <c r="G31" s="57" t="s">
        <v>61</v>
      </c>
      <c r="H31" s="69">
        <v>6.09</v>
      </c>
      <c r="I31" s="58">
        <v>7.67</v>
      </c>
      <c r="J31" s="56"/>
      <c r="K31" s="59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thickBot="1" x14ac:dyDescent="0.3">
      <c r="A32" s="5" t="s">
        <v>34</v>
      </c>
      <c r="B32" s="60" t="s">
        <v>4</v>
      </c>
      <c r="C32" s="6" t="s">
        <v>14</v>
      </c>
      <c r="D32" s="6" t="s">
        <v>5</v>
      </c>
      <c r="E32" s="6" t="s">
        <v>14</v>
      </c>
      <c r="F32" s="6" t="s">
        <v>14</v>
      </c>
      <c r="G32" s="57" t="s">
        <v>5</v>
      </c>
      <c r="H32" s="69">
        <v>8.64</v>
      </c>
      <c r="I32" s="58">
        <v>9.0399999999999991</v>
      </c>
      <c r="J32" s="56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thickBot="1" x14ac:dyDescent="0.3">
      <c r="A33" s="5" t="s">
        <v>35</v>
      </c>
      <c r="B33" s="60" t="s">
        <v>31</v>
      </c>
      <c r="C33" s="6" t="s">
        <v>65</v>
      </c>
      <c r="D33" s="6" t="s">
        <v>65</v>
      </c>
      <c r="E33" s="6" t="s">
        <v>65</v>
      </c>
      <c r="F33" s="6" t="s">
        <v>70</v>
      </c>
      <c r="G33" s="57" t="s">
        <v>70</v>
      </c>
      <c r="H33" s="69">
        <v>2.95</v>
      </c>
      <c r="I33" s="58">
        <v>6.09</v>
      </c>
      <c r="J33" s="56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thickBot="1" x14ac:dyDescent="0.3">
      <c r="A34" s="5" t="s">
        <v>36</v>
      </c>
      <c r="B34" s="60" t="s">
        <v>4</v>
      </c>
      <c r="C34" s="6" t="s">
        <v>14</v>
      </c>
      <c r="D34" s="6" t="s">
        <v>14</v>
      </c>
      <c r="E34" s="6" t="s">
        <v>5</v>
      </c>
      <c r="F34" s="6" t="s">
        <v>14</v>
      </c>
      <c r="G34" s="57" t="s">
        <v>14</v>
      </c>
      <c r="H34" s="69">
        <v>8.41</v>
      </c>
      <c r="I34" s="58">
        <v>8.65</v>
      </c>
      <c r="J34" s="56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thickBot="1" x14ac:dyDescent="0.3">
      <c r="A35" s="5" t="s">
        <v>37</v>
      </c>
      <c r="B35" s="6" t="s">
        <v>31</v>
      </c>
      <c r="C35" s="6" t="s">
        <v>31</v>
      </c>
      <c r="D35" s="6" t="s">
        <v>65</v>
      </c>
      <c r="E35" s="6" t="s">
        <v>61</v>
      </c>
      <c r="F35" s="6" t="s">
        <v>31</v>
      </c>
      <c r="G35" s="57" t="s">
        <v>31</v>
      </c>
      <c r="H35" s="69">
        <v>6.32</v>
      </c>
      <c r="I35" s="58">
        <v>7.56</v>
      </c>
      <c r="J35" s="56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thickBot="1" x14ac:dyDescent="0.3">
      <c r="A36" s="5" t="s">
        <v>38</v>
      </c>
      <c r="B36" s="60" t="s">
        <v>5</v>
      </c>
      <c r="C36" s="6" t="s">
        <v>31</v>
      </c>
      <c r="D36" s="6" t="s">
        <v>31</v>
      </c>
      <c r="E36" s="6" t="s">
        <v>65</v>
      </c>
      <c r="F36" s="6" t="s">
        <v>5</v>
      </c>
      <c r="G36" s="57" t="s">
        <v>31</v>
      </c>
      <c r="H36" s="69">
        <v>7.23</v>
      </c>
      <c r="I36" s="58">
        <v>8.81</v>
      </c>
      <c r="J36" s="56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">
      <c r="A37" s="5" t="s">
        <v>39</v>
      </c>
      <c r="B37" s="60" t="s">
        <v>4</v>
      </c>
      <c r="C37" s="6" t="s">
        <v>5</v>
      </c>
      <c r="D37" s="6" t="s">
        <v>4</v>
      </c>
      <c r="E37" s="6" t="s">
        <v>5</v>
      </c>
      <c r="F37" s="6" t="s">
        <v>5</v>
      </c>
      <c r="G37" s="57" t="s">
        <v>4</v>
      </c>
      <c r="H37" s="69">
        <v>9.5</v>
      </c>
      <c r="I37" s="58">
        <v>9.48</v>
      </c>
      <c r="J37" s="56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thickBot="1" x14ac:dyDescent="0.3">
      <c r="A38" s="5" t="s">
        <v>40</v>
      </c>
      <c r="B38" s="60" t="s">
        <v>14</v>
      </c>
      <c r="C38" s="6" t="s">
        <v>31</v>
      </c>
      <c r="D38" s="6" t="s">
        <v>31</v>
      </c>
      <c r="E38" s="6" t="s">
        <v>5</v>
      </c>
      <c r="F38" s="6" t="s">
        <v>14</v>
      </c>
      <c r="G38" s="57" t="s">
        <v>31</v>
      </c>
      <c r="H38" s="69">
        <v>7.59</v>
      </c>
      <c r="I38" s="58">
        <v>8.8000000000000007</v>
      </c>
      <c r="J38" s="56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thickBot="1" x14ac:dyDescent="0.3">
      <c r="A39" s="5" t="s">
        <v>41</v>
      </c>
      <c r="B39" s="60" t="s">
        <v>69</v>
      </c>
      <c r="C39" s="6" t="s">
        <v>69</v>
      </c>
      <c r="D39" s="6" t="s">
        <v>69</v>
      </c>
      <c r="E39" s="6" t="s">
        <v>61</v>
      </c>
      <c r="F39" s="6" t="s">
        <v>65</v>
      </c>
      <c r="G39" s="57" t="s">
        <v>65</v>
      </c>
      <c r="H39" s="69">
        <v>4.7699999999999996</v>
      </c>
      <c r="I39" s="58">
        <v>6.89</v>
      </c>
      <c r="J39" s="56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thickBot="1" x14ac:dyDescent="0.3">
      <c r="A40" s="5" t="s">
        <v>42</v>
      </c>
      <c r="B40" s="60" t="s">
        <v>4</v>
      </c>
      <c r="C40" s="6" t="s">
        <v>14</v>
      </c>
      <c r="D40" s="6" t="s">
        <v>31</v>
      </c>
      <c r="E40" s="6" t="s">
        <v>31</v>
      </c>
      <c r="F40" s="6" t="s">
        <v>61</v>
      </c>
      <c r="G40" s="57" t="s">
        <v>31</v>
      </c>
      <c r="H40" s="69">
        <v>7.41</v>
      </c>
      <c r="I40" s="58">
        <v>8.16</v>
      </c>
      <c r="J40" s="56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thickBot="1" x14ac:dyDescent="0.3">
      <c r="A41" s="5" t="s">
        <v>43</v>
      </c>
      <c r="B41" s="60" t="s">
        <v>4</v>
      </c>
      <c r="C41" s="6" t="s">
        <v>5</v>
      </c>
      <c r="D41" s="6" t="s">
        <v>31</v>
      </c>
      <c r="E41" s="6" t="s">
        <v>31</v>
      </c>
      <c r="F41" s="6" t="s">
        <v>14</v>
      </c>
      <c r="G41" s="57" t="s">
        <v>5</v>
      </c>
      <c r="H41" s="69">
        <v>8.32</v>
      </c>
      <c r="I41" s="58">
        <v>8.4600000000000009</v>
      </c>
      <c r="J41" s="56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thickBot="1" x14ac:dyDescent="0.3">
      <c r="A42" s="5" t="s">
        <v>44</v>
      </c>
      <c r="B42" s="6" t="s">
        <v>14</v>
      </c>
      <c r="C42" s="6" t="s">
        <v>31</v>
      </c>
      <c r="D42" s="6" t="s">
        <v>5</v>
      </c>
      <c r="E42" s="6" t="s">
        <v>5</v>
      </c>
      <c r="F42" s="6" t="s">
        <v>31</v>
      </c>
      <c r="G42" s="57" t="s">
        <v>5</v>
      </c>
      <c r="H42" s="69">
        <v>8.14</v>
      </c>
      <c r="I42" s="58">
        <v>8.09</v>
      </c>
      <c r="J42" s="56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thickBot="1" x14ac:dyDescent="0.3">
      <c r="A43" s="5" t="s">
        <v>45</v>
      </c>
      <c r="B43" s="6" t="s">
        <v>31</v>
      </c>
      <c r="C43" s="6" t="s">
        <v>69</v>
      </c>
      <c r="D43" s="6" t="s">
        <v>31</v>
      </c>
      <c r="E43" s="6" t="s">
        <v>69</v>
      </c>
      <c r="F43" s="6" t="s">
        <v>69</v>
      </c>
      <c r="G43" s="57" t="s">
        <v>31</v>
      </c>
      <c r="H43" s="69">
        <v>6</v>
      </c>
      <c r="I43" s="58">
        <v>7.42</v>
      </c>
      <c r="J43" s="56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thickBot="1" x14ac:dyDescent="0.3">
      <c r="A44" s="5" t="s">
        <v>46</v>
      </c>
      <c r="B44" s="60" t="s">
        <v>14</v>
      </c>
      <c r="C44" s="6" t="s">
        <v>14</v>
      </c>
      <c r="D44" s="6" t="s">
        <v>14</v>
      </c>
      <c r="E44" s="6" t="s">
        <v>5</v>
      </c>
      <c r="F44" s="6" t="s">
        <v>31</v>
      </c>
      <c r="G44" s="57" t="s">
        <v>14</v>
      </c>
      <c r="H44" s="69">
        <v>7.95</v>
      </c>
      <c r="I44" s="58">
        <v>8.41</v>
      </c>
      <c r="J44" s="56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Bot="1" x14ac:dyDescent="0.3">
      <c r="A45" s="5">
        <v>2011463</v>
      </c>
      <c r="B45" s="60" t="s">
        <v>14</v>
      </c>
      <c r="C45" s="6" t="s">
        <v>14</v>
      </c>
      <c r="D45" s="6" t="s">
        <v>61</v>
      </c>
      <c r="E45" s="6" t="s">
        <v>14</v>
      </c>
      <c r="F45" s="6" t="s">
        <v>14</v>
      </c>
      <c r="G45" s="57" t="s">
        <v>31</v>
      </c>
      <c r="H45" s="69">
        <v>7.45</v>
      </c>
      <c r="I45" s="58">
        <v>8.2200000000000006</v>
      </c>
      <c r="J45" s="56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Bot="1" x14ac:dyDescent="0.3">
      <c r="A46" s="5" t="s">
        <v>47</v>
      </c>
      <c r="B46" s="60" t="s">
        <v>61</v>
      </c>
      <c r="C46" s="6" t="s">
        <v>31</v>
      </c>
      <c r="D46" s="6" t="s">
        <v>69</v>
      </c>
      <c r="E46" s="6" t="s">
        <v>61</v>
      </c>
      <c r="F46" s="6" t="s">
        <v>69</v>
      </c>
      <c r="G46" s="57" t="s">
        <v>70</v>
      </c>
      <c r="H46" s="69">
        <v>4.7300000000000004</v>
      </c>
      <c r="I46" s="58">
        <v>6.34</v>
      </c>
      <c r="J46" s="56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Bot="1" x14ac:dyDescent="0.3">
      <c r="A47" s="5">
        <v>2011465</v>
      </c>
      <c r="B47" s="60" t="s">
        <v>70</v>
      </c>
      <c r="C47" s="6" t="s">
        <v>65</v>
      </c>
      <c r="D47" s="6" t="s">
        <v>70</v>
      </c>
      <c r="E47" s="6" t="s">
        <v>70</v>
      </c>
      <c r="F47" s="6" t="s">
        <v>70</v>
      </c>
      <c r="G47" s="57" t="s">
        <v>65</v>
      </c>
      <c r="H47" s="69">
        <v>1.45</v>
      </c>
      <c r="I47" s="58">
        <v>5.24</v>
      </c>
      <c r="J47" s="56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thickBot="1" x14ac:dyDescent="0.3">
      <c r="A48" s="5">
        <v>2011469</v>
      </c>
      <c r="B48" s="60" t="s">
        <v>14</v>
      </c>
      <c r="C48" s="6" t="s">
        <v>14</v>
      </c>
      <c r="D48" s="6" t="s">
        <v>14</v>
      </c>
      <c r="E48" s="6" t="s">
        <v>14</v>
      </c>
      <c r="F48" s="6" t="s">
        <v>14</v>
      </c>
      <c r="G48" s="57" t="s">
        <v>14</v>
      </c>
      <c r="H48" s="69">
        <v>8</v>
      </c>
      <c r="I48" s="58">
        <v>8.0399999999999991</v>
      </c>
      <c r="J48" s="56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thickBot="1" x14ac:dyDescent="0.3">
      <c r="A49" s="5">
        <v>2011470</v>
      </c>
      <c r="B49" s="60" t="s">
        <v>5</v>
      </c>
      <c r="C49" s="6" t="s">
        <v>31</v>
      </c>
      <c r="D49" s="6" t="s">
        <v>31</v>
      </c>
      <c r="E49" s="6" t="s">
        <v>31</v>
      </c>
      <c r="F49" s="6" t="s">
        <v>31</v>
      </c>
      <c r="G49" s="57" t="s">
        <v>31</v>
      </c>
      <c r="H49" s="69">
        <v>7.27</v>
      </c>
      <c r="I49" s="58">
        <v>8.1</v>
      </c>
      <c r="J49" s="56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thickBot="1" x14ac:dyDescent="0.3">
      <c r="A50" s="5">
        <v>2011471</v>
      </c>
      <c r="B50" s="6" t="s">
        <v>14</v>
      </c>
      <c r="C50" s="6" t="s">
        <v>31</v>
      </c>
      <c r="D50" s="6" t="s">
        <v>14</v>
      </c>
      <c r="E50" s="6" t="s">
        <v>14</v>
      </c>
      <c r="F50" s="6" t="s">
        <v>5</v>
      </c>
      <c r="G50" s="57" t="s">
        <v>31</v>
      </c>
      <c r="H50" s="69">
        <v>7.82</v>
      </c>
      <c r="I50" s="58">
        <v>8.7200000000000006</v>
      </c>
      <c r="J50" s="56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thickBot="1" x14ac:dyDescent="0.3">
      <c r="A51" s="5" t="s">
        <v>48</v>
      </c>
      <c r="B51" s="6" t="s">
        <v>14</v>
      </c>
      <c r="C51" s="6" t="s">
        <v>31</v>
      </c>
      <c r="D51" s="6" t="s">
        <v>61</v>
      </c>
      <c r="E51" s="6" t="s">
        <v>61</v>
      </c>
      <c r="F51" s="6" t="s">
        <v>61</v>
      </c>
      <c r="G51" s="57" t="s">
        <v>31</v>
      </c>
      <c r="H51" s="69">
        <v>6.64</v>
      </c>
      <c r="I51" s="58">
        <v>7.96</v>
      </c>
      <c r="J51" s="56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thickBot="1" x14ac:dyDescent="0.3">
      <c r="A52" s="5" t="s">
        <v>49</v>
      </c>
      <c r="B52" s="60" t="s">
        <v>61</v>
      </c>
      <c r="C52" s="6" t="s">
        <v>69</v>
      </c>
      <c r="D52" s="6" t="s">
        <v>69</v>
      </c>
      <c r="E52" s="6" t="s">
        <v>61</v>
      </c>
      <c r="F52" s="6" t="s">
        <v>69</v>
      </c>
      <c r="G52" s="57" t="s">
        <v>61</v>
      </c>
      <c r="H52" s="69">
        <v>5.45</v>
      </c>
      <c r="I52" s="58">
        <v>7.25</v>
      </c>
      <c r="J52" s="56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thickBot="1" x14ac:dyDescent="0.3">
      <c r="A53" s="5" t="s">
        <v>50</v>
      </c>
      <c r="B53" s="60" t="s">
        <v>5</v>
      </c>
      <c r="C53" s="6" t="s">
        <v>31</v>
      </c>
      <c r="D53" s="6" t="s">
        <v>31</v>
      </c>
      <c r="E53" s="6" t="s">
        <v>14</v>
      </c>
      <c r="F53" s="6" t="s">
        <v>14</v>
      </c>
      <c r="G53" s="57" t="s">
        <v>5</v>
      </c>
      <c r="H53" s="69">
        <v>7.95</v>
      </c>
      <c r="I53" s="58">
        <v>8.4700000000000006</v>
      </c>
      <c r="J53" s="56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thickBot="1" x14ac:dyDescent="0.3">
      <c r="A54" s="5" t="s">
        <v>51</v>
      </c>
      <c r="B54" s="6" t="s">
        <v>5</v>
      </c>
      <c r="C54" s="6" t="s">
        <v>31</v>
      </c>
      <c r="D54" s="6" t="s">
        <v>69</v>
      </c>
      <c r="E54" s="6" t="s">
        <v>61</v>
      </c>
      <c r="F54" s="6" t="s">
        <v>61</v>
      </c>
      <c r="G54" s="57" t="s">
        <v>31</v>
      </c>
      <c r="H54" s="69">
        <v>6.59</v>
      </c>
      <c r="I54" s="58">
        <v>8</v>
      </c>
      <c r="J54" s="56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thickBot="1" x14ac:dyDescent="0.3">
      <c r="A55" s="5">
        <v>2011478</v>
      </c>
      <c r="B55" s="60" t="s">
        <v>4</v>
      </c>
      <c r="C55" s="6" t="s">
        <v>5</v>
      </c>
      <c r="D55" s="6" t="s">
        <v>61</v>
      </c>
      <c r="E55" s="6" t="s">
        <v>31</v>
      </c>
      <c r="F55" s="6" t="s">
        <v>14</v>
      </c>
      <c r="G55" s="57" t="s">
        <v>14</v>
      </c>
      <c r="H55" s="69">
        <v>7.95</v>
      </c>
      <c r="I55" s="58">
        <v>8.23</v>
      </c>
      <c r="J55" s="56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thickBot="1" x14ac:dyDescent="0.3">
      <c r="A56" s="5">
        <v>2011479</v>
      </c>
      <c r="B56" s="60" t="s">
        <v>61</v>
      </c>
      <c r="C56" s="6" t="s">
        <v>61</v>
      </c>
      <c r="D56" s="6" t="s">
        <v>65</v>
      </c>
      <c r="E56" s="6" t="s">
        <v>65</v>
      </c>
      <c r="F56" s="6" t="s">
        <v>31</v>
      </c>
      <c r="G56" s="57" t="s">
        <v>61</v>
      </c>
      <c r="H56" s="69">
        <v>5.55</v>
      </c>
      <c r="I56" s="58">
        <v>6.66</v>
      </c>
      <c r="J56" s="56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thickBot="1" x14ac:dyDescent="0.3">
      <c r="A57" s="5" t="s">
        <v>52</v>
      </c>
      <c r="B57" s="60" t="s">
        <v>14</v>
      </c>
      <c r="C57" s="6" t="s">
        <v>31</v>
      </c>
      <c r="D57" s="6" t="s">
        <v>61</v>
      </c>
      <c r="E57" s="6" t="s">
        <v>61</v>
      </c>
      <c r="F57" s="6" t="s">
        <v>61</v>
      </c>
      <c r="G57" s="57" t="s">
        <v>31</v>
      </c>
      <c r="H57" s="69">
        <v>6.64</v>
      </c>
      <c r="I57" s="58">
        <v>8</v>
      </c>
      <c r="J57" s="56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thickBot="1" x14ac:dyDescent="0.3">
      <c r="A58" s="5">
        <v>2011481</v>
      </c>
      <c r="B58" s="60" t="s">
        <v>69</v>
      </c>
      <c r="C58" s="6" t="s">
        <v>69</v>
      </c>
      <c r="D58" s="6" t="s">
        <v>61</v>
      </c>
      <c r="E58" s="6" t="s">
        <v>69</v>
      </c>
      <c r="F58" s="6" t="s">
        <v>65</v>
      </c>
      <c r="G58" s="57" t="s">
        <v>69</v>
      </c>
      <c r="H58" s="69">
        <v>5</v>
      </c>
      <c r="I58" s="58">
        <v>6.91</v>
      </c>
      <c r="J58" s="56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thickBot="1" x14ac:dyDescent="0.3">
      <c r="A59" s="5" t="s">
        <v>53</v>
      </c>
      <c r="B59" s="60" t="s">
        <v>61</v>
      </c>
      <c r="C59" s="6" t="s">
        <v>61</v>
      </c>
      <c r="D59" s="6" t="s">
        <v>61</v>
      </c>
      <c r="E59" s="6" t="s">
        <v>69</v>
      </c>
      <c r="F59" s="6" t="s">
        <v>69</v>
      </c>
      <c r="G59" s="57" t="s">
        <v>61</v>
      </c>
      <c r="H59" s="69">
        <v>5.68</v>
      </c>
      <c r="I59" s="58">
        <v>7.37</v>
      </c>
      <c r="J59" s="56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thickBot="1" x14ac:dyDescent="0.3">
      <c r="A60" s="5" t="s">
        <v>54</v>
      </c>
      <c r="B60" s="60" t="s">
        <v>14</v>
      </c>
      <c r="C60" s="6" t="s">
        <v>61</v>
      </c>
      <c r="D60" s="6" t="s">
        <v>61</v>
      </c>
      <c r="E60" s="6" t="s">
        <v>31</v>
      </c>
      <c r="F60" s="6" t="s">
        <v>31</v>
      </c>
      <c r="G60" s="57" t="s">
        <v>31</v>
      </c>
      <c r="H60" s="69">
        <v>6.77</v>
      </c>
      <c r="I60" s="58">
        <v>7.9</v>
      </c>
      <c r="J60" s="56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thickBot="1" x14ac:dyDescent="0.3">
      <c r="A61" s="5">
        <v>2011484</v>
      </c>
      <c r="B61" s="60" t="s">
        <v>31</v>
      </c>
      <c r="C61" s="6" t="s">
        <v>69</v>
      </c>
      <c r="D61" s="6" t="s">
        <v>65</v>
      </c>
      <c r="E61" s="6" t="s">
        <v>69</v>
      </c>
      <c r="F61" s="6" t="s">
        <v>69</v>
      </c>
      <c r="G61" s="57" t="s">
        <v>69</v>
      </c>
      <c r="H61" s="69">
        <v>5.09</v>
      </c>
      <c r="I61" s="58">
        <v>7.05</v>
      </c>
      <c r="J61" s="56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thickBot="1" x14ac:dyDescent="0.3">
      <c r="A62" s="5" t="s">
        <v>55</v>
      </c>
      <c r="B62" s="60" t="s">
        <v>5</v>
      </c>
      <c r="C62" s="6" t="s">
        <v>31</v>
      </c>
      <c r="D62" s="6" t="s">
        <v>14</v>
      </c>
      <c r="E62" s="6" t="s">
        <v>14</v>
      </c>
      <c r="F62" s="6" t="s">
        <v>14</v>
      </c>
      <c r="G62" s="57" t="s">
        <v>5</v>
      </c>
      <c r="H62" s="69">
        <v>8.14</v>
      </c>
      <c r="I62" s="58">
        <v>8.6999999999999993</v>
      </c>
      <c r="J62" s="56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thickBot="1" x14ac:dyDescent="0.3">
      <c r="A63" s="5" t="s">
        <v>56</v>
      </c>
      <c r="B63" s="6" t="s">
        <v>4</v>
      </c>
      <c r="C63" s="6" t="s">
        <v>14</v>
      </c>
      <c r="D63" s="6" t="s">
        <v>4</v>
      </c>
      <c r="E63" s="6" t="s">
        <v>5</v>
      </c>
      <c r="F63" s="6" t="s">
        <v>5</v>
      </c>
      <c r="G63" s="57" t="s">
        <v>5</v>
      </c>
      <c r="H63" s="69">
        <v>9.14</v>
      </c>
      <c r="I63" s="58">
        <v>9.09</v>
      </c>
      <c r="J63" s="56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thickBot="1" x14ac:dyDescent="0.3">
      <c r="A64" s="5">
        <v>2011488</v>
      </c>
      <c r="B64" s="60" t="s">
        <v>5</v>
      </c>
      <c r="C64" s="6" t="s">
        <v>31</v>
      </c>
      <c r="D64" s="6" t="s">
        <v>61</v>
      </c>
      <c r="E64" s="6" t="s">
        <v>61</v>
      </c>
      <c r="F64" s="6" t="s">
        <v>31</v>
      </c>
      <c r="G64" s="57" t="s">
        <v>31</v>
      </c>
      <c r="H64" s="69">
        <v>6.95</v>
      </c>
      <c r="I64" s="58">
        <v>7.91</v>
      </c>
      <c r="J64" s="56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thickBot="1" x14ac:dyDescent="0.3">
      <c r="A65" s="5" t="s">
        <v>57</v>
      </c>
      <c r="B65" s="60" t="s">
        <v>14</v>
      </c>
      <c r="C65" s="6" t="s">
        <v>31</v>
      </c>
      <c r="D65" s="6" t="s">
        <v>69</v>
      </c>
      <c r="E65" s="6" t="s">
        <v>69</v>
      </c>
      <c r="F65" s="6" t="s">
        <v>65</v>
      </c>
      <c r="G65" s="57" t="s">
        <v>69</v>
      </c>
      <c r="H65" s="69">
        <v>5.59</v>
      </c>
      <c r="I65" s="58">
        <v>6.95</v>
      </c>
      <c r="J65" s="56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thickBot="1" x14ac:dyDescent="0.3">
      <c r="A66" s="5" t="s">
        <v>58</v>
      </c>
      <c r="B66" s="60" t="s">
        <v>14</v>
      </c>
      <c r="C66" s="6" t="s">
        <v>61</v>
      </c>
      <c r="D66" s="6" t="s">
        <v>61</v>
      </c>
      <c r="E66" s="6" t="s">
        <v>61</v>
      </c>
      <c r="F66" s="6" t="s">
        <v>31</v>
      </c>
      <c r="G66" s="57" t="s">
        <v>61</v>
      </c>
      <c r="H66" s="69">
        <v>6.45</v>
      </c>
      <c r="I66" s="58">
        <v>7.81</v>
      </c>
      <c r="J66" s="56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thickBot="1" x14ac:dyDescent="0.3">
      <c r="A67" s="5" t="s">
        <v>59</v>
      </c>
      <c r="B67" s="60" t="s">
        <v>61</v>
      </c>
      <c r="C67" s="6" t="s">
        <v>61</v>
      </c>
      <c r="D67" s="6" t="s">
        <v>69</v>
      </c>
      <c r="E67" s="6" t="s">
        <v>61</v>
      </c>
      <c r="F67" s="6" t="s">
        <v>69</v>
      </c>
      <c r="G67" s="57" t="s">
        <v>61</v>
      </c>
      <c r="H67" s="69">
        <v>5.64</v>
      </c>
      <c r="I67" s="58">
        <v>7.11</v>
      </c>
      <c r="J67" s="56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thickBot="1" x14ac:dyDescent="0.3">
      <c r="A68" s="5" t="s">
        <v>60</v>
      </c>
      <c r="B68" s="60" t="s">
        <v>5</v>
      </c>
      <c r="C68" s="6" t="s">
        <v>61</v>
      </c>
      <c r="D68" s="6" t="s">
        <v>31</v>
      </c>
      <c r="E68" s="6" t="s">
        <v>69</v>
      </c>
      <c r="F68" s="6" t="s">
        <v>61</v>
      </c>
      <c r="G68" s="57" t="s">
        <v>61</v>
      </c>
      <c r="H68" s="69">
        <v>6.45</v>
      </c>
      <c r="I68" s="58">
        <v>7.08</v>
      </c>
      <c r="J68" s="56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thickBot="1" x14ac:dyDescent="0.3">
      <c r="A69" s="5" t="s">
        <v>62</v>
      </c>
      <c r="B69" s="6" t="s">
        <v>61</v>
      </c>
      <c r="C69" s="6" t="s">
        <v>69</v>
      </c>
      <c r="D69" s="6" t="s">
        <v>31</v>
      </c>
      <c r="E69" s="6" t="s">
        <v>31</v>
      </c>
      <c r="F69" s="6" t="s">
        <v>14</v>
      </c>
      <c r="G69" s="57" t="s">
        <v>69</v>
      </c>
      <c r="H69" s="69">
        <v>6.32</v>
      </c>
      <c r="I69" s="58">
        <v>7.53</v>
      </c>
      <c r="J69" s="56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thickBot="1" x14ac:dyDescent="0.3">
      <c r="A70" s="5" t="s">
        <v>63</v>
      </c>
      <c r="B70" s="60" t="s">
        <v>31</v>
      </c>
      <c r="C70" s="6" t="s">
        <v>61</v>
      </c>
      <c r="D70" s="6" t="s">
        <v>69</v>
      </c>
      <c r="E70" s="6" t="s">
        <v>61</v>
      </c>
      <c r="F70" s="6" t="s">
        <v>69</v>
      </c>
      <c r="G70" s="57" t="s">
        <v>61</v>
      </c>
      <c r="H70" s="69">
        <v>5.77</v>
      </c>
      <c r="I70" s="58">
        <v>7.52</v>
      </c>
      <c r="J70" s="56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thickBot="1" x14ac:dyDescent="0.3">
      <c r="A71" s="5" t="s">
        <v>64</v>
      </c>
      <c r="B71" s="6" t="s">
        <v>61</v>
      </c>
      <c r="C71" s="6" t="s">
        <v>70</v>
      </c>
      <c r="D71" s="6" t="s">
        <v>69</v>
      </c>
      <c r="E71" s="6" t="s">
        <v>65</v>
      </c>
      <c r="F71" s="6" t="s">
        <v>69</v>
      </c>
      <c r="G71" s="57" t="s">
        <v>65</v>
      </c>
      <c r="H71" s="69">
        <v>3.91</v>
      </c>
      <c r="I71" s="58">
        <v>5.86</v>
      </c>
      <c r="J71" s="56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thickBot="1" x14ac:dyDescent="0.3">
      <c r="A72" s="5" t="s">
        <v>66</v>
      </c>
      <c r="B72" s="60" t="s">
        <v>4</v>
      </c>
      <c r="C72" s="6" t="s">
        <v>61</v>
      </c>
      <c r="D72" s="6" t="s">
        <v>14</v>
      </c>
      <c r="E72" s="6" t="s">
        <v>69</v>
      </c>
      <c r="F72" s="6" t="s">
        <v>61</v>
      </c>
      <c r="G72" s="57" t="s">
        <v>31</v>
      </c>
      <c r="H72" s="69">
        <v>6.95</v>
      </c>
      <c r="I72" s="58">
        <v>7.53</v>
      </c>
      <c r="J72" s="56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thickBot="1" x14ac:dyDescent="0.3">
      <c r="A73" s="5" t="s">
        <v>100</v>
      </c>
      <c r="B73" s="60" t="s">
        <v>61</v>
      </c>
      <c r="C73" s="6" t="s">
        <v>70</v>
      </c>
      <c r="D73" s="6" t="s">
        <v>69</v>
      </c>
      <c r="E73" s="6" t="s">
        <v>70</v>
      </c>
      <c r="F73" s="6" t="s">
        <v>70</v>
      </c>
      <c r="G73" s="57" t="s">
        <v>70</v>
      </c>
      <c r="H73" s="69">
        <v>1.73</v>
      </c>
      <c r="I73" s="58">
        <v>3.14</v>
      </c>
      <c r="J73" s="56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thickBot="1" x14ac:dyDescent="0.3">
      <c r="A74" s="5" t="s">
        <v>101</v>
      </c>
      <c r="B74" s="60" t="s">
        <v>61</v>
      </c>
      <c r="C74" s="6" t="s">
        <v>65</v>
      </c>
      <c r="D74" s="6" t="s">
        <v>69</v>
      </c>
      <c r="E74" s="6" t="s">
        <v>69</v>
      </c>
      <c r="F74" s="6" t="s">
        <v>65</v>
      </c>
      <c r="G74" s="57" t="s">
        <v>65</v>
      </c>
      <c r="H74" s="69">
        <v>4.59</v>
      </c>
      <c r="I74" s="58">
        <v>4.84</v>
      </c>
      <c r="J74" s="56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s="55" customFormat="1" ht="15" customHeight="1" thickBot="1" x14ac:dyDescent="0.3">
      <c r="A75" s="5" t="s">
        <v>102</v>
      </c>
      <c r="B75" s="6" t="s">
        <v>69</v>
      </c>
      <c r="C75" s="6" t="s">
        <v>65</v>
      </c>
      <c r="D75" s="6" t="s">
        <v>69</v>
      </c>
      <c r="E75" s="6" t="s">
        <v>69</v>
      </c>
      <c r="F75" s="6" t="s">
        <v>69</v>
      </c>
      <c r="G75" s="57" t="s">
        <v>70</v>
      </c>
      <c r="H75" s="69">
        <v>3.91</v>
      </c>
      <c r="I75" s="58">
        <v>4.41</v>
      </c>
      <c r="J75" s="56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s="55" customFormat="1" ht="15" customHeight="1" thickBot="1" x14ac:dyDescent="0.3">
      <c r="A76" s="5" t="s">
        <v>103</v>
      </c>
      <c r="B76" s="60" t="s">
        <v>70</v>
      </c>
      <c r="C76" s="6" t="s">
        <v>70</v>
      </c>
      <c r="D76" s="6" t="s">
        <v>65</v>
      </c>
      <c r="E76" s="6" t="s">
        <v>69</v>
      </c>
      <c r="F76" s="6" t="s">
        <v>65</v>
      </c>
      <c r="G76" s="57" t="s">
        <v>65</v>
      </c>
      <c r="H76" s="69">
        <v>2.86</v>
      </c>
      <c r="I76" s="58">
        <v>3.84</v>
      </c>
      <c r="J76" s="56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s="55" customFormat="1" ht="15" customHeight="1" thickBot="1" x14ac:dyDescent="0.3">
      <c r="A77" s="5" t="s">
        <v>104</v>
      </c>
      <c r="B77" s="60" t="s">
        <v>4</v>
      </c>
      <c r="C77" s="6" t="s">
        <v>31</v>
      </c>
      <c r="D77" s="6" t="s">
        <v>31</v>
      </c>
      <c r="E77" s="6" t="s">
        <v>61</v>
      </c>
      <c r="F77" s="6" t="s">
        <v>61</v>
      </c>
      <c r="G77" s="57" t="s">
        <v>61</v>
      </c>
      <c r="H77" s="69">
        <v>6.91</v>
      </c>
      <c r="I77" s="58">
        <v>6.68</v>
      </c>
      <c r="J77" s="56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s="55" customFormat="1" ht="15" customHeight="1" thickBot="1" x14ac:dyDescent="0.3">
      <c r="A78" s="5" t="s">
        <v>105</v>
      </c>
      <c r="B78" s="60" t="s">
        <v>14</v>
      </c>
      <c r="C78" s="6" t="s">
        <v>69</v>
      </c>
      <c r="D78" s="6" t="s">
        <v>69</v>
      </c>
      <c r="E78" s="6" t="s">
        <v>69</v>
      </c>
      <c r="F78" s="6" t="s">
        <v>61</v>
      </c>
      <c r="G78" s="57" t="s">
        <v>69</v>
      </c>
      <c r="H78" s="69">
        <v>5.59</v>
      </c>
      <c r="I78" s="58">
        <v>5.61</v>
      </c>
      <c r="J78" s="56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s="55" customFormat="1" ht="15" customHeight="1" thickBot="1" x14ac:dyDescent="0.3">
      <c r="A79" s="5" t="s">
        <v>99</v>
      </c>
      <c r="B79" s="60" t="s">
        <v>70</v>
      </c>
      <c r="C79" s="6" t="s">
        <v>70</v>
      </c>
      <c r="D79" s="6" t="s">
        <v>70</v>
      </c>
      <c r="E79" s="6" t="s">
        <v>70</v>
      </c>
      <c r="F79" s="6" t="s">
        <v>70</v>
      </c>
      <c r="G79" s="57" t="s">
        <v>70</v>
      </c>
      <c r="H79" s="69">
        <v>0</v>
      </c>
      <c r="I79" s="58">
        <v>0.59</v>
      </c>
      <c r="J79" s="56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79" t="s">
        <v>67</v>
      </c>
      <c r="B80" s="74"/>
      <c r="C80" s="74"/>
      <c r="D80" s="74"/>
      <c r="E80" s="74"/>
      <c r="F80" s="74"/>
      <c r="G80" s="74"/>
      <c r="H80" s="74"/>
      <c r="I80" s="74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thickBot="1" x14ac:dyDescent="0.3">
      <c r="A81" s="8"/>
      <c r="B81" s="9"/>
      <c r="C81" s="2"/>
      <c r="D81" s="2"/>
      <c r="E81" s="2"/>
      <c r="F81" s="2"/>
      <c r="G81" s="2"/>
      <c r="H81" s="2"/>
      <c r="I81" s="7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x14ac:dyDescent="0.25">
      <c r="A82" s="10" t="s">
        <v>68</v>
      </c>
      <c r="B82" s="11" t="str">
        <f>B4</f>
        <v>2HS02</v>
      </c>
      <c r="C82" s="11" t="str">
        <f>C4</f>
        <v>21T05</v>
      </c>
      <c r="D82" s="11" t="str">
        <f>D4</f>
        <v>21T06</v>
      </c>
      <c r="E82" s="11" t="str">
        <f>E4</f>
        <v>21T07</v>
      </c>
      <c r="F82" s="11" t="str">
        <f>F4</f>
        <v>21T08</v>
      </c>
      <c r="G82" s="11" t="str">
        <f>G4</f>
        <v>21T09</v>
      </c>
      <c r="H82" s="11"/>
      <c r="I82" s="1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5">
      <c r="A83" s="12" t="s">
        <v>4</v>
      </c>
      <c r="B83" s="13">
        <f>COUNTIF(B5:B79, "AA")</f>
        <v>17</v>
      </c>
      <c r="C83" s="13">
        <f>COUNTIF(C5:C79,"AA")</f>
        <v>1</v>
      </c>
      <c r="D83" s="13">
        <f>COUNTIF(D5:D79,"AA")</f>
        <v>4</v>
      </c>
      <c r="E83" s="13">
        <f>COUNTIF(E5:E79,"AA")</f>
        <v>2</v>
      </c>
      <c r="F83" s="13">
        <f>COUNTIF(F5:F79,"AA")</f>
        <v>1</v>
      </c>
      <c r="G83" s="13">
        <f>COUNTIF(G5:G79,"AA")</f>
        <v>3</v>
      </c>
      <c r="H83" s="14"/>
      <c r="I83" s="15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x14ac:dyDescent="0.25">
      <c r="A84" s="12" t="s">
        <v>5</v>
      </c>
      <c r="B84" s="13">
        <f>COUNTIF(B5:B79, "AB")</f>
        <v>10</v>
      </c>
      <c r="C84" s="13">
        <f>COUNTIF(C5:C79,"AB")</f>
        <v>6</v>
      </c>
      <c r="D84" s="13">
        <f>COUNTIF(D5:D79,"AB")</f>
        <v>7</v>
      </c>
      <c r="E84" s="13">
        <f>COUNTIF(E5:E79,"AB")</f>
        <v>10</v>
      </c>
      <c r="F84" s="13">
        <f>COUNTIF(F5:F79,"AB")</f>
        <v>9</v>
      </c>
      <c r="G84" s="13">
        <f>COUNTIF(G5:G79,"AB")</f>
        <v>12</v>
      </c>
      <c r="H84" s="16"/>
      <c r="I84" s="15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x14ac:dyDescent="0.25">
      <c r="A85" s="12" t="s">
        <v>14</v>
      </c>
      <c r="B85" s="13">
        <f>COUNTIF(B5:B79, "BB")</f>
        <v>20</v>
      </c>
      <c r="C85" s="13">
        <f>COUNTIF(C5:C79,"BB")</f>
        <v>13</v>
      </c>
      <c r="D85" s="13">
        <f>COUNTIF(D5:D79,"BB")</f>
        <v>11</v>
      </c>
      <c r="E85" s="13">
        <f>COUNTIF(E5:E79,"BB")</f>
        <v>10</v>
      </c>
      <c r="F85" s="13">
        <f>COUNTIF(F5:F79,"BB")</f>
        <v>17</v>
      </c>
      <c r="G85" s="13">
        <f>COUNTIF(G5:G79,"BB")</f>
        <v>7</v>
      </c>
      <c r="H85" s="14"/>
      <c r="I85" s="15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x14ac:dyDescent="0.25">
      <c r="A86" s="12" t="s">
        <v>31</v>
      </c>
      <c r="B86" s="13">
        <f>COUNTIF(B5:B79, "BC")</f>
        <v>10</v>
      </c>
      <c r="C86" s="13">
        <f>COUNTIF(C5:C79,"BC")</f>
        <v>21</v>
      </c>
      <c r="D86" s="13">
        <f>COUNTIF(D5:D79,"BC")</f>
        <v>15</v>
      </c>
      <c r="E86" s="13">
        <f>COUNTIF(E5:E79,"BC")</f>
        <v>11</v>
      </c>
      <c r="F86" s="13">
        <f>COUNTIF(F5:F79,"BC")</f>
        <v>9</v>
      </c>
      <c r="G86" s="13">
        <f>COUNTIF(G5:G79,"BC")</f>
        <v>16</v>
      </c>
      <c r="H86" s="14"/>
      <c r="I86" s="15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x14ac:dyDescent="0.25">
      <c r="A87" s="12" t="s">
        <v>61</v>
      </c>
      <c r="B87" s="13">
        <f>COUNTIF(B5:B79, "CC")</f>
        <v>11</v>
      </c>
      <c r="C87" s="13">
        <f>COUNTIF(C5:C79,"CC")</f>
        <v>17</v>
      </c>
      <c r="D87" s="13">
        <f>COUNTIF(D5:D79,"CC")</f>
        <v>13</v>
      </c>
      <c r="E87" s="13">
        <f>COUNTIF(E5:E79,"CC")</f>
        <v>22</v>
      </c>
      <c r="F87" s="13">
        <f>COUNTIF(F5:F79,"CC")</f>
        <v>12</v>
      </c>
      <c r="G87" s="13">
        <f>COUNTIF(G5:G79,"CC")</f>
        <v>17</v>
      </c>
      <c r="H87" s="14"/>
      <c r="I87" s="15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x14ac:dyDescent="0.25">
      <c r="A88" s="12" t="s">
        <v>69</v>
      </c>
      <c r="B88" s="13">
        <f>COUNTIF(B5:B79,"CD")</f>
        <v>3</v>
      </c>
      <c r="C88" s="13">
        <f>COUNTIF(C5:C79,"CD")</f>
        <v>8</v>
      </c>
      <c r="D88" s="13">
        <f>COUNTIF(D5:D79,"CD")</f>
        <v>15</v>
      </c>
      <c r="E88" s="13">
        <f>COUNTIF(E5:E79,"CD")</f>
        <v>12</v>
      </c>
      <c r="F88" s="13">
        <f>COUNTIF(F5:F79,"CD")</f>
        <v>14</v>
      </c>
      <c r="G88" s="13">
        <f>COUNTIF(G5:G79,"CD")</f>
        <v>7</v>
      </c>
      <c r="H88" s="14"/>
      <c r="I88" s="7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x14ac:dyDescent="0.25">
      <c r="A89" s="12" t="s">
        <v>65</v>
      </c>
      <c r="B89" s="13">
        <f>COUNTIF(B5:B79,"DD")</f>
        <v>0</v>
      </c>
      <c r="C89" s="13">
        <f>COUNTIF(C5:C79,"DD")</f>
        <v>5</v>
      </c>
      <c r="D89" s="13">
        <f>COUNTIF(D5:D79,"DD")</f>
        <v>8</v>
      </c>
      <c r="E89" s="13">
        <f>COUNTIF(E5:E79,"DD")</f>
        <v>5</v>
      </c>
      <c r="F89" s="13">
        <f>COUNTIF(F5:F79,"DD")</f>
        <v>7</v>
      </c>
      <c r="G89" s="13">
        <f>COUNTIF(G5:G79,"DD")</f>
        <v>6</v>
      </c>
      <c r="H89" s="14"/>
      <c r="I89" s="7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x14ac:dyDescent="0.25">
      <c r="A90" s="17" t="s">
        <v>70</v>
      </c>
      <c r="B90" s="18">
        <f>COUNTIF(B5:B79,"FP")</f>
        <v>4</v>
      </c>
      <c r="C90" s="18">
        <f>COUNTIF(C5:C79,"FP")</f>
        <v>4</v>
      </c>
      <c r="D90" s="18">
        <f>COUNTIF(D5:D79,"FP")</f>
        <v>2</v>
      </c>
      <c r="E90" s="18">
        <f>COUNTIF(E5:E79,"FP")</f>
        <v>3</v>
      </c>
      <c r="F90" s="18">
        <f>COUNTIF(F5:F79,"FP")</f>
        <v>6</v>
      </c>
      <c r="G90" s="18">
        <f>COUNTIF(G5:G79,"FP")</f>
        <v>7</v>
      </c>
      <c r="H90" s="19"/>
      <c r="I90" s="7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x14ac:dyDescent="0.25">
      <c r="A91" s="20" t="s">
        <v>71</v>
      </c>
      <c r="B91" s="18">
        <f>COUNTIF(B5:B79,"PP")</f>
        <v>0</v>
      </c>
      <c r="C91" s="18">
        <f>COUNTIF(C5:C79,"PP")</f>
        <v>0</v>
      </c>
      <c r="D91" s="18">
        <f>COUNTIF(D5:D79,"PP")</f>
        <v>0</v>
      </c>
      <c r="E91" s="18">
        <f>COUNTIF(E5:E79,"PP")</f>
        <v>0</v>
      </c>
      <c r="F91" s="18">
        <f>COUNTIF(F5:F79,"PP")</f>
        <v>0</v>
      </c>
      <c r="G91" s="18">
        <f>COUNTIF(G5:G79,"PP")</f>
        <v>0</v>
      </c>
      <c r="H91" s="21"/>
      <c r="I91" s="7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thickBot="1" x14ac:dyDescent="0.3">
      <c r="A92" s="22" t="s">
        <v>72</v>
      </c>
      <c r="B92" s="23">
        <f t="shared" ref="B92:G92" si="0">SUM(B90)</f>
        <v>4</v>
      </c>
      <c r="C92" s="23">
        <f t="shared" si="0"/>
        <v>4</v>
      </c>
      <c r="D92" s="23">
        <f t="shared" si="0"/>
        <v>2</v>
      </c>
      <c r="E92" s="23">
        <f t="shared" si="0"/>
        <v>3</v>
      </c>
      <c r="F92" s="23">
        <f t="shared" si="0"/>
        <v>6</v>
      </c>
      <c r="G92" s="23">
        <f t="shared" si="0"/>
        <v>7</v>
      </c>
      <c r="H92" s="24"/>
      <c r="I92" s="7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thickBot="1" x14ac:dyDescent="0.3">
      <c r="A93" s="25" t="s">
        <v>73</v>
      </c>
      <c r="B93" s="26">
        <f>B94-B92</f>
        <v>71</v>
      </c>
      <c r="C93" s="26">
        <f t="shared" ref="C93:G93" si="1">C94-C92</f>
        <v>71</v>
      </c>
      <c r="D93" s="26">
        <f t="shared" si="1"/>
        <v>73</v>
      </c>
      <c r="E93" s="26">
        <f t="shared" si="1"/>
        <v>72</v>
      </c>
      <c r="F93" s="26">
        <f t="shared" si="1"/>
        <v>69</v>
      </c>
      <c r="G93" s="26">
        <f t="shared" si="1"/>
        <v>68</v>
      </c>
      <c r="H93" s="27"/>
      <c r="I93" s="7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 thickBot="1" x14ac:dyDescent="0.3">
      <c r="A94" s="28" t="s">
        <v>74</v>
      </c>
      <c r="B94" s="29">
        <f t="shared" ref="B94:F94" si="2">SUM(B83:B90)</f>
        <v>75</v>
      </c>
      <c r="C94" s="29">
        <f t="shared" si="2"/>
        <v>75</v>
      </c>
      <c r="D94" s="29">
        <f t="shared" si="2"/>
        <v>75</v>
      </c>
      <c r="E94" s="29">
        <f t="shared" si="2"/>
        <v>75</v>
      </c>
      <c r="F94" s="29">
        <f t="shared" si="2"/>
        <v>75</v>
      </c>
      <c r="G94" s="29">
        <f>SUM(G83:G91)</f>
        <v>75</v>
      </c>
      <c r="H94" s="30"/>
      <c r="I94" s="7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31"/>
      <c r="B95" s="32"/>
      <c r="C95" s="2"/>
      <c r="D95" s="2"/>
      <c r="E95" s="2"/>
      <c r="F95" s="2"/>
      <c r="G95" s="2"/>
      <c r="H95" s="2"/>
      <c r="I95" s="7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80" t="s">
        <v>75</v>
      </c>
      <c r="B96" s="74"/>
      <c r="C96" s="74"/>
      <c r="D96" s="74"/>
      <c r="E96" s="81" t="s">
        <v>76</v>
      </c>
      <c r="F96" s="82"/>
      <c r="G96" s="82"/>
      <c r="H96" s="82"/>
      <c r="I96" s="83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 thickBot="1" x14ac:dyDescent="0.35">
      <c r="A97" s="31"/>
      <c r="B97" s="32"/>
      <c r="C97" s="2"/>
      <c r="D97" s="2"/>
      <c r="E97" s="2"/>
      <c r="F97" s="2"/>
      <c r="G97" s="2"/>
      <c r="H97" s="2"/>
      <c r="I97" s="7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33" t="s">
        <v>77</v>
      </c>
      <c r="B98" s="34" t="s">
        <v>78</v>
      </c>
      <c r="C98" s="1"/>
      <c r="D98" s="35" t="s">
        <v>1</v>
      </c>
      <c r="E98" s="36" t="s">
        <v>79</v>
      </c>
      <c r="F98" s="37"/>
      <c r="G98" s="2"/>
      <c r="H98" s="2"/>
      <c r="I98" s="2"/>
      <c r="J98" s="38" t="s">
        <v>2</v>
      </c>
      <c r="K98" s="39" t="s">
        <v>80</v>
      </c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.75" customHeight="1" x14ac:dyDescent="0.25">
      <c r="A99" s="61" t="s">
        <v>93</v>
      </c>
      <c r="B99" s="40">
        <f>(B94-B92)/B94</f>
        <v>0.94666666666666666</v>
      </c>
      <c r="C99" s="1"/>
      <c r="D99" s="41" t="s">
        <v>81</v>
      </c>
      <c r="E99" s="42">
        <f>COUNTIFS(H5:H79,"&gt;9",H5:H79,"&lt;=10")</f>
        <v>5</v>
      </c>
      <c r="F99" s="2"/>
      <c r="G99" s="2"/>
      <c r="H99" s="2"/>
      <c r="I99" s="2"/>
      <c r="J99" s="41" t="s">
        <v>81</v>
      </c>
      <c r="K99" s="43">
        <f>COUNTIFS(I5:I79,"&gt;9",I5:I79,"&lt;=10")</f>
        <v>6</v>
      </c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61" t="s">
        <v>94</v>
      </c>
      <c r="B100" s="40">
        <f>(C94-C92)/C94</f>
        <v>0.94666666666666666</v>
      </c>
      <c r="C100" s="1"/>
      <c r="D100" s="41" t="s">
        <v>82</v>
      </c>
      <c r="E100" s="42">
        <f>COUNTIFS(H5:H79,"&gt;8",H5:H79,"&lt;=9")</f>
        <v>11</v>
      </c>
      <c r="F100" s="2"/>
      <c r="G100" s="2"/>
      <c r="H100" s="2"/>
      <c r="I100" s="2"/>
      <c r="J100" s="41" t="s">
        <v>82</v>
      </c>
      <c r="K100" s="43">
        <f>COUNTIFS(I5:I79,"&gt;8",I5:I79,"&lt;=9")</f>
        <v>25</v>
      </c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61" t="s">
        <v>95</v>
      </c>
      <c r="B101" s="40">
        <f>(D94-D92)/D94</f>
        <v>0.97333333333333338</v>
      </c>
      <c r="C101" s="1"/>
      <c r="D101" s="41" t="s">
        <v>83</v>
      </c>
      <c r="E101" s="42">
        <f>COUNTIFS(H5:H79,"&gt;7",H5:H79,"&lt;=8")</f>
        <v>15</v>
      </c>
      <c r="F101" s="2"/>
      <c r="G101" s="2"/>
      <c r="H101" s="2"/>
      <c r="I101" s="2"/>
      <c r="J101" s="41" t="s">
        <v>83</v>
      </c>
      <c r="K101" s="43">
        <f>COUNTIFS(I5:I79,"&gt;7",I5:I79,"&lt;=8")</f>
        <v>25</v>
      </c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61" t="s">
        <v>96</v>
      </c>
      <c r="B102" s="40">
        <f>(E94-E92)/E94</f>
        <v>0.96</v>
      </c>
      <c r="C102" s="1"/>
      <c r="D102" s="41" t="s">
        <v>84</v>
      </c>
      <c r="E102" s="42">
        <f>COUNTIFS(H5:H79,"&gt;6",H5:H79,"&lt;=7")</f>
        <v>17</v>
      </c>
      <c r="F102" s="2"/>
      <c r="G102" s="2"/>
      <c r="H102" s="2"/>
      <c r="I102" s="2"/>
      <c r="J102" s="41" t="s">
        <v>84</v>
      </c>
      <c r="K102" s="43">
        <f>COUNTIFS(I5:I79,"&gt;6",I5:I79,"&lt;=7")</f>
        <v>10</v>
      </c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61" t="s">
        <v>97</v>
      </c>
      <c r="B103" s="40">
        <f>(F94-F92)/F94</f>
        <v>0.92</v>
      </c>
      <c r="C103" s="1"/>
      <c r="D103" s="41" t="s">
        <v>85</v>
      </c>
      <c r="E103" s="42">
        <f>COUNTIFS(H5:H79,"&gt;5",H5:H79,"&lt;=6")</f>
        <v>11</v>
      </c>
      <c r="F103" s="2"/>
      <c r="G103" s="2"/>
      <c r="H103" s="2"/>
      <c r="I103" s="2"/>
      <c r="J103" s="41" t="s">
        <v>85</v>
      </c>
      <c r="K103" s="43">
        <f>COUNTIFS(I5:I79,"&gt;5",I5:I79,"&lt;=6")</f>
        <v>4</v>
      </c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thickBot="1" x14ac:dyDescent="0.3">
      <c r="A104" s="62" t="s">
        <v>98</v>
      </c>
      <c r="B104" s="44">
        <f>(G94-G92)/G94</f>
        <v>0.90666666666666662</v>
      </c>
      <c r="C104" s="45"/>
      <c r="D104" s="86" t="s">
        <v>86</v>
      </c>
      <c r="E104" s="42">
        <v>16</v>
      </c>
      <c r="F104" s="2"/>
      <c r="G104" s="2"/>
      <c r="H104" s="2"/>
      <c r="I104" s="2"/>
      <c r="J104" s="41" t="s">
        <v>86</v>
      </c>
      <c r="K104" s="43">
        <f>COUNTIFS(I5:I79,"&gt;0",I5:I79,"&lt;=5")</f>
        <v>5</v>
      </c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6"/>
      <c r="B105" s="47"/>
      <c r="C105" s="45"/>
      <c r="D105" s="48" t="s">
        <v>87</v>
      </c>
      <c r="E105" s="48">
        <v>75</v>
      </c>
      <c r="F105" s="49"/>
      <c r="G105" s="2"/>
      <c r="H105" s="2"/>
      <c r="I105" s="2"/>
      <c r="J105" s="42" t="s">
        <v>87</v>
      </c>
      <c r="K105" s="43">
        <f>SUM(K99:K104)</f>
        <v>75</v>
      </c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x14ac:dyDescent="0.25">
      <c r="A106" s="8"/>
      <c r="B106" s="9"/>
      <c r="C106" s="2"/>
      <c r="D106" s="2"/>
      <c r="E106" s="2"/>
      <c r="F106" s="2"/>
      <c r="G106" s="2"/>
      <c r="H106" s="2"/>
      <c r="I106" s="7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thickBot="1" x14ac:dyDescent="0.3">
      <c r="A107" s="50"/>
      <c r="B107" s="51"/>
      <c r="C107" s="52"/>
      <c r="D107" s="52"/>
      <c r="E107" s="52"/>
      <c r="F107" s="52"/>
      <c r="G107" s="52"/>
      <c r="H107" s="52"/>
      <c r="I107" s="53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x14ac:dyDescent="0.25">
      <c r="A108" s="2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x14ac:dyDescent="0.25">
      <c r="A109" s="2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x14ac:dyDescent="0.25">
      <c r="A110" s="2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x14ac:dyDescent="0.25">
      <c r="A111" s="54" t="s">
        <v>88</v>
      </c>
      <c r="B111" s="54"/>
      <c r="C111" s="49" t="s">
        <v>89</v>
      </c>
      <c r="D111" s="49"/>
      <c r="E111" s="49"/>
      <c r="F111" s="49"/>
      <c r="G111" s="49" t="s">
        <v>90</v>
      </c>
      <c r="H111" s="49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x14ac:dyDescent="0.25">
      <c r="A112" s="54"/>
      <c r="B112" s="54"/>
      <c r="C112" s="49" t="s">
        <v>91</v>
      </c>
      <c r="D112" s="49"/>
      <c r="E112" s="49"/>
      <c r="F112" s="49"/>
      <c r="G112" s="49" t="s">
        <v>92</v>
      </c>
      <c r="H112" s="49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A1:I3"/>
    <mergeCell ref="A80:I80"/>
    <mergeCell ref="A96:D96"/>
    <mergeCell ref="E96:I96"/>
  </mergeCells>
  <conditionalFormatting sqref="B5:G79">
    <cfRule type="cellIs" dxfId="0" priority="1" operator="equal">
      <formula>"FP"</formula>
    </cfRule>
  </conditionalFormatting>
  <pageMargins left="0.70866141732283472" right="0.70866141732283472" top="0.74803149606299213" bottom="0.74803149606299213" header="0" footer="0"/>
  <pageSetup paperSize="9" scale="85" orientation="portrait" r:id="rId1"/>
  <rowBreaks count="2" manualBreakCount="2">
    <brk id="34" max="10" man="1"/>
    <brk id="73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Bijal</dc:creator>
  <cp:lastModifiedBy>Bijal</cp:lastModifiedBy>
  <cp:lastPrinted>2022-01-06T08:36:24Z</cp:lastPrinted>
  <dcterms:created xsi:type="dcterms:W3CDTF">2021-07-08T06:55:10Z</dcterms:created>
  <dcterms:modified xsi:type="dcterms:W3CDTF">2022-11-16T11:25:03Z</dcterms:modified>
</cp:coreProperties>
</file>