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Sarvadnya\Desktop\"/>
    </mc:Choice>
  </mc:AlternateContent>
  <xr:revisionPtr revIDLastSave="0" documentId="13_ncr:1_{A54600B8-EE8E-41F2-A7DD-5D9696630567}" xr6:coauthVersionLast="36" xr6:coauthVersionMax="47" xr10:uidLastSave="{00000000-0000-0000-0000-000000000000}"/>
  <bookViews>
    <workbookView minimized="1" xWindow="0" yWindow="0" windowWidth="11205" windowHeight="7470" xr2:uid="{00000000-000D-0000-FFFF-FFFF00000000}"/>
  </bookViews>
  <sheets>
    <sheet name="Logical Functions" sheetId="1" r:id="rId1"/>
    <sheet name="Decision Making" sheetId="2" r:id="rId2"/>
    <sheet name="Sheet1" sheetId="3" r:id="rId3"/>
    <sheet name="Sheet2" sheetId="4" r:id="rId4"/>
    <sheet name="Sheet3" sheetId="5" r:id="rId5"/>
    <sheet name="Sheet4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O23" i="1"/>
  <c r="C15" i="6" l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3" i="6"/>
  <c r="C3" i="6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4" i="5"/>
  <c r="D4" i="5" s="1"/>
  <c r="I16" i="4"/>
  <c r="I15" i="4"/>
  <c r="I14" i="4"/>
  <c r="I13" i="4"/>
  <c r="I12" i="4"/>
  <c r="I11" i="4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L14" i="4"/>
  <c r="L15" i="4"/>
  <c r="C17" i="5"/>
  <c r="C19" i="5"/>
  <c r="L13" i="4"/>
  <c r="L16" i="4"/>
  <c r="C17" i="6"/>
  <c r="L12" i="4"/>
  <c r="L11" i="4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U23" i="1"/>
  <c r="E5" i="3" l="1"/>
  <c r="E6" i="3"/>
  <c r="E7" i="3"/>
  <c r="E8" i="3"/>
  <c r="E9" i="3"/>
  <c r="D5" i="3"/>
  <c r="D6" i="3"/>
  <c r="D7" i="3"/>
  <c r="D8" i="3"/>
  <c r="D9" i="3"/>
  <c r="I23" i="1"/>
  <c r="L23" i="1"/>
  <c r="C13" i="3"/>
  <c r="K23" i="1"/>
  <c r="P23" i="1"/>
  <c r="W23" i="1"/>
  <c r="T23" i="1"/>
  <c r="J23" i="1"/>
  <c r="Y23" i="1"/>
  <c r="S23" i="1"/>
  <c r="R23" i="1"/>
  <c r="M23" i="1"/>
  <c r="Q23" i="1"/>
  <c r="N23" i="1"/>
  <c r="X23" i="1"/>
  <c r="G13" i="3"/>
  <c r="V23" i="1"/>
  <c r="Z23" i="1"/>
  <c r="H23" i="1"/>
</calcChain>
</file>

<file path=xl/sharedStrings.xml><?xml version="1.0" encoding="utf-8"?>
<sst xmlns="http://schemas.openxmlformats.org/spreadsheetml/2006/main" count="213" uniqueCount="154">
  <si>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</si>
  <si>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</si>
  <si>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</si>
  <si>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</si>
  <si>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</si>
  <si>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</si>
  <si>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</si>
  <si>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</si>
  <si>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</si>
  <si>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</si>
  <si>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</si>
  <si>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</si>
  <si>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</si>
  <si>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</si>
  <si>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</si>
  <si>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</si>
  <si>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</si>
  <si>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</si>
  <si>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</si>
  <si>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</si>
  <si>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</si>
  <si>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</si>
  <si>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</si>
  <si>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</si>
  <si>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</si>
  <si>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</si>
  <si>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</si>
  <si>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</si>
  <si>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</si>
  <si>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</si>
  <si>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</si>
  <si>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</si>
  <si>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</si>
  <si>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</si>
  <si>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</si>
  <si>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</si>
  <si>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</si>
  <si>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</si>
  <si>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</si>
  <si>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</si>
  <si>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</si>
  <si>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</si>
  <si>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</si>
  <si>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</si>
  <si>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</si>
  <si>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</si>
  <si>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</si>
  <si>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</si>
  <si>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</si>
  <si>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</si>
  <si>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</si>
  <si>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</si>
  <si>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</si>
  <si>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</si>
  <si>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</si>
  <si>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</si>
  <si>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</si>
  <si>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</si>
  <si>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</si>
  <si>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</si>
  <si>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</si>
  <si>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</si>
  <si>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</si>
  <si>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DA</t>
  </si>
  <si>
    <t>HRA</t>
  </si>
  <si>
    <t>TA</t>
  </si>
  <si>
    <t>PF</t>
  </si>
  <si>
    <t>Bonus</t>
  </si>
  <si>
    <t>Incentive</t>
  </si>
  <si>
    <t>P.Tax</t>
  </si>
  <si>
    <t>CCA</t>
  </si>
  <si>
    <t>Special Allowance</t>
  </si>
  <si>
    <t>Gross Salary</t>
  </si>
  <si>
    <t>Net Salary</t>
  </si>
  <si>
    <t>Annual Salary</t>
  </si>
  <si>
    <t>P.Tax on Basic</t>
  </si>
  <si>
    <t>&lt;5000</t>
  </si>
  <si>
    <t>&gt;= 5000 &amp; &lt;=10000</t>
  </si>
  <si>
    <t>&gt;10000 &amp; &lt;=15000</t>
  </si>
  <si>
    <t>&gt;15000 &amp; &lt;=20000</t>
  </si>
  <si>
    <t>&gt;20000</t>
  </si>
  <si>
    <t>30% of Basic</t>
  </si>
  <si>
    <t>Overtime</t>
  </si>
  <si>
    <t>Student</t>
  </si>
  <si>
    <t>marks</t>
  </si>
  <si>
    <t>Result(Pass/Fail)</t>
  </si>
  <si>
    <t>priya</t>
  </si>
  <si>
    <t>kritika</t>
  </si>
  <si>
    <t>aarti</t>
  </si>
  <si>
    <t>shruti</t>
  </si>
  <si>
    <t>shushant</t>
  </si>
  <si>
    <t>rank</t>
  </si>
  <si>
    <t>Comparision Operators</t>
  </si>
  <si>
    <t>=</t>
  </si>
  <si>
    <t>Equals</t>
  </si>
  <si>
    <t>&lt;</t>
  </si>
  <si>
    <t>Less Than</t>
  </si>
  <si>
    <t>&gt;</t>
  </si>
  <si>
    <t>Grater Than</t>
  </si>
  <si>
    <t>&lt;=</t>
  </si>
  <si>
    <t>Less than or equals to</t>
  </si>
  <si>
    <t>&gt;=</t>
  </si>
  <si>
    <t xml:space="preserve">Grater Than or equals to </t>
  </si>
  <si>
    <t>&lt;&gt;</t>
  </si>
  <si>
    <t xml:space="preserve">Not equals to </t>
  </si>
  <si>
    <t xml:space="preserve">: to write conditions : conditions has two types of output </t>
  </si>
  <si>
    <t>Either true or false</t>
  </si>
  <si>
    <t>Maximum</t>
  </si>
  <si>
    <t>(Atmost)</t>
  </si>
  <si>
    <t>Minimum</t>
  </si>
  <si>
    <t>(Atlest)</t>
  </si>
  <si>
    <t>Student ID</t>
  </si>
  <si>
    <t>Marks</t>
  </si>
  <si>
    <t>Remarks</t>
  </si>
  <si>
    <t>SID-01</t>
  </si>
  <si>
    <t>SID-02</t>
  </si>
  <si>
    <t>SID-03</t>
  </si>
  <si>
    <t>SID-04</t>
  </si>
  <si>
    <t>SID-05</t>
  </si>
  <si>
    <t>SID-06</t>
  </si>
  <si>
    <t>SID-07</t>
  </si>
  <si>
    <t>SID-08</t>
  </si>
  <si>
    <t>SID-09</t>
  </si>
  <si>
    <t>SID-10</t>
  </si>
  <si>
    <t>Conditions</t>
  </si>
  <si>
    <t>Marks&gt;=80</t>
  </si>
  <si>
    <t>Excellent</t>
  </si>
  <si>
    <t>Marks&gt;=60</t>
  </si>
  <si>
    <t>good</t>
  </si>
  <si>
    <t>Marks&gt;=40</t>
  </si>
  <si>
    <t>Satisfactory</t>
  </si>
  <si>
    <t>Marks&gt;=20</t>
  </si>
  <si>
    <t xml:space="preserve">can do better </t>
  </si>
  <si>
    <t>Marks&lt;20</t>
  </si>
  <si>
    <t>fail</t>
  </si>
  <si>
    <t>Column1</t>
  </si>
  <si>
    <t>Column2</t>
  </si>
  <si>
    <t>Column3</t>
  </si>
  <si>
    <t>Temprature</t>
  </si>
  <si>
    <t>Classification</t>
  </si>
  <si>
    <t xml:space="preserve">Conditions </t>
  </si>
  <si>
    <t>Temp</t>
  </si>
  <si>
    <t>&lt;=0</t>
  </si>
  <si>
    <t>cold</t>
  </si>
  <si>
    <t>1 to 10</t>
  </si>
  <si>
    <t>chilly</t>
  </si>
  <si>
    <t xml:space="preserve">11 to 21 </t>
  </si>
  <si>
    <t>warm</t>
  </si>
  <si>
    <t>22 to 35</t>
  </si>
  <si>
    <t xml:space="preserve">hot </t>
  </si>
  <si>
    <t>&lt;1</t>
  </si>
  <si>
    <t>&lt;=10</t>
  </si>
  <si>
    <t>&lt;=21</t>
  </si>
  <si>
    <t>&lt;=35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</si>
</sst>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164" fontId="0" fillId="0" borderId="1" xfId="0" applyNumberFormat="1" applyBorder="1"/>
    <xf numFmtId="164" fontId="0" fillId="0" borderId="0" xfId="0" applyNumberFormat="1"/>
    <xf numFmtId="0" fontId="0" fillId="6" borderId="1" xfId="0" applyFill="1" applyBorder="1"/>
    <xf numFmtId="0" fontId="0" fillId="6" borderId="0" xfId="0" applyFill="1"/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6</xdr:row>
      <xdr:rowOff>60960</xdr:rowOff>
    </xdr:from>
    <xdr:to>
      <xdr:col>8</xdr:col>
      <xdr:colOff>289560</xdr:colOff>
      <xdr:row>13</xdr:row>
      <xdr:rowOff>137160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CCF1AC73-718B-1DC4-9BB1-4DA2F6F1F0E6}"/>
            </a:ext>
          </a:extLst>
        </xdr:cNvPr>
        <xdr:cNvSpPr/>
      </xdr:nvSpPr>
      <xdr:spPr>
        <a:xfrm>
          <a:off x="3093720" y="1158240"/>
          <a:ext cx="2072640" cy="1356360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kern="1200"/>
            <a:t>Condition?</a:t>
          </a:r>
        </a:p>
      </xdr:txBody>
    </xdr:sp>
    <xdr:clientData/>
  </xdr:twoCellAnchor>
  <xdr:twoCellAnchor>
    <xdr:from>
      <xdr:col>2</xdr:col>
      <xdr:colOff>281940</xdr:colOff>
      <xdr:row>15</xdr:row>
      <xdr:rowOff>15240</xdr:rowOff>
    </xdr:from>
    <xdr:to>
      <xdr:col>4</xdr:col>
      <xdr:colOff>594360</xdr:colOff>
      <xdr:row>17</xdr:row>
      <xdr:rowOff>175260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09222AA-6BAE-3CEE-F678-FF6F52CFBFFD}"/>
            </a:ext>
          </a:extLst>
        </xdr:cNvPr>
        <xdr:cNvSpPr/>
      </xdr:nvSpPr>
      <xdr:spPr>
        <a:xfrm>
          <a:off x="1501140" y="2758440"/>
          <a:ext cx="1531620" cy="5257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kern="1200"/>
            <a:t>Do One Thing</a:t>
          </a:r>
        </a:p>
      </xdr:txBody>
    </xdr:sp>
    <xdr:clientData/>
  </xdr:twoCellAnchor>
  <xdr:twoCellAnchor>
    <xdr:from>
      <xdr:col>8</xdr:col>
      <xdr:colOff>289560</xdr:colOff>
      <xdr:row>15</xdr:row>
      <xdr:rowOff>15240</xdr:rowOff>
    </xdr:from>
    <xdr:to>
      <xdr:col>10</xdr:col>
      <xdr:colOff>601980</xdr:colOff>
      <xdr:row>17</xdr:row>
      <xdr:rowOff>175260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2DBE1F-EA17-41C5-B1FF-7A3FA688FA41}"/>
            </a:ext>
          </a:extLst>
        </xdr:cNvPr>
        <xdr:cNvSpPr/>
      </xdr:nvSpPr>
      <xdr:spPr>
        <a:xfrm>
          <a:off x="5166360" y="2758440"/>
          <a:ext cx="1531620" cy="5257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kern="1200"/>
            <a:t>Do Other</a:t>
          </a:r>
        </a:p>
      </xdr:txBody>
    </xdr:sp>
    <xdr:clientData/>
  </xdr:twoCellAnchor>
  <xdr:twoCellAnchor>
    <xdr:from>
      <xdr:col>8</xdr:col>
      <xdr:colOff>289560</xdr:colOff>
      <xdr:row>10</xdr:row>
      <xdr:rowOff>7620</xdr:rowOff>
    </xdr:from>
    <xdr:to>
      <xdr:col>9</xdr:col>
      <xdr:colOff>445770</xdr:colOff>
      <xdr:row>15</xdr:row>
      <xdr:rowOff>15240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A5171A1D-3C3C-5954-595A-C63A5AB16D51}"/>
            </a:ext>
          </a:extLst>
        </xdr:cNvPr>
        <xdr:cNvCxnSpPr>
          <a:stCxn id="2" idx="3"/>
          <a:endCxn id="4" idx="0"/>
        </xdr:cNvCxnSpPr>
      </xdr:nvCxnSpPr>
      <xdr:spPr>
        <a:xfrm>
          <a:off x="5166360" y="1836420"/>
          <a:ext cx="765810" cy="922020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10</xdr:row>
      <xdr:rowOff>7620</xdr:rowOff>
    </xdr:from>
    <xdr:to>
      <xdr:col>5</xdr:col>
      <xdr:colOff>45720</xdr:colOff>
      <xdr:row>15</xdr:row>
      <xdr:rowOff>15240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089864CA-5CB5-C55B-04CB-329649D887D1}"/>
            </a:ext>
          </a:extLst>
        </xdr:cNvPr>
        <xdr:cNvCxnSpPr>
          <a:stCxn id="2" idx="1"/>
          <a:endCxn id="3" idx="0"/>
        </xdr:cNvCxnSpPr>
      </xdr:nvCxnSpPr>
      <xdr:spPr>
        <a:xfrm rot="10800000" flipV="1">
          <a:off x="2266950" y="1836420"/>
          <a:ext cx="826770" cy="922020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426720</xdr:colOff>
      <xdr:row>11</xdr:row>
      <xdr:rowOff>137160</xdr:rowOff>
    </xdr:from>
    <xdr:to>
      <xdr:col>3</xdr:col>
      <xdr:colOff>373380</xdr:colOff>
      <xdr:row>13</xdr:row>
      <xdr:rowOff>15240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90A95C4-0EA6-ED85-81C8-487B9CEF24F4}"/>
            </a:ext>
          </a:extLst>
        </xdr:cNvPr>
        <xdr:cNvSpPr txBox="1"/>
      </xdr:nvSpPr>
      <xdr:spPr>
        <a:xfrm>
          <a:off x="1645920" y="2148840"/>
          <a:ext cx="556260" cy="24384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 kern="1200">
              <a:solidFill>
                <a:schemeClr val="accent5"/>
              </a:solidFill>
            </a:rPr>
            <a:t>True</a:t>
          </a:r>
        </a:p>
      </xdr:txBody>
    </xdr:sp>
    <xdr:clientData/>
  </xdr:twoCellAnchor>
  <xdr:twoCellAnchor>
    <xdr:from>
      <xdr:col>9</xdr:col>
      <xdr:colOff>541020</xdr:colOff>
      <xdr:row>11</xdr:row>
      <xdr:rowOff>137160</xdr:rowOff>
    </xdr:from>
    <xdr:to>
      <xdr:col>10</xdr:col>
      <xdr:colOff>487680</xdr:colOff>
      <xdr:row>13</xdr:row>
      <xdr:rowOff>15240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BBED4F-FBB9-477C-93B0-E989CD413E71}"/>
            </a:ext>
          </a:extLst>
        </xdr:cNvPr>
        <xdr:cNvSpPr txBox="1"/>
      </xdr:nvSpPr>
      <xdr:spPr>
        <a:xfrm>
          <a:off x="6027420" y="2148840"/>
          <a:ext cx="556260" cy="24384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 kern="1200">
              <a:solidFill>
                <a:schemeClr val="accent5"/>
              </a:solidFill>
            </a:rPr>
            <a:t>False</a:t>
          </a:r>
        </a:p>
      </xdr:txBody>
    </xdr:sp>
    <xdr:clientData/>
  </xdr:twoCellAnchor>
  <xdr:twoCellAnchor>
    <xdr:from>
      <xdr:col>6</xdr:col>
      <xdr:colOff>472440</xdr:colOff>
      <xdr:row>4</xdr:row>
      <xdr:rowOff>0</xdr:rowOff>
    </xdr:from>
    <xdr:to>
      <xdr:col>6</xdr:col>
      <xdr:colOff>472440</xdr:colOff>
      <xdr:row>6</xdr:row>
      <xdr:rowOff>60960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6C15B6B-9161-F82A-0AFC-6B6CBD75A1BC}"/>
            </a:ext>
          </a:extLst>
        </xdr:cNvPr>
        <xdr:cNvCxnSpPr>
          <a:endCxn id="2" idx="0"/>
        </xdr:cNvCxnSpPr>
      </xdr:nvCxnSpPr>
      <xdr:spPr>
        <a:xfrm>
          <a:off x="4130040" y="73152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99060</xdr:colOff>
      <xdr:row>2</xdr:row>
      <xdr:rowOff>114300</xdr:rowOff>
    </xdr:from>
    <xdr:to>
      <xdr:col>8</xdr:col>
      <xdr:colOff>297180</xdr:colOff>
      <xdr:row>4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5542E4D-1DFA-4922-816A-2DADED543CA9}"/>
            </a:ext>
          </a:extLst>
        </xdr:cNvPr>
        <xdr:cNvSpPr txBox="1"/>
      </xdr:nvSpPr>
      <xdr:spPr>
        <a:xfrm>
          <a:off x="3147060" y="480060"/>
          <a:ext cx="2026920" cy="25146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 kern="1200">
              <a:solidFill>
                <a:schemeClr val="accent5"/>
              </a:solidFill>
            </a:rPr>
            <a:t>Decision Making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F245A-D837-4259-9939-06DD5465B8D1}" name="Table1" displayName="Table1" ref="B4:E9" totalsRowShown="0">
  <autoFilter ref="B4:E9" xr:uid="{9B4E3E00-A90C-4B61-A61A-03D893D87ED7}"/>
  <tableColumns count="4">
    <tableColumn id="1" xr3:uid="{20F526EA-2E84-47A1-B275-FBA8E913AC5A}" name="Student"/>
    <tableColumn id="2" xr3:uid="{51AE405A-DF19-4357-A68F-F3840EC6F55A}" name="marks"/>
    <tableColumn id="3" xr3:uid="{16143F25-C357-4A06-B3A2-63C833A5A550}" name="Result(Pass/Fail)" dataDxfId="1">
      <calculatedColumnFormula>IF(Table1[[#This Row],[marks]]&gt;8,"Pass","Fail")</calculatedColumnFormula>
    </tableColumn>
    <tableColumn id="4" xr3:uid="{1D2BC399-A635-47C6-8A1D-45FF81F4A5DC}" name="rank" dataDxfId="0">
      <calculatedColumnFormula>RANK(Table1[[#This Row],[marks]],$C$5:$C$9)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D98450-60B8-4941-9F10-9BBCA6004535}" name="Table2" displayName="Table2" ref="B2:D13" totalsRowShown="0">
  <autoFilter ref="B2:D13" xr:uid="{5298CCE3-4EB5-42ED-9AC2-2B222DCF08D1}"/>
  <tableColumns count="3">
    <tableColumn id="1" xr3:uid="{ECC9A60D-0F7B-4B85-880C-DF809A6BC099}" name="Column1"/>
    <tableColumn id="2" xr3:uid="{07922425-08FD-4D11-B688-2A92A61BDCCF}" name="Column2">
      <calculatedColumnFormula>RANDBETWEEN(0,100)</calculatedColumnFormula>
    </tableColumn>
    <tableColumn id="3" xr3:uid="{6EA53356-8D8F-410D-A336-76AA9302986E}" name="Column3">
      <calculatedColumnFormula>IF(C3&gt;=80,"Excellent",IF(C3&lt;=60,"Good",IF(C3&gt;=40,"Satisfactory",IF(C3&gt;=20,"can do better","Fail"))))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"/>
  <sheetViews>
    <sheetView tabSelected="1" topLeftCell="F1" zoomScale="90" zoomScaleNormal="90" workbookViewId="0">
      <selection activeCell="O24" sqref="O24"/>
    </sheetView>
  </sheetViews>
  <sheetFormatPr defaultColWidth="9.7109375" defaultRowHeight="15" x14ac:dyDescent="0.25"/>
  <cols>
    <col min="7" max="9" width="16.85546875" customWidth="1"/>
    <col min="10" max="10" width="26.28515625" customWidth="1"/>
    <col min="11" max="11" width="19.28515625" customWidth="1"/>
    <col min="12" max="12" width="11.42578125" customWidth="1"/>
    <col min="13" max="13" width="38.7109375" customWidth="1"/>
    <col min="14" max="14" width="44.140625" customWidth="1"/>
    <col min="15" max="15" width="47.85546875" bestFit="1" customWidth="1"/>
    <col min="16" max="16" width="49.5703125" customWidth="1"/>
    <col min="17" max="17" width="44.140625" customWidth="1"/>
    <col min="18" max="18" width="68.5703125" bestFit="1" customWidth="1"/>
    <col min="19" max="19" width="69.42578125" bestFit="1" customWidth="1"/>
    <col min="20" max="20" width="87" bestFit="1" customWidth="1"/>
    <col min="21" max="21" width="84.5703125" bestFit="1" customWidth="1"/>
    <col min="22" max="22" width="80.5703125" bestFit="1" customWidth="1"/>
    <col min="23" max="23" width="119.28515625" bestFit="1" customWidth="1"/>
    <col min="24" max="24" width="34.85546875" bestFit="1" customWidth="1"/>
    <col min="25" max="26" width="13.28515625" bestFit="1" customWidth="1"/>
    <col min="29" max="29" width="16.7109375" bestFit="1" customWidth="1"/>
    <col min="31" max="31" width="14.28515625" customWidth="1"/>
  </cols>
  <sheetData>
    <row r="1" spans="1:3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63</v>
      </c>
      <c r="I1" s="3" t="s">
        <v>64</v>
      </c>
      <c r="J1" s="3" t="s">
        <v>65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68</v>
      </c>
      <c r="P1" s="3" t="s">
        <v>82</v>
      </c>
      <c r="Q1" s="3" t="s">
        <v>82</v>
      </c>
      <c r="R1" s="3" t="s">
        <v>69</v>
      </c>
      <c r="S1" s="3" t="s">
        <v>69</v>
      </c>
      <c r="T1" s="3" t="s">
        <v>70</v>
      </c>
      <c r="U1" s="3" t="s">
        <v>70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</row>
    <row r="2" spans="1:32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4">
        <v>6250</v>
      </c>
      <c r="H2" s="4">
        <f>G2*30%</f>
        <v>1875</v>
      </c>
      <c r="I2" s="4">
        <f>(G2+H2)*40%</f>
        <v>3250</v>
      </c>
      <c r="J2" s="1">
        <f>IF(F2="Marketing",5000,0)</f>
        <v>0</v>
      </c>
      <c r="K2" s="1">
        <f>IF(F2=$F$4,5000,0)</f>
        <v>0</v>
      </c>
      <c r="L2" s="4">
        <f>G2*12%</f>
        <v>750</v>
      </c>
      <c r="M2" s="1">
        <f>IF(AND(F2="Training",E2="W"),40%*G2,0)</f>
        <v>2500</v>
      </c>
      <c r="N2" s="1">
        <f>IF(OR(F2="Accounts",F2="Operation"),5000,0)</f>
        <v>0</v>
      </c>
      <c r="O2" s="1">
        <f>IF(F2="Accounts",5000,IF(F2="Operation",3000,0))</f>
        <v>0</v>
      </c>
      <c r="P2" s="1">
        <f>IF(NOT(OR(F2="Accounts",F2="Operation")),3500,0)</f>
        <v>3500</v>
      </c>
      <c r="Q2" s="1">
        <f>IF(OR(F2="Accounts",F2="Operation"),0,3500)</f>
        <v>3500</v>
      </c>
      <c r="R2" s="1">
        <f>IF(G2&lt;5000,0,IF(G2&lt;=10000,50,IF(G2&lt;=15000,100,IF(G2&lt;=20000,150,200))))</f>
        <v>50</v>
      </c>
      <c r="S2" s="1">
        <f>_xlfn.IFS(G2&lt;5000,0,G2&lt;=10000,50,G2&lt;=15000,100,G2&lt;=20000,150,G2&gt;20000,200)</f>
        <v>50</v>
      </c>
      <c r="T2" s="1">
        <f>IF(OR(D2="Mumbai",D2="Delhi",D2="Kolkata",D2="Chennai",D2="Bangalore"),5000,0)</f>
        <v>5000</v>
      </c>
      <c r="U2" s="1">
        <f>IF(NOT(OR(D2="Pune",D2="Noida",D2="Maysore",D2="Mangalore",D2="Cuttack")),5000,0)</f>
        <v>5000</v>
      </c>
      <c r="V2" s="1">
        <f>IF((OR(D2="Pune",D2="Noida",D2="Maysore",D2="Mangalore",D2="Cuttack")),0,5000)</f>
        <v>5000</v>
      </c>
      <c r="W2" s="1">
        <f>IF(OR(AND(F2="Training",E2="W"),AND(F2="R&amp;D",E2="S"),AND(F2="Marketing",E2="N"),AND(F2="Accounts",E2="E")),30%*G2,0)</f>
        <v>1875</v>
      </c>
      <c r="X2" s="4">
        <f>SUM(G2,H2,I2,K2,M2,N2,P2,T2,W2)</f>
        <v>24250</v>
      </c>
      <c r="Y2" s="4">
        <f>X2-(L2+R2)</f>
        <v>23450</v>
      </c>
      <c r="Z2" s="4">
        <f>X2*12</f>
        <v>291000</v>
      </c>
    </row>
    <row r="3" spans="1:32" x14ac:dyDescent="0.25">
      <c r="A3" s="1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4">
        <v>8750</v>
      </c>
      <c r="H3" s="4">
        <f t="shared" ref="H3:H21" si="0">G3*30%</f>
        <v>2625</v>
      </c>
      <c r="I3" s="4">
        <f t="shared" ref="I3:I21" si="1">(G3+H3)*40%</f>
        <v>4550</v>
      </c>
      <c r="J3" s="1">
        <f t="shared" ref="J3:J21" si="2">IF(F3="Marketing",5000,0)</f>
        <v>0</v>
      </c>
      <c r="K3" s="1">
        <f t="shared" ref="K3:K21" si="3">IF(F3=$F$4,5000,0)</f>
        <v>0</v>
      </c>
      <c r="L3" s="4">
        <f t="shared" ref="L3:L21" si="4">G3*12%</f>
        <v>1050</v>
      </c>
      <c r="M3" s="1">
        <f t="shared" ref="M3:M21" si="5">IF(AND(F3="Training",E3="W"),40%*G3,0)</f>
        <v>0</v>
      </c>
      <c r="N3" s="1">
        <f t="shared" ref="N3:N21" si="6">IF(OR(F3="Accounts",F3="Operation"),5000,0)</f>
        <v>5000</v>
      </c>
      <c r="O3" s="1">
        <f t="shared" ref="O3:O21" si="7">IF(F3="Accounts",5000,IF(F3="Operation",3000,0))</f>
        <v>5000</v>
      </c>
      <c r="P3" s="1">
        <f t="shared" ref="P3:P21" si="8">IF(NOT(OR(F3="Accounts",F3="Operation")),3500,0)</f>
        <v>0</v>
      </c>
      <c r="Q3" s="1">
        <f t="shared" ref="Q3:Q21" si="9">IF(OR(F3="Accounts",F3="Operation"),0,3500)</f>
        <v>0</v>
      </c>
      <c r="R3" s="1">
        <f t="shared" ref="R3:R21" si="10">IF(G3&lt;5000,0,IF(G3&lt;=10000,50,IF(G3&lt;=15000,100,IF(G3&lt;=20000,150,200))))</f>
        <v>50</v>
      </c>
      <c r="S3" s="1">
        <f t="shared" ref="S3:S21" si="11">_xlfn.IFS(G3&lt;5000,0,G3&lt;=10000,50,G3&lt;=15000,100,G3&lt;=20000,150,G3&gt;20000,200)</f>
        <v>50</v>
      </c>
      <c r="T3" s="1">
        <f t="shared" ref="T3:T21" si="12">IF(OR(D3="Mumbai",D3="Delhi",D3="Kolkata",D3="Chennai",D3="Bangalore"),5000,0)</f>
        <v>5000</v>
      </c>
      <c r="U3" s="1">
        <f t="shared" ref="U3:U21" si="13">IF(NOT(OR(D3="Pune",D3="Noida",D3="Maysore",D3="Mangalore",D3="Cuttack")),5000,0)</f>
        <v>5000</v>
      </c>
      <c r="V3" s="1">
        <f t="shared" ref="V3:V21" si="14">IF((OR(D3="Pune",D3="Noida",D3="Maysore",D3="Mangalore",D3="Cuttack")),0,5000)</f>
        <v>5000</v>
      </c>
      <c r="W3" s="1">
        <f t="shared" ref="W3:W21" si="15">IF(OR(AND(F3="Training",E3="W"),AND(F3="R&amp;D",E3="S"),AND(F3="Marketing",E3="N"),AND(F3="Accounts",E3="E")),30%*G3,0)</f>
        <v>0</v>
      </c>
      <c r="X3" s="4">
        <f t="shared" ref="X3:X21" si="16">SUM(G3,H3,I3,K3,M3,N3,P3,T3,W3)</f>
        <v>25925</v>
      </c>
      <c r="Y3" s="4">
        <f t="shared" ref="Y3:Y21" si="17">X3-(L3+R3)</f>
        <v>24825</v>
      </c>
      <c r="Z3" s="4">
        <f t="shared" ref="Z3:Z21" si="18">X3*12</f>
        <v>311100</v>
      </c>
    </row>
    <row r="4" spans="1:32" x14ac:dyDescent="0.25">
      <c r="A4" s="1">
        <v>3</v>
      </c>
      <c r="B4" s="1" t="s">
        <v>17</v>
      </c>
      <c r="C4" s="1" t="s">
        <v>18</v>
      </c>
      <c r="D4" s="1" t="s">
        <v>19</v>
      </c>
      <c r="E4" s="1" t="s">
        <v>15</v>
      </c>
      <c r="F4" s="1" t="s">
        <v>20</v>
      </c>
      <c r="G4" s="4">
        <v>11250</v>
      </c>
      <c r="H4" s="4">
        <f t="shared" si="0"/>
        <v>3375</v>
      </c>
      <c r="I4" s="4">
        <f t="shared" si="1"/>
        <v>5850</v>
      </c>
      <c r="J4" s="1">
        <f t="shared" si="2"/>
        <v>5000</v>
      </c>
      <c r="K4" s="1">
        <f t="shared" si="3"/>
        <v>5000</v>
      </c>
      <c r="L4" s="4">
        <f t="shared" si="4"/>
        <v>1350</v>
      </c>
      <c r="M4" s="1">
        <f t="shared" si="5"/>
        <v>0</v>
      </c>
      <c r="N4" s="1">
        <f t="shared" si="6"/>
        <v>0</v>
      </c>
      <c r="O4" s="1">
        <f t="shared" si="7"/>
        <v>0</v>
      </c>
      <c r="P4" s="1">
        <f t="shared" si="8"/>
        <v>3500</v>
      </c>
      <c r="Q4" s="1">
        <f t="shared" si="9"/>
        <v>3500</v>
      </c>
      <c r="R4" s="1">
        <f t="shared" si="10"/>
        <v>100</v>
      </c>
      <c r="S4" s="1">
        <f t="shared" si="11"/>
        <v>100</v>
      </c>
      <c r="T4" s="1">
        <f t="shared" si="12"/>
        <v>0</v>
      </c>
      <c r="U4" s="1">
        <f t="shared" si="13"/>
        <v>0</v>
      </c>
      <c r="V4" s="1">
        <f t="shared" si="14"/>
        <v>0</v>
      </c>
      <c r="W4" s="1">
        <f t="shared" si="15"/>
        <v>3375</v>
      </c>
      <c r="X4" s="4">
        <f t="shared" si="16"/>
        <v>32350</v>
      </c>
      <c r="Y4" s="4">
        <f t="shared" si="17"/>
        <v>30900</v>
      </c>
      <c r="Z4" s="4">
        <f t="shared" si="18"/>
        <v>388200</v>
      </c>
      <c r="AC4" s="8" t="s">
        <v>75</v>
      </c>
      <c r="AD4" s="8"/>
    </row>
    <row r="5" spans="1:32" x14ac:dyDescent="0.25">
      <c r="A5" s="1">
        <v>4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4">
        <v>10000</v>
      </c>
      <c r="H5" s="4">
        <f t="shared" si="0"/>
        <v>3000</v>
      </c>
      <c r="I5" s="4">
        <f t="shared" si="1"/>
        <v>5200</v>
      </c>
      <c r="J5" s="1">
        <f t="shared" si="2"/>
        <v>0</v>
      </c>
      <c r="K5" s="1">
        <f t="shared" si="3"/>
        <v>0</v>
      </c>
      <c r="L5" s="4">
        <f t="shared" si="4"/>
        <v>1200</v>
      </c>
      <c r="M5" s="1">
        <f t="shared" si="5"/>
        <v>0</v>
      </c>
      <c r="N5" s="1">
        <f t="shared" si="6"/>
        <v>0</v>
      </c>
      <c r="O5" s="1">
        <f t="shared" si="7"/>
        <v>0</v>
      </c>
      <c r="P5" s="1">
        <f t="shared" si="8"/>
        <v>3500</v>
      </c>
      <c r="Q5" s="1">
        <f t="shared" si="9"/>
        <v>3500</v>
      </c>
      <c r="R5" s="1">
        <f t="shared" si="10"/>
        <v>50</v>
      </c>
      <c r="S5" s="1">
        <f t="shared" si="11"/>
        <v>50</v>
      </c>
      <c r="T5" s="1">
        <f t="shared" si="12"/>
        <v>5000</v>
      </c>
      <c r="U5" s="1">
        <f t="shared" si="13"/>
        <v>5000</v>
      </c>
      <c r="V5" s="1">
        <f t="shared" si="14"/>
        <v>5000</v>
      </c>
      <c r="W5" s="1">
        <f t="shared" si="15"/>
        <v>3000</v>
      </c>
      <c r="X5" s="4">
        <f t="shared" si="16"/>
        <v>29700</v>
      </c>
      <c r="Y5" s="4">
        <f t="shared" si="17"/>
        <v>28450</v>
      </c>
      <c r="Z5" s="4">
        <f t="shared" si="18"/>
        <v>356400</v>
      </c>
      <c r="AC5" s="2" t="s">
        <v>76</v>
      </c>
      <c r="AD5" s="2">
        <v>0</v>
      </c>
    </row>
    <row r="6" spans="1:32" x14ac:dyDescent="0.25">
      <c r="A6" s="1">
        <v>5</v>
      </c>
      <c r="B6" s="1" t="s">
        <v>26</v>
      </c>
      <c r="C6" s="1" t="s">
        <v>27</v>
      </c>
      <c r="D6" s="1" t="s">
        <v>14</v>
      </c>
      <c r="E6" s="1" t="s">
        <v>15</v>
      </c>
      <c r="F6" s="1" t="s">
        <v>11</v>
      </c>
      <c r="G6" s="4">
        <v>16250</v>
      </c>
      <c r="H6" s="4">
        <f t="shared" si="0"/>
        <v>4875</v>
      </c>
      <c r="I6" s="4">
        <f t="shared" si="1"/>
        <v>8450</v>
      </c>
      <c r="J6" s="1">
        <f t="shared" si="2"/>
        <v>0</v>
      </c>
      <c r="K6" s="1">
        <f t="shared" si="3"/>
        <v>0</v>
      </c>
      <c r="L6" s="4">
        <f t="shared" si="4"/>
        <v>1950</v>
      </c>
      <c r="M6" s="1">
        <f t="shared" si="5"/>
        <v>0</v>
      </c>
      <c r="N6" s="1">
        <f t="shared" si="6"/>
        <v>0</v>
      </c>
      <c r="O6" s="1">
        <f t="shared" si="7"/>
        <v>0</v>
      </c>
      <c r="P6" s="1">
        <f t="shared" si="8"/>
        <v>3500</v>
      </c>
      <c r="Q6" s="1">
        <f t="shared" si="9"/>
        <v>3500</v>
      </c>
      <c r="R6" s="1">
        <f t="shared" si="10"/>
        <v>150</v>
      </c>
      <c r="S6" s="1">
        <f t="shared" si="11"/>
        <v>150</v>
      </c>
      <c r="T6" s="1">
        <f t="shared" si="12"/>
        <v>5000</v>
      </c>
      <c r="U6" s="1">
        <f t="shared" si="13"/>
        <v>5000</v>
      </c>
      <c r="V6" s="1">
        <f t="shared" si="14"/>
        <v>5000</v>
      </c>
      <c r="W6" s="1">
        <f t="shared" si="15"/>
        <v>0</v>
      </c>
      <c r="X6" s="4">
        <f t="shared" si="16"/>
        <v>38075</v>
      </c>
      <c r="Y6" s="4">
        <f t="shared" si="17"/>
        <v>35975</v>
      </c>
      <c r="Z6" s="4">
        <f t="shared" si="18"/>
        <v>456900</v>
      </c>
      <c r="AC6" s="2" t="s">
        <v>77</v>
      </c>
      <c r="AD6" s="2">
        <v>50</v>
      </c>
    </row>
    <row r="7" spans="1:32" x14ac:dyDescent="0.25">
      <c r="A7" s="1">
        <v>6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16</v>
      </c>
      <c r="G7" s="4">
        <v>6400</v>
      </c>
      <c r="H7" s="4">
        <f t="shared" si="0"/>
        <v>1920</v>
      </c>
      <c r="I7" s="4">
        <f t="shared" si="1"/>
        <v>3328</v>
      </c>
      <c r="J7" s="1">
        <f t="shared" si="2"/>
        <v>0</v>
      </c>
      <c r="K7" s="1">
        <f t="shared" si="3"/>
        <v>0</v>
      </c>
      <c r="L7" s="4">
        <f t="shared" si="4"/>
        <v>768</v>
      </c>
      <c r="M7" s="1">
        <f t="shared" si="5"/>
        <v>0</v>
      </c>
      <c r="N7" s="1">
        <f t="shared" si="6"/>
        <v>5000</v>
      </c>
      <c r="O7" s="1">
        <f t="shared" si="7"/>
        <v>5000</v>
      </c>
      <c r="P7" s="1">
        <f t="shared" si="8"/>
        <v>0</v>
      </c>
      <c r="Q7" s="1">
        <f t="shared" si="9"/>
        <v>0</v>
      </c>
      <c r="R7" s="1">
        <f t="shared" si="10"/>
        <v>50</v>
      </c>
      <c r="S7" s="1">
        <f t="shared" si="11"/>
        <v>50</v>
      </c>
      <c r="T7" s="1">
        <f t="shared" si="12"/>
        <v>0</v>
      </c>
      <c r="U7" s="1">
        <f t="shared" si="13"/>
        <v>0</v>
      </c>
      <c r="V7" s="1">
        <f t="shared" si="14"/>
        <v>0</v>
      </c>
      <c r="W7" s="1">
        <f t="shared" si="15"/>
        <v>1920</v>
      </c>
      <c r="X7" s="4">
        <f t="shared" si="16"/>
        <v>18568</v>
      </c>
      <c r="Y7" s="4">
        <f t="shared" si="17"/>
        <v>17750</v>
      </c>
      <c r="Z7" s="4">
        <f t="shared" si="18"/>
        <v>222816</v>
      </c>
      <c r="AC7" s="2" t="s">
        <v>78</v>
      </c>
      <c r="AD7" s="2">
        <v>100</v>
      </c>
    </row>
    <row r="8" spans="1:32" x14ac:dyDescent="0.25">
      <c r="A8" s="1">
        <v>7</v>
      </c>
      <c r="B8" s="1" t="s">
        <v>32</v>
      </c>
      <c r="C8" s="1" t="s">
        <v>33</v>
      </c>
      <c r="D8" s="1" t="s">
        <v>34</v>
      </c>
      <c r="E8" s="1" t="s">
        <v>31</v>
      </c>
      <c r="F8" s="1" t="s">
        <v>20</v>
      </c>
      <c r="G8" s="4">
        <v>4500</v>
      </c>
      <c r="H8" s="4">
        <f t="shared" si="0"/>
        <v>1350</v>
      </c>
      <c r="I8" s="4">
        <f t="shared" si="1"/>
        <v>2340</v>
      </c>
      <c r="J8" s="1">
        <f t="shared" si="2"/>
        <v>5000</v>
      </c>
      <c r="K8" s="1">
        <f t="shared" si="3"/>
        <v>5000</v>
      </c>
      <c r="L8" s="4">
        <f t="shared" si="4"/>
        <v>540</v>
      </c>
      <c r="M8" s="1">
        <f t="shared" si="5"/>
        <v>0</v>
      </c>
      <c r="N8" s="1">
        <f t="shared" si="6"/>
        <v>0</v>
      </c>
      <c r="O8" s="1">
        <f t="shared" si="7"/>
        <v>0</v>
      </c>
      <c r="P8" s="1">
        <f t="shared" si="8"/>
        <v>3500</v>
      </c>
      <c r="Q8" s="1">
        <f t="shared" si="9"/>
        <v>3500</v>
      </c>
      <c r="R8" s="1">
        <f t="shared" si="10"/>
        <v>0</v>
      </c>
      <c r="S8" s="1">
        <f t="shared" si="11"/>
        <v>0</v>
      </c>
      <c r="T8" s="1">
        <f t="shared" si="12"/>
        <v>5000</v>
      </c>
      <c r="U8" s="1">
        <f t="shared" si="13"/>
        <v>5000</v>
      </c>
      <c r="V8" s="1">
        <f t="shared" si="14"/>
        <v>5000</v>
      </c>
      <c r="W8" s="1">
        <f t="shared" si="15"/>
        <v>0</v>
      </c>
      <c r="X8" s="4">
        <f t="shared" si="16"/>
        <v>21690</v>
      </c>
      <c r="Y8" s="4">
        <f t="shared" si="17"/>
        <v>21150</v>
      </c>
      <c r="Z8" s="4">
        <f t="shared" si="18"/>
        <v>260280</v>
      </c>
      <c r="AC8" s="2" t="s">
        <v>79</v>
      </c>
      <c r="AD8" s="2">
        <v>150</v>
      </c>
    </row>
    <row r="9" spans="1:32" x14ac:dyDescent="0.25">
      <c r="A9" s="1">
        <v>8</v>
      </c>
      <c r="B9" s="1" t="s">
        <v>35</v>
      </c>
      <c r="C9" s="1" t="s">
        <v>36</v>
      </c>
      <c r="D9" s="1" t="s">
        <v>34</v>
      </c>
      <c r="E9" s="1" t="s">
        <v>31</v>
      </c>
      <c r="F9" s="1" t="s">
        <v>25</v>
      </c>
      <c r="G9" s="4">
        <v>6275</v>
      </c>
      <c r="H9" s="4">
        <f t="shared" si="0"/>
        <v>1882.5</v>
      </c>
      <c r="I9" s="4">
        <f t="shared" si="1"/>
        <v>3263</v>
      </c>
      <c r="J9" s="1">
        <f t="shared" si="2"/>
        <v>0</v>
      </c>
      <c r="K9" s="1">
        <f t="shared" si="3"/>
        <v>0</v>
      </c>
      <c r="L9" s="4">
        <f t="shared" si="4"/>
        <v>753</v>
      </c>
      <c r="M9" s="1">
        <f t="shared" si="5"/>
        <v>0</v>
      </c>
      <c r="N9" s="1">
        <f t="shared" si="6"/>
        <v>0</v>
      </c>
      <c r="O9" s="1">
        <f t="shared" si="7"/>
        <v>0</v>
      </c>
      <c r="P9" s="1">
        <f t="shared" si="8"/>
        <v>3500</v>
      </c>
      <c r="Q9" s="1">
        <f t="shared" si="9"/>
        <v>3500</v>
      </c>
      <c r="R9" s="1">
        <f t="shared" si="10"/>
        <v>50</v>
      </c>
      <c r="S9" s="1">
        <f t="shared" si="11"/>
        <v>50</v>
      </c>
      <c r="T9" s="1">
        <f t="shared" si="12"/>
        <v>5000</v>
      </c>
      <c r="U9" s="1">
        <f t="shared" si="13"/>
        <v>5000</v>
      </c>
      <c r="V9" s="1">
        <f t="shared" si="14"/>
        <v>5000</v>
      </c>
      <c r="W9" s="1">
        <f t="shared" si="15"/>
        <v>0</v>
      </c>
      <c r="X9" s="4">
        <f t="shared" si="16"/>
        <v>19920.5</v>
      </c>
      <c r="Y9" s="4">
        <f t="shared" si="17"/>
        <v>19117.5</v>
      </c>
      <c r="Z9" s="4">
        <f t="shared" si="18"/>
        <v>239046</v>
      </c>
      <c r="AC9" s="2" t="s">
        <v>80</v>
      </c>
      <c r="AD9" s="2">
        <v>200</v>
      </c>
    </row>
    <row r="10" spans="1:32" x14ac:dyDescent="0.25">
      <c r="A10" s="1">
        <v>9</v>
      </c>
      <c r="B10" s="1" t="s">
        <v>37</v>
      </c>
      <c r="C10" s="1" t="s">
        <v>38</v>
      </c>
      <c r="D10" s="1" t="s">
        <v>9</v>
      </c>
      <c r="E10" s="1" t="s">
        <v>10</v>
      </c>
      <c r="F10" s="1" t="s">
        <v>11</v>
      </c>
      <c r="G10" s="4">
        <v>6250</v>
      </c>
      <c r="H10" s="4">
        <f t="shared" si="0"/>
        <v>1875</v>
      </c>
      <c r="I10" s="4">
        <f t="shared" si="1"/>
        <v>3250</v>
      </c>
      <c r="J10" s="1">
        <f t="shared" si="2"/>
        <v>0</v>
      </c>
      <c r="K10" s="1">
        <f t="shared" si="3"/>
        <v>0</v>
      </c>
      <c r="L10" s="4">
        <f t="shared" si="4"/>
        <v>750</v>
      </c>
      <c r="M10" s="1">
        <f t="shared" si="5"/>
        <v>2500</v>
      </c>
      <c r="N10" s="1">
        <f t="shared" si="6"/>
        <v>0</v>
      </c>
      <c r="O10" s="1">
        <f t="shared" si="7"/>
        <v>0</v>
      </c>
      <c r="P10" s="1">
        <f t="shared" si="8"/>
        <v>3500</v>
      </c>
      <c r="Q10" s="1">
        <f t="shared" si="9"/>
        <v>3500</v>
      </c>
      <c r="R10" s="1">
        <f t="shared" si="10"/>
        <v>50</v>
      </c>
      <c r="S10" s="1">
        <f t="shared" si="11"/>
        <v>50</v>
      </c>
      <c r="T10" s="1">
        <f t="shared" si="12"/>
        <v>5000</v>
      </c>
      <c r="U10" s="1">
        <f t="shared" si="13"/>
        <v>5000</v>
      </c>
      <c r="V10" s="1">
        <f t="shared" si="14"/>
        <v>5000</v>
      </c>
      <c r="W10" s="1">
        <f t="shared" si="15"/>
        <v>1875</v>
      </c>
      <c r="X10" s="4">
        <f t="shared" si="16"/>
        <v>24250</v>
      </c>
      <c r="Y10" s="4">
        <f t="shared" si="17"/>
        <v>23450</v>
      </c>
      <c r="Z10" s="4">
        <f t="shared" si="18"/>
        <v>291000</v>
      </c>
    </row>
    <row r="11" spans="1:32" x14ac:dyDescent="0.25">
      <c r="A11" s="1">
        <v>10</v>
      </c>
      <c r="B11" s="1" t="s">
        <v>39</v>
      </c>
      <c r="C11" s="1" t="s">
        <v>40</v>
      </c>
      <c r="D11" s="1" t="s">
        <v>41</v>
      </c>
      <c r="E11" s="1" t="s">
        <v>24</v>
      </c>
      <c r="F11" s="1" t="s">
        <v>16</v>
      </c>
      <c r="G11" s="4">
        <v>8750</v>
      </c>
      <c r="H11" s="4">
        <f t="shared" si="0"/>
        <v>2625</v>
      </c>
      <c r="I11" s="4">
        <f t="shared" si="1"/>
        <v>4550</v>
      </c>
      <c r="J11" s="1">
        <f t="shared" si="2"/>
        <v>0</v>
      </c>
      <c r="K11" s="1">
        <f t="shared" si="3"/>
        <v>0</v>
      </c>
      <c r="L11" s="4">
        <f t="shared" si="4"/>
        <v>1050</v>
      </c>
      <c r="M11" s="1">
        <f t="shared" si="5"/>
        <v>0</v>
      </c>
      <c r="N11" s="1">
        <f t="shared" si="6"/>
        <v>5000</v>
      </c>
      <c r="O11" s="1">
        <f t="shared" si="7"/>
        <v>5000</v>
      </c>
      <c r="P11" s="1">
        <f t="shared" si="8"/>
        <v>0</v>
      </c>
      <c r="Q11" s="1">
        <f t="shared" si="9"/>
        <v>0</v>
      </c>
      <c r="R11" s="1">
        <f t="shared" si="10"/>
        <v>50</v>
      </c>
      <c r="S11" s="1">
        <f t="shared" si="11"/>
        <v>50</v>
      </c>
      <c r="T11" s="1">
        <f t="shared" si="12"/>
        <v>5000</v>
      </c>
      <c r="U11" s="1">
        <f t="shared" si="13"/>
        <v>5000</v>
      </c>
      <c r="V11" s="1">
        <f t="shared" si="14"/>
        <v>5000</v>
      </c>
      <c r="W11" s="1">
        <f t="shared" si="15"/>
        <v>0</v>
      </c>
      <c r="X11" s="4">
        <f t="shared" si="16"/>
        <v>25925</v>
      </c>
      <c r="Y11" s="4">
        <f t="shared" si="17"/>
        <v>24825</v>
      </c>
      <c r="Z11" s="4">
        <f t="shared" si="18"/>
        <v>311100</v>
      </c>
      <c r="AC11" s="2" t="s">
        <v>11</v>
      </c>
      <c r="AD11" s="2" t="s">
        <v>10</v>
      </c>
      <c r="AE11" s="9" t="s">
        <v>81</v>
      </c>
      <c r="AF11" s="10">
        <v>0</v>
      </c>
    </row>
    <row r="12" spans="1:32" x14ac:dyDescent="0.25">
      <c r="A12" s="1">
        <v>11</v>
      </c>
      <c r="B12" s="1" t="s">
        <v>42</v>
      </c>
      <c r="C12" s="1" t="s">
        <v>43</v>
      </c>
      <c r="D12" s="1" t="s">
        <v>41</v>
      </c>
      <c r="E12" s="1" t="s">
        <v>24</v>
      </c>
      <c r="F12" s="1" t="s">
        <v>20</v>
      </c>
      <c r="G12" s="4">
        <v>11250</v>
      </c>
      <c r="H12" s="4">
        <f t="shared" si="0"/>
        <v>3375</v>
      </c>
      <c r="I12" s="4">
        <f t="shared" si="1"/>
        <v>5850</v>
      </c>
      <c r="J12" s="1">
        <f t="shared" si="2"/>
        <v>5000</v>
      </c>
      <c r="K12" s="1">
        <f t="shared" si="3"/>
        <v>5000</v>
      </c>
      <c r="L12" s="4">
        <f t="shared" si="4"/>
        <v>1350</v>
      </c>
      <c r="M12" s="1">
        <f t="shared" si="5"/>
        <v>0</v>
      </c>
      <c r="N12" s="1">
        <f t="shared" si="6"/>
        <v>0</v>
      </c>
      <c r="O12" s="1">
        <f t="shared" si="7"/>
        <v>0</v>
      </c>
      <c r="P12" s="1">
        <f t="shared" si="8"/>
        <v>3500</v>
      </c>
      <c r="Q12" s="1">
        <f t="shared" si="9"/>
        <v>3500</v>
      </c>
      <c r="R12" s="1">
        <f t="shared" si="10"/>
        <v>100</v>
      </c>
      <c r="S12" s="1">
        <f t="shared" si="11"/>
        <v>100</v>
      </c>
      <c r="T12" s="1">
        <f t="shared" si="12"/>
        <v>5000</v>
      </c>
      <c r="U12" s="1">
        <f t="shared" si="13"/>
        <v>5000</v>
      </c>
      <c r="V12" s="1">
        <f t="shared" si="14"/>
        <v>5000</v>
      </c>
      <c r="W12" s="1">
        <f t="shared" si="15"/>
        <v>0</v>
      </c>
      <c r="X12" s="4">
        <f t="shared" si="16"/>
        <v>33975</v>
      </c>
      <c r="Y12" s="4">
        <f t="shared" si="17"/>
        <v>32525</v>
      </c>
      <c r="Z12" s="4">
        <f t="shared" si="18"/>
        <v>407700</v>
      </c>
      <c r="AC12" s="2" t="s">
        <v>25</v>
      </c>
      <c r="AD12" s="2" t="s">
        <v>24</v>
      </c>
      <c r="AE12" s="9"/>
      <c r="AF12" s="10"/>
    </row>
    <row r="13" spans="1:32" x14ac:dyDescent="0.25">
      <c r="A13" s="1">
        <v>12</v>
      </c>
      <c r="B13" s="1" t="s">
        <v>44</v>
      </c>
      <c r="C13" s="1" t="s">
        <v>45</v>
      </c>
      <c r="D13" s="1" t="s">
        <v>46</v>
      </c>
      <c r="E13" s="1" t="s">
        <v>24</v>
      </c>
      <c r="F13" s="1" t="s">
        <v>25</v>
      </c>
      <c r="G13" s="4">
        <v>10000</v>
      </c>
      <c r="H13" s="4">
        <f t="shared" si="0"/>
        <v>3000</v>
      </c>
      <c r="I13" s="4">
        <f t="shared" si="1"/>
        <v>5200</v>
      </c>
      <c r="J13" s="1">
        <f t="shared" si="2"/>
        <v>0</v>
      </c>
      <c r="K13" s="1">
        <f t="shared" si="3"/>
        <v>0</v>
      </c>
      <c r="L13" s="4">
        <f t="shared" si="4"/>
        <v>1200</v>
      </c>
      <c r="M13" s="1">
        <f t="shared" si="5"/>
        <v>0</v>
      </c>
      <c r="N13" s="1">
        <f t="shared" si="6"/>
        <v>0</v>
      </c>
      <c r="O13" s="1">
        <f t="shared" si="7"/>
        <v>0</v>
      </c>
      <c r="P13" s="1">
        <f t="shared" si="8"/>
        <v>3500</v>
      </c>
      <c r="Q13" s="1">
        <f t="shared" si="9"/>
        <v>3500</v>
      </c>
      <c r="R13" s="1">
        <f t="shared" si="10"/>
        <v>50</v>
      </c>
      <c r="S13" s="1">
        <f t="shared" si="11"/>
        <v>50</v>
      </c>
      <c r="T13" s="1">
        <f t="shared" si="12"/>
        <v>0</v>
      </c>
      <c r="U13" s="1">
        <f t="shared" si="13"/>
        <v>0</v>
      </c>
      <c r="V13" s="1">
        <f t="shared" si="14"/>
        <v>0</v>
      </c>
      <c r="W13" s="1">
        <f t="shared" si="15"/>
        <v>3000</v>
      </c>
      <c r="X13" s="4">
        <f t="shared" si="16"/>
        <v>24700</v>
      </c>
      <c r="Y13" s="4">
        <f t="shared" si="17"/>
        <v>23450</v>
      </c>
      <c r="Z13" s="4">
        <f t="shared" si="18"/>
        <v>296400</v>
      </c>
      <c r="AC13" s="2" t="s">
        <v>20</v>
      </c>
      <c r="AD13" s="2" t="s">
        <v>15</v>
      </c>
      <c r="AE13" s="9"/>
      <c r="AF13" s="10"/>
    </row>
    <row r="14" spans="1:32" x14ac:dyDescent="0.25">
      <c r="A14" s="1">
        <v>13</v>
      </c>
      <c r="B14" s="1" t="s">
        <v>47</v>
      </c>
      <c r="C14" s="1" t="s">
        <v>13</v>
      </c>
      <c r="D14" s="1" t="s">
        <v>48</v>
      </c>
      <c r="E14" s="1" t="s">
        <v>24</v>
      </c>
      <c r="F14" s="1" t="s">
        <v>11</v>
      </c>
      <c r="G14" s="4">
        <v>16250</v>
      </c>
      <c r="H14" s="4">
        <f t="shared" si="0"/>
        <v>4875</v>
      </c>
      <c r="I14" s="4">
        <f t="shared" si="1"/>
        <v>8450</v>
      </c>
      <c r="J14" s="1">
        <f t="shared" si="2"/>
        <v>0</v>
      </c>
      <c r="K14" s="1">
        <f t="shared" si="3"/>
        <v>0</v>
      </c>
      <c r="L14" s="4">
        <f t="shared" si="4"/>
        <v>1950</v>
      </c>
      <c r="M14" s="1">
        <f t="shared" si="5"/>
        <v>0</v>
      </c>
      <c r="N14" s="1">
        <f t="shared" si="6"/>
        <v>0</v>
      </c>
      <c r="O14" s="1">
        <f t="shared" si="7"/>
        <v>0</v>
      </c>
      <c r="P14" s="1">
        <f t="shared" si="8"/>
        <v>3500</v>
      </c>
      <c r="Q14" s="1">
        <f t="shared" si="9"/>
        <v>3500</v>
      </c>
      <c r="R14" s="1">
        <f t="shared" si="10"/>
        <v>150</v>
      </c>
      <c r="S14" s="1">
        <f t="shared" si="11"/>
        <v>150</v>
      </c>
      <c r="T14" s="1">
        <f t="shared" si="12"/>
        <v>0</v>
      </c>
      <c r="U14" s="1">
        <f t="shared" si="13"/>
        <v>5000</v>
      </c>
      <c r="V14" s="1">
        <f t="shared" si="14"/>
        <v>5000</v>
      </c>
      <c r="W14" s="1">
        <f t="shared" si="15"/>
        <v>0</v>
      </c>
      <c r="X14" s="4">
        <f t="shared" si="16"/>
        <v>33075</v>
      </c>
      <c r="Y14" s="4">
        <f t="shared" si="17"/>
        <v>30975</v>
      </c>
      <c r="Z14" s="4">
        <f t="shared" si="18"/>
        <v>396900</v>
      </c>
      <c r="AC14" s="2" t="s">
        <v>16</v>
      </c>
      <c r="AD14" s="2" t="s">
        <v>31</v>
      </c>
      <c r="AE14" s="9"/>
      <c r="AF14" s="10"/>
    </row>
    <row r="15" spans="1:32" x14ac:dyDescent="0.25">
      <c r="A15" s="1">
        <v>14</v>
      </c>
      <c r="B15" s="1" t="s">
        <v>49</v>
      </c>
      <c r="C15" s="1" t="s">
        <v>18</v>
      </c>
      <c r="D15" s="1" t="s">
        <v>46</v>
      </c>
      <c r="E15" s="1" t="s">
        <v>24</v>
      </c>
      <c r="F15" s="1" t="s">
        <v>16</v>
      </c>
      <c r="G15" s="4">
        <v>6400</v>
      </c>
      <c r="H15" s="4">
        <f t="shared" si="0"/>
        <v>1920</v>
      </c>
      <c r="I15" s="4">
        <f t="shared" si="1"/>
        <v>3328</v>
      </c>
      <c r="J15" s="1">
        <f t="shared" si="2"/>
        <v>0</v>
      </c>
      <c r="K15" s="1">
        <f t="shared" si="3"/>
        <v>0</v>
      </c>
      <c r="L15" s="4">
        <f t="shared" si="4"/>
        <v>768</v>
      </c>
      <c r="M15" s="1">
        <f t="shared" si="5"/>
        <v>0</v>
      </c>
      <c r="N15" s="1">
        <f t="shared" si="6"/>
        <v>5000</v>
      </c>
      <c r="O15" s="1">
        <f t="shared" si="7"/>
        <v>5000</v>
      </c>
      <c r="P15" s="1">
        <f t="shared" si="8"/>
        <v>0</v>
      </c>
      <c r="Q15" s="1">
        <f t="shared" si="9"/>
        <v>0</v>
      </c>
      <c r="R15" s="1">
        <f t="shared" si="10"/>
        <v>50</v>
      </c>
      <c r="S15" s="1">
        <f t="shared" si="11"/>
        <v>50</v>
      </c>
      <c r="T15" s="1">
        <f t="shared" si="12"/>
        <v>0</v>
      </c>
      <c r="U15" s="1">
        <f t="shared" si="13"/>
        <v>0</v>
      </c>
      <c r="V15" s="1">
        <f t="shared" si="14"/>
        <v>0</v>
      </c>
      <c r="W15" s="1">
        <f t="shared" si="15"/>
        <v>0</v>
      </c>
      <c r="X15" s="4">
        <f t="shared" si="16"/>
        <v>16648</v>
      </c>
      <c r="Y15" s="4">
        <f t="shared" si="17"/>
        <v>15830</v>
      </c>
      <c r="Z15" s="4">
        <f t="shared" si="18"/>
        <v>199776</v>
      </c>
    </row>
    <row r="16" spans="1:32" x14ac:dyDescent="0.25">
      <c r="A16" s="1">
        <v>15</v>
      </c>
      <c r="B16" s="1" t="s">
        <v>50</v>
      </c>
      <c r="C16" s="1" t="s">
        <v>51</v>
      </c>
      <c r="D16" s="1" t="s">
        <v>14</v>
      </c>
      <c r="E16" s="1" t="s">
        <v>15</v>
      </c>
      <c r="F16" s="1" t="s">
        <v>20</v>
      </c>
      <c r="G16" s="4">
        <v>4500</v>
      </c>
      <c r="H16" s="4">
        <f t="shared" si="0"/>
        <v>1350</v>
      </c>
      <c r="I16" s="4">
        <f t="shared" si="1"/>
        <v>2340</v>
      </c>
      <c r="J16" s="1">
        <f t="shared" si="2"/>
        <v>5000</v>
      </c>
      <c r="K16" s="1">
        <f t="shared" si="3"/>
        <v>5000</v>
      </c>
      <c r="L16" s="4">
        <f t="shared" si="4"/>
        <v>540</v>
      </c>
      <c r="M16" s="1">
        <f t="shared" si="5"/>
        <v>0</v>
      </c>
      <c r="N16" s="1">
        <f t="shared" si="6"/>
        <v>0</v>
      </c>
      <c r="O16" s="1">
        <f t="shared" si="7"/>
        <v>0</v>
      </c>
      <c r="P16" s="1">
        <f t="shared" si="8"/>
        <v>3500</v>
      </c>
      <c r="Q16" s="1">
        <f t="shared" si="9"/>
        <v>3500</v>
      </c>
      <c r="R16" s="1">
        <f t="shared" si="10"/>
        <v>0</v>
      </c>
      <c r="S16" s="1">
        <f t="shared" si="11"/>
        <v>0</v>
      </c>
      <c r="T16" s="1">
        <f t="shared" si="12"/>
        <v>5000</v>
      </c>
      <c r="U16" s="1">
        <f t="shared" si="13"/>
        <v>5000</v>
      </c>
      <c r="V16" s="1">
        <f t="shared" si="14"/>
        <v>5000</v>
      </c>
      <c r="W16" s="1">
        <f t="shared" si="15"/>
        <v>1350</v>
      </c>
      <c r="X16" s="4">
        <f t="shared" si="16"/>
        <v>23040</v>
      </c>
      <c r="Y16" s="4">
        <f t="shared" si="17"/>
        <v>22500</v>
      </c>
      <c r="Z16" s="4">
        <f t="shared" si="18"/>
        <v>276480</v>
      </c>
    </row>
    <row r="17" spans="1:26" x14ac:dyDescent="0.25">
      <c r="A17" s="1">
        <v>16</v>
      </c>
      <c r="B17" s="1" t="s">
        <v>52</v>
      </c>
      <c r="C17" s="1" t="s">
        <v>36</v>
      </c>
      <c r="D17" s="1" t="s">
        <v>46</v>
      </c>
      <c r="E17" s="1" t="s">
        <v>24</v>
      </c>
      <c r="F17" s="1" t="s">
        <v>25</v>
      </c>
      <c r="G17" s="4">
        <v>6275</v>
      </c>
      <c r="H17" s="4">
        <f t="shared" si="0"/>
        <v>1882.5</v>
      </c>
      <c r="I17" s="4">
        <f t="shared" si="1"/>
        <v>3263</v>
      </c>
      <c r="J17" s="1">
        <f t="shared" si="2"/>
        <v>0</v>
      </c>
      <c r="K17" s="1">
        <f t="shared" si="3"/>
        <v>0</v>
      </c>
      <c r="L17" s="4">
        <f t="shared" si="4"/>
        <v>753</v>
      </c>
      <c r="M17" s="1">
        <f t="shared" si="5"/>
        <v>0</v>
      </c>
      <c r="N17" s="1">
        <f t="shared" si="6"/>
        <v>0</v>
      </c>
      <c r="O17" s="1">
        <f t="shared" si="7"/>
        <v>0</v>
      </c>
      <c r="P17" s="1">
        <f t="shared" si="8"/>
        <v>3500</v>
      </c>
      <c r="Q17" s="1">
        <f t="shared" si="9"/>
        <v>3500</v>
      </c>
      <c r="R17" s="1">
        <f t="shared" si="10"/>
        <v>50</v>
      </c>
      <c r="S17" s="1">
        <f t="shared" si="11"/>
        <v>50</v>
      </c>
      <c r="T17" s="1">
        <f t="shared" si="12"/>
        <v>0</v>
      </c>
      <c r="U17" s="1">
        <f t="shared" si="13"/>
        <v>0</v>
      </c>
      <c r="V17" s="1">
        <f t="shared" si="14"/>
        <v>0</v>
      </c>
      <c r="W17" s="1">
        <f t="shared" si="15"/>
        <v>1882.5</v>
      </c>
      <c r="X17" s="4">
        <f t="shared" si="16"/>
        <v>16803</v>
      </c>
      <c r="Y17" s="4">
        <f t="shared" si="17"/>
        <v>16000</v>
      </c>
      <c r="Z17" s="4">
        <f t="shared" si="18"/>
        <v>201636</v>
      </c>
    </row>
    <row r="18" spans="1:26" x14ac:dyDescent="0.25">
      <c r="A18" s="1">
        <v>17</v>
      </c>
      <c r="B18" s="1" t="s">
        <v>53</v>
      </c>
      <c r="C18" s="1" t="s">
        <v>54</v>
      </c>
      <c r="D18" s="1" t="s">
        <v>9</v>
      </c>
      <c r="E18" s="1" t="s">
        <v>10</v>
      </c>
      <c r="F18" s="1" t="s">
        <v>55</v>
      </c>
      <c r="G18" s="4">
        <v>6250</v>
      </c>
      <c r="H18" s="4">
        <f t="shared" si="0"/>
        <v>1875</v>
      </c>
      <c r="I18" s="4">
        <f t="shared" si="1"/>
        <v>3250</v>
      </c>
      <c r="J18" s="1">
        <f t="shared" si="2"/>
        <v>0</v>
      </c>
      <c r="K18" s="1">
        <f t="shared" si="3"/>
        <v>0</v>
      </c>
      <c r="L18" s="4">
        <f t="shared" si="4"/>
        <v>750</v>
      </c>
      <c r="M18" s="1">
        <f t="shared" si="5"/>
        <v>0</v>
      </c>
      <c r="N18" s="1">
        <f t="shared" si="6"/>
        <v>5000</v>
      </c>
      <c r="O18" s="1">
        <f t="shared" si="7"/>
        <v>3000</v>
      </c>
      <c r="P18" s="1">
        <f t="shared" si="8"/>
        <v>0</v>
      </c>
      <c r="Q18" s="1">
        <f t="shared" si="9"/>
        <v>0</v>
      </c>
      <c r="R18" s="1">
        <f t="shared" si="10"/>
        <v>50</v>
      </c>
      <c r="S18" s="1">
        <f t="shared" si="11"/>
        <v>50</v>
      </c>
      <c r="T18" s="1">
        <f t="shared" si="12"/>
        <v>5000</v>
      </c>
      <c r="U18" s="1">
        <f t="shared" si="13"/>
        <v>5000</v>
      </c>
      <c r="V18" s="1">
        <f t="shared" si="14"/>
        <v>5000</v>
      </c>
      <c r="W18" s="1">
        <f t="shared" si="15"/>
        <v>0</v>
      </c>
      <c r="X18" s="4">
        <f t="shared" si="16"/>
        <v>21375</v>
      </c>
      <c r="Y18" s="4">
        <f t="shared" si="17"/>
        <v>20575</v>
      </c>
      <c r="Z18" s="4">
        <f t="shared" si="18"/>
        <v>256500</v>
      </c>
    </row>
    <row r="19" spans="1:26" x14ac:dyDescent="0.25">
      <c r="A19" s="1">
        <v>18</v>
      </c>
      <c r="B19" s="1" t="s">
        <v>56</v>
      </c>
      <c r="C19" s="1" t="s">
        <v>57</v>
      </c>
      <c r="D19" s="1" t="s">
        <v>9</v>
      </c>
      <c r="E19" s="1" t="s">
        <v>10</v>
      </c>
      <c r="F19" s="1" t="s">
        <v>25</v>
      </c>
      <c r="G19" s="4">
        <v>8750</v>
      </c>
      <c r="H19" s="4">
        <f t="shared" si="0"/>
        <v>2625</v>
      </c>
      <c r="I19" s="4">
        <f t="shared" si="1"/>
        <v>4550</v>
      </c>
      <c r="J19" s="1">
        <f t="shared" si="2"/>
        <v>0</v>
      </c>
      <c r="K19" s="1">
        <f t="shared" si="3"/>
        <v>0</v>
      </c>
      <c r="L19" s="4">
        <f t="shared" si="4"/>
        <v>1050</v>
      </c>
      <c r="M19" s="1">
        <f t="shared" si="5"/>
        <v>0</v>
      </c>
      <c r="N19" s="1">
        <f t="shared" si="6"/>
        <v>0</v>
      </c>
      <c r="O19" s="1">
        <f t="shared" si="7"/>
        <v>0</v>
      </c>
      <c r="P19" s="1">
        <f t="shared" si="8"/>
        <v>3500</v>
      </c>
      <c r="Q19" s="1">
        <f t="shared" si="9"/>
        <v>3500</v>
      </c>
      <c r="R19" s="1">
        <f t="shared" si="10"/>
        <v>50</v>
      </c>
      <c r="S19" s="1">
        <f t="shared" si="11"/>
        <v>50</v>
      </c>
      <c r="T19" s="1">
        <f t="shared" si="12"/>
        <v>5000</v>
      </c>
      <c r="U19" s="1">
        <f t="shared" si="13"/>
        <v>5000</v>
      </c>
      <c r="V19" s="1">
        <f t="shared" si="14"/>
        <v>5000</v>
      </c>
      <c r="W19" s="1">
        <f t="shared" si="15"/>
        <v>0</v>
      </c>
      <c r="X19" s="4">
        <f t="shared" si="16"/>
        <v>24425</v>
      </c>
      <c r="Y19" s="4">
        <f t="shared" si="17"/>
        <v>23325</v>
      </c>
      <c r="Z19" s="4">
        <f t="shared" si="18"/>
        <v>293100</v>
      </c>
    </row>
    <row r="20" spans="1:26" x14ac:dyDescent="0.25">
      <c r="A20" s="1">
        <v>19</v>
      </c>
      <c r="B20" s="1" t="s">
        <v>58</v>
      </c>
      <c r="C20" s="1" t="s">
        <v>59</v>
      </c>
      <c r="D20" s="1" t="s">
        <v>60</v>
      </c>
      <c r="E20" s="1" t="s">
        <v>10</v>
      </c>
      <c r="F20" s="1" t="s">
        <v>55</v>
      </c>
      <c r="G20" s="4">
        <v>11250</v>
      </c>
      <c r="H20" s="4">
        <f t="shared" si="0"/>
        <v>3375</v>
      </c>
      <c r="I20" s="4">
        <f t="shared" si="1"/>
        <v>5850</v>
      </c>
      <c r="J20" s="1">
        <f t="shared" si="2"/>
        <v>0</v>
      </c>
      <c r="K20" s="1">
        <f t="shared" si="3"/>
        <v>0</v>
      </c>
      <c r="L20" s="4">
        <f t="shared" si="4"/>
        <v>1350</v>
      </c>
      <c r="M20" s="1">
        <f t="shared" si="5"/>
        <v>0</v>
      </c>
      <c r="N20" s="1">
        <f t="shared" si="6"/>
        <v>5000</v>
      </c>
      <c r="O20" s="1">
        <f t="shared" si="7"/>
        <v>3000</v>
      </c>
      <c r="P20" s="1">
        <f t="shared" si="8"/>
        <v>0</v>
      </c>
      <c r="Q20" s="1">
        <f t="shared" si="9"/>
        <v>0</v>
      </c>
      <c r="R20" s="1">
        <f t="shared" si="10"/>
        <v>100</v>
      </c>
      <c r="S20" s="1">
        <f t="shared" si="11"/>
        <v>100</v>
      </c>
      <c r="T20" s="1">
        <f t="shared" si="12"/>
        <v>0</v>
      </c>
      <c r="U20" s="1">
        <f t="shared" si="13"/>
        <v>0</v>
      </c>
      <c r="V20" s="1">
        <f t="shared" si="14"/>
        <v>0</v>
      </c>
      <c r="W20" s="1">
        <f t="shared" si="15"/>
        <v>0</v>
      </c>
      <c r="X20" s="4">
        <f t="shared" si="16"/>
        <v>25475</v>
      </c>
      <c r="Y20" s="4">
        <f t="shared" si="17"/>
        <v>24025</v>
      </c>
      <c r="Z20" s="4">
        <f t="shared" si="18"/>
        <v>305700</v>
      </c>
    </row>
    <row r="21" spans="1:26" x14ac:dyDescent="0.25">
      <c r="A21" s="1">
        <v>20</v>
      </c>
      <c r="B21" s="1" t="s">
        <v>61</v>
      </c>
      <c r="C21" s="1" t="s">
        <v>62</v>
      </c>
      <c r="D21" s="1" t="s">
        <v>19</v>
      </c>
      <c r="E21" s="1" t="s">
        <v>15</v>
      </c>
      <c r="F21" s="1" t="s">
        <v>11</v>
      </c>
      <c r="G21" s="4">
        <v>10000</v>
      </c>
      <c r="H21" s="4">
        <f t="shared" si="0"/>
        <v>3000</v>
      </c>
      <c r="I21" s="4">
        <f t="shared" si="1"/>
        <v>5200</v>
      </c>
      <c r="J21" s="1">
        <f t="shared" si="2"/>
        <v>0</v>
      </c>
      <c r="K21" s="1">
        <f t="shared" si="3"/>
        <v>0</v>
      </c>
      <c r="L21" s="4">
        <f t="shared" si="4"/>
        <v>1200</v>
      </c>
      <c r="M21" s="1">
        <f t="shared" si="5"/>
        <v>0</v>
      </c>
      <c r="N21" s="1">
        <f t="shared" si="6"/>
        <v>0</v>
      </c>
      <c r="O21" s="1">
        <f t="shared" si="7"/>
        <v>0</v>
      </c>
      <c r="P21" s="1">
        <f t="shared" si="8"/>
        <v>3500</v>
      </c>
      <c r="Q21" s="1">
        <f t="shared" si="9"/>
        <v>3500</v>
      </c>
      <c r="R21" s="1">
        <f t="shared" si="10"/>
        <v>50</v>
      </c>
      <c r="S21" s="1">
        <f t="shared" si="11"/>
        <v>50</v>
      </c>
      <c r="T21" s="1">
        <f t="shared" si="12"/>
        <v>0</v>
      </c>
      <c r="U21" s="1">
        <f t="shared" si="13"/>
        <v>0</v>
      </c>
      <c r="V21" s="1">
        <f t="shared" si="14"/>
        <v>0</v>
      </c>
      <c r="W21" s="1">
        <f t="shared" si="15"/>
        <v>0</v>
      </c>
      <c r="X21" s="4">
        <f t="shared" si="16"/>
        <v>21700</v>
      </c>
      <c r="Y21" s="4">
        <f t="shared" si="17"/>
        <v>20450</v>
      </c>
      <c r="Z21" s="4">
        <f t="shared" si="18"/>
        <v>260400</v>
      </c>
    </row>
    <row r="23" spans="1:26" x14ac:dyDescent="0.25">
      <c r="H23" s="5" t="str">
        <f ca="1" xml:space="preserve"> _xlfn.FORMULATEXT(H2)</f>
        <v>=G2*30%</v>
      </c>
      <c r="I23" s="5" t="str">
        <f ca="1" xml:space="preserve"> _xlfn.FORMULATEXT(I2)</f>
        <v>=(G2+H2)*40%</v>
      </c>
      <c r="J23" s="5" t="str">
        <f t="shared" ref="J23:Z23" ca="1" si="19" xml:space="preserve"> _xlfn.FORMULATEXT(J2)</f>
        <v>=IF(F2="Marketing",5000,0)</v>
      </c>
      <c r="K23" s="5" t="str">
        <f t="shared" ca="1" si="19"/>
        <v>=IF(F2=$F$4,5000,0)</v>
      </c>
      <c r="L23" s="5" t="str">
        <f t="shared" ca="1" si="19"/>
        <v>=G2*12%</v>
      </c>
      <c r="M23" s="5" t="str">
        <f t="shared" ca="1" si="19"/>
        <v>=IF(AND(F2="Training",E2="W"),40%*G2,0)</v>
      </c>
      <c r="N23" s="5" t="str">
        <f t="shared" ca="1" si="19"/>
        <v>=IF(OR(F2="Accounts",F2="Operation"),5000,0)</v>
      </c>
      <c r="O23" s="5" t="str">
        <f ca="1">_xlfn.FORMULATEXT(O2)</f>
        <v>=IF(F2="Accounts",5000,IF(F2="Operation",3000,0))</v>
      </c>
      <c r="P23" s="5" t="str">
        <f t="shared" ca="1" si="19"/>
        <v>=IF(NOT(OR(F2="Accounts",F2="Operation")),3500,0)</v>
      </c>
      <c r="Q23" s="5" t="str">
        <f t="shared" ca="1" si="19"/>
        <v>=IF(OR(F2="Accounts",F2="Operation"),0,3500)</v>
      </c>
      <c r="R23" s="5" t="str">
        <f t="shared" ca="1" si="19"/>
        <v>=IF(G2&lt;5000,0,IF(G2&lt;=10000,50,IF(G2&lt;=15000,100,IF(G2&lt;=20000,150,200))))</v>
      </c>
      <c r="S23" s="5" t="str">
        <f t="shared" ca="1" si="19"/>
        <v>=IFS(G2&lt;5000,0,G2&lt;=10000,50,G2&lt;=15000,100,G2&lt;=20000,150,G2&gt;20000,200)</v>
      </c>
      <c r="T23" s="5" t="str">
        <f t="shared" ca="1" si="19"/>
        <v>=IF(OR(D2="Mumbai",D2="Delhi",D2="Kolkata",D2="Chennai",D2="Bangalore"),5000,0)</v>
      </c>
      <c r="U23" s="5" t="str">
        <f ca="1" xml:space="preserve"> _xlfn.FORMULATEXT(U2)</f>
        <v>=IF(NOT(OR(D2="Pune",D2="Noida",D2="Maysore",D2="Mangalore",D2="Cuttack")),5000,0)</v>
      </c>
      <c r="V23" s="5" t="str">
        <f t="shared" ca="1" si="19"/>
        <v>=IF((OR(D2="Pune",D2="Noida",D2="Maysore",D2="Mangalore",D2="Cuttack")),0,5000)</v>
      </c>
      <c r="W23" s="5" t="str">
        <f t="shared" ca="1" si="19"/>
        <v>=IF(OR(AND(F2="Training",E2="W"),AND(F2="R&amp;D",E2="S"),AND(F2="Marketing",E2="N"),AND(F2="Accounts",E2="E")),30%*G2,0)</v>
      </c>
      <c r="X23" s="5" t="str">
        <f t="shared" ca="1" si="19"/>
        <v>=SUM(G2,H2,I2,K2,M2,N2,P2,T2,W2)</v>
      </c>
      <c r="Y23" s="5" t="str">
        <f t="shared" ca="1" si="19"/>
        <v>=X2-(L2+R2)</v>
      </c>
      <c r="Z23" s="5" t="str">
        <f t="shared" ca="1" si="19"/>
        <v>=X2*12</v>
      </c>
    </row>
  </sheetData>
  <mergeCells count="3">
    <mergeCell ref="AC4:AD4"/>
    <mergeCell ref="AE11:AE14"/>
    <mergeCell ref="AF11:AF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BEE9-2C89-4673-8847-8FA881B7C00E}">
  <dimension ref="A1"/>
  <sheetViews>
    <sheetView showGridLines="0" topLeftCell="A4" workbookViewId="0">
      <selection activeCell="F16" sqref="F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D9FE-9EDD-44AC-856A-02BA66C15762}">
  <dimension ref="B4:G13"/>
  <sheetViews>
    <sheetView workbookViewId="0">
      <selection activeCell="G7" sqref="G7"/>
    </sheetView>
  </sheetViews>
  <sheetFormatPr defaultRowHeight="15" x14ac:dyDescent="0.25"/>
  <cols>
    <col min="2" max="4" width="11" customWidth="1"/>
  </cols>
  <sheetData>
    <row r="4" spans="2:7" x14ac:dyDescent="0.25">
      <c r="B4" t="s">
        <v>83</v>
      </c>
      <c r="C4" t="s">
        <v>84</v>
      </c>
      <c r="D4" t="s">
        <v>85</v>
      </c>
      <c r="E4" t="s">
        <v>91</v>
      </c>
    </row>
    <row r="5" spans="2:7" x14ac:dyDescent="0.25">
      <c r="B5" t="s">
        <v>86</v>
      </c>
      <c r="C5">
        <v>18</v>
      </c>
      <c r="D5" t="str">
        <f>IF(Table1[[#This Row],[marks]]&gt;8,"Pass","Fail")</f>
        <v>Pass</v>
      </c>
      <c r="E5">
        <f>RANK(Table1[[#This Row],[marks]],$C$5:$C$9)</f>
        <v>1</v>
      </c>
    </row>
    <row r="6" spans="2:7" x14ac:dyDescent="0.25">
      <c r="B6" t="s">
        <v>87</v>
      </c>
      <c r="C6">
        <v>5</v>
      </c>
      <c r="D6" t="str">
        <f>IF(Table1[[#This Row],[marks]]&gt;8,"Pass","Fail")</f>
        <v>Fail</v>
      </c>
      <c r="E6">
        <f>RANK(Table1[[#This Row],[marks]],$C$5:$C$9)</f>
        <v>4</v>
      </c>
    </row>
    <row r="7" spans="2:7" x14ac:dyDescent="0.25">
      <c r="B7" t="s">
        <v>88</v>
      </c>
      <c r="C7">
        <v>11</v>
      </c>
      <c r="D7" t="str">
        <f>IF(Table1[[#This Row],[marks]]&gt;8,"Pass","Fail")</f>
        <v>Pass</v>
      </c>
      <c r="E7">
        <f>RANK(Table1[[#This Row],[marks]],$C$5:$C$9)</f>
        <v>3</v>
      </c>
    </row>
    <row r="8" spans="2:7" x14ac:dyDescent="0.25">
      <c r="B8" t="s">
        <v>89</v>
      </c>
      <c r="C8">
        <v>15</v>
      </c>
      <c r="D8" t="str">
        <f>IF(Table1[[#This Row],[marks]]&gt;8,"Pass","Fail")</f>
        <v>Pass</v>
      </c>
      <c r="E8">
        <f>RANK(Table1[[#This Row],[marks]],$C$5:$C$9)</f>
        <v>2</v>
      </c>
    </row>
    <row r="9" spans="2:7" x14ac:dyDescent="0.25">
      <c r="B9" t="s">
        <v>90</v>
      </c>
      <c r="C9">
        <v>2</v>
      </c>
      <c r="D9" t="str">
        <f>IF(Table1[[#This Row],[marks]]&gt;8,"Pass","Fail")</f>
        <v>Fail</v>
      </c>
      <c r="E9">
        <f>RANK(Table1[[#This Row],[marks]],$C$5:$C$9)</f>
        <v>5</v>
      </c>
    </row>
    <row r="13" spans="2:7" x14ac:dyDescent="0.25">
      <c r="C13" t="str">
        <f ca="1">_xlfn.FORMULATEXT(D5)</f>
        <v>=IF([@marks]&gt;8,"Pass","Fail")</v>
      </c>
      <c r="G13" t="str">
        <f ca="1">_xlfn.FORMULATEXT(E5)</f>
        <v>=RANK([@marks],$C$5:$C$9)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E99D-CBFF-448A-B5E1-77090A53C1A7}">
  <dimension ref="B6:L21"/>
  <sheetViews>
    <sheetView workbookViewId="0">
      <selection activeCell="G22" sqref="G22"/>
    </sheetView>
  </sheetViews>
  <sheetFormatPr defaultRowHeight="15" x14ac:dyDescent="0.25"/>
  <cols>
    <col min="6" max="6" width="9.85546875" bestFit="1" customWidth="1"/>
  </cols>
  <sheetData>
    <row r="6" spans="2:12" x14ac:dyDescent="0.25">
      <c r="B6" t="s">
        <v>92</v>
      </c>
      <c r="I6" t="s">
        <v>105</v>
      </c>
    </row>
    <row r="7" spans="2:12" x14ac:dyDescent="0.25">
      <c r="I7" t="s">
        <v>106</v>
      </c>
    </row>
    <row r="9" spans="2:12" x14ac:dyDescent="0.25">
      <c r="B9" t="s">
        <v>93</v>
      </c>
      <c r="D9" t="s">
        <v>94</v>
      </c>
      <c r="I9">
        <v>84</v>
      </c>
    </row>
    <row r="10" spans="2:12" x14ac:dyDescent="0.25">
      <c r="B10" t="s">
        <v>95</v>
      </c>
      <c r="D10" t="s">
        <v>96</v>
      </c>
    </row>
    <row r="11" spans="2:12" x14ac:dyDescent="0.25">
      <c r="B11" t="s">
        <v>97</v>
      </c>
      <c r="D11" t="s">
        <v>98</v>
      </c>
      <c r="I11" t="b">
        <f>I9=80</f>
        <v>0</v>
      </c>
      <c r="L11" t="str">
        <f ca="1">_xlfn.FORMULATEXT(I11)</f>
        <v>=I9=80</v>
      </c>
    </row>
    <row r="12" spans="2:12" x14ac:dyDescent="0.25">
      <c r="B12" t="s">
        <v>99</v>
      </c>
      <c r="D12" t="s">
        <v>100</v>
      </c>
      <c r="I12" t="b">
        <f>I9&lt;88</f>
        <v>1</v>
      </c>
      <c r="L12" t="str">
        <f t="shared" ref="L12:L16" ca="1" si="0">_xlfn.FORMULATEXT(I12)</f>
        <v>=I9&lt;88</v>
      </c>
    </row>
    <row r="13" spans="2:12" x14ac:dyDescent="0.25">
      <c r="B13" t="s">
        <v>101</v>
      </c>
      <c r="D13" t="s">
        <v>102</v>
      </c>
      <c r="I13" t="b">
        <f>I9&gt;50</f>
        <v>1</v>
      </c>
      <c r="L13" t="str">
        <f t="shared" ca="1" si="0"/>
        <v>=I9&gt;50</v>
      </c>
    </row>
    <row r="14" spans="2:12" x14ac:dyDescent="0.25">
      <c r="B14" t="s">
        <v>103</v>
      </c>
      <c r="D14" t="s">
        <v>104</v>
      </c>
      <c r="I14" t="b">
        <f>I9&lt;=84</f>
        <v>1</v>
      </c>
      <c r="L14" t="str">
        <f t="shared" ca="1" si="0"/>
        <v>=I9&lt;=84</v>
      </c>
    </row>
    <row r="15" spans="2:12" x14ac:dyDescent="0.25">
      <c r="I15" t="b">
        <f>I9&gt;=84</f>
        <v>1</v>
      </c>
      <c r="L15" t="str">
        <f t="shared" ca="1" si="0"/>
        <v>=I9&gt;=84</v>
      </c>
    </row>
    <row r="16" spans="2:12" x14ac:dyDescent="0.25">
      <c r="I16" t="b">
        <f>I9&lt;&gt;84</f>
        <v>0</v>
      </c>
      <c r="L16" t="str">
        <f t="shared" ca="1" si="0"/>
        <v>=I9&lt;&gt;84</v>
      </c>
    </row>
    <row r="20" spans="6:7" x14ac:dyDescent="0.25">
      <c r="F20" t="s">
        <v>107</v>
      </c>
      <c r="G20" t="s">
        <v>108</v>
      </c>
    </row>
    <row r="21" spans="6:7" x14ac:dyDescent="0.25">
      <c r="F21" t="s">
        <v>109</v>
      </c>
      <c r="G21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CF2D-4885-4EAB-BDA8-EB7713B1A80F}">
  <dimension ref="B2:H19"/>
  <sheetViews>
    <sheetView workbookViewId="0">
      <selection activeCell="C20" sqref="C20"/>
    </sheetView>
  </sheetViews>
  <sheetFormatPr defaultRowHeight="15" x14ac:dyDescent="0.25"/>
  <cols>
    <col min="2" max="3" width="11" customWidth="1"/>
    <col min="4" max="4" width="11.28515625" bestFit="1" customWidth="1"/>
    <col min="7" max="7" width="10.5703125" bestFit="1" customWidth="1"/>
  </cols>
  <sheetData>
    <row r="2" spans="2:8" x14ac:dyDescent="0.25">
      <c r="B2" s="6" t="s">
        <v>135</v>
      </c>
      <c r="C2" s="7" t="s">
        <v>136</v>
      </c>
      <c r="D2" s="7" t="s">
        <v>137</v>
      </c>
    </row>
    <row r="3" spans="2:8" x14ac:dyDescent="0.25">
      <c r="B3" s="6" t="s">
        <v>111</v>
      </c>
      <c r="C3" s="7" t="s">
        <v>112</v>
      </c>
      <c r="D3" s="7" t="s">
        <v>113</v>
      </c>
    </row>
    <row r="4" spans="2:8" x14ac:dyDescent="0.25">
      <c r="B4" t="s">
        <v>114</v>
      </c>
      <c r="C4">
        <f ca="1">RANDBETWEEN(0,100)</f>
        <v>47</v>
      </c>
      <c r="D4" t="str">
        <f ca="1">IF(C4&gt;=80,"Excellent",IF(C4&lt;=60,"Good",IF(C4&gt;=40,"Satisfactory",IF(C4&gt;=20,"can do better","Fail"))))</f>
        <v>Good</v>
      </c>
      <c r="G4" s="7" t="s">
        <v>124</v>
      </c>
    </row>
    <row r="5" spans="2:8" x14ac:dyDescent="0.25">
      <c r="B5" t="s">
        <v>115</v>
      </c>
      <c r="C5">
        <f t="shared" ref="C5:C13" ca="1" si="0">RANDBETWEEN(0,100)</f>
        <v>31</v>
      </c>
      <c r="D5" t="str">
        <f t="shared" ref="D5:D13" ca="1" si="1">IF(C5&gt;=80,"Excellent",IF(C5&lt;=60,"Good",IF(C5&gt;=40,"Satisfactory",IF(C5&gt;=20,"can do better","Fail"))))</f>
        <v>Good</v>
      </c>
      <c r="G5" t="s">
        <v>112</v>
      </c>
    </row>
    <row r="6" spans="2:8" x14ac:dyDescent="0.25">
      <c r="B6" t="s">
        <v>116</v>
      </c>
      <c r="C6">
        <f t="shared" ca="1" si="0"/>
        <v>51</v>
      </c>
      <c r="D6" t="str">
        <f t="shared" ca="1" si="1"/>
        <v>Good</v>
      </c>
      <c r="G6" t="s">
        <v>125</v>
      </c>
      <c r="H6" t="s">
        <v>126</v>
      </c>
    </row>
    <row r="7" spans="2:8" x14ac:dyDescent="0.25">
      <c r="B7" t="s">
        <v>117</v>
      </c>
      <c r="C7">
        <f t="shared" ca="1" si="0"/>
        <v>65</v>
      </c>
      <c r="D7" t="str">
        <f t="shared" ca="1" si="1"/>
        <v>Satisfactory</v>
      </c>
      <c r="G7" t="s">
        <v>127</v>
      </c>
      <c r="H7" t="s">
        <v>128</v>
      </c>
    </row>
    <row r="8" spans="2:8" x14ac:dyDescent="0.25">
      <c r="B8" t="s">
        <v>118</v>
      </c>
      <c r="C8">
        <f t="shared" ca="1" si="0"/>
        <v>72</v>
      </c>
      <c r="D8" t="str">
        <f t="shared" ca="1" si="1"/>
        <v>Satisfactory</v>
      </c>
      <c r="G8" t="s">
        <v>129</v>
      </c>
      <c r="H8" t="s">
        <v>130</v>
      </c>
    </row>
    <row r="9" spans="2:8" x14ac:dyDescent="0.25">
      <c r="B9" t="s">
        <v>119</v>
      </c>
      <c r="C9">
        <f t="shared" ca="1" si="0"/>
        <v>72</v>
      </c>
      <c r="D9" t="str">
        <f t="shared" ca="1" si="1"/>
        <v>Satisfactory</v>
      </c>
      <c r="G9" t="s">
        <v>131</v>
      </c>
      <c r="H9" t="s">
        <v>132</v>
      </c>
    </row>
    <row r="10" spans="2:8" x14ac:dyDescent="0.25">
      <c r="B10" t="s">
        <v>120</v>
      </c>
      <c r="C10">
        <f t="shared" ca="1" si="0"/>
        <v>18</v>
      </c>
      <c r="D10" t="str">
        <f t="shared" ca="1" si="1"/>
        <v>Good</v>
      </c>
      <c r="G10" t="s">
        <v>133</v>
      </c>
      <c r="H10" t="s">
        <v>134</v>
      </c>
    </row>
    <row r="11" spans="2:8" x14ac:dyDescent="0.25">
      <c r="B11" t="s">
        <v>121</v>
      </c>
      <c r="C11">
        <f t="shared" ca="1" si="0"/>
        <v>80</v>
      </c>
      <c r="D11" t="str">
        <f t="shared" ca="1" si="1"/>
        <v>Excellent</v>
      </c>
    </row>
    <row r="12" spans="2:8" x14ac:dyDescent="0.25">
      <c r="B12" t="s">
        <v>122</v>
      </c>
      <c r="C12">
        <f t="shared" ca="1" si="0"/>
        <v>89</v>
      </c>
      <c r="D12" t="str">
        <f t="shared" ca="1" si="1"/>
        <v>Excellent</v>
      </c>
    </row>
    <row r="13" spans="2:8" x14ac:dyDescent="0.25">
      <c r="B13" t="s">
        <v>123</v>
      </c>
      <c r="C13">
        <f t="shared" ca="1" si="0"/>
        <v>78</v>
      </c>
      <c r="D13" t="str">
        <f t="shared" ca="1" si="1"/>
        <v>Satisfactory</v>
      </c>
    </row>
    <row r="17" spans="3:3" x14ac:dyDescent="0.25">
      <c r="C17" t="str">
        <f ca="1">_xlfn.FORMULATEXT(C4)</f>
        <v>=RANDBETWEEN(0,100)</v>
      </c>
    </row>
    <row r="19" spans="3:3" x14ac:dyDescent="0.25">
      <c r="C19" t="str">
        <f ca="1">_xlfn.FORMULATEXT(D4)</f>
        <v>=IF(C4&gt;=80,"Excellent",IF(C4&lt;=60,"Good",IF(C4&gt;=40,"Satisfactory",IF(C4&gt;=20,"can do better","Fail"))))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8209-BB3B-4610-B1C9-F8BCE80C3CDC}">
  <dimension ref="B2:K17"/>
  <sheetViews>
    <sheetView topLeftCell="B1" workbookViewId="0">
      <selection activeCell="C4" sqref="C4"/>
    </sheetView>
  </sheetViews>
  <sheetFormatPr defaultRowHeight="15" x14ac:dyDescent="0.25"/>
  <cols>
    <col min="2" max="2" width="11.42578125" bestFit="1" customWidth="1"/>
    <col min="3" max="3" width="12.7109375" bestFit="1" customWidth="1"/>
    <col min="9" max="9" width="11" bestFit="1" customWidth="1"/>
    <col min="10" max="10" width="11" customWidth="1"/>
  </cols>
  <sheetData>
    <row r="2" spans="2:11" x14ac:dyDescent="0.25">
      <c r="B2" s="6" t="s">
        <v>138</v>
      </c>
      <c r="C2" s="6" t="s">
        <v>139</v>
      </c>
    </row>
    <row r="3" spans="2:11" x14ac:dyDescent="0.25">
      <c r="B3" s="1">
        <f ca="1">RANDBETWEEN(-10,35)</f>
        <v>15</v>
      </c>
      <c r="C3" s="1" t="str">
        <f ca="1">IF(B3&lt;1,"Cold",IF(B3&lt;=10,"Chilly",IF(B3&lt;=21,"Warm","Hot")))</f>
        <v>Warm</v>
      </c>
    </row>
    <row r="4" spans="2:11" x14ac:dyDescent="0.25">
      <c r="B4" s="1">
        <f t="shared" ref="B4:B12" ca="1" si="0">RANDBETWEEN(-10,35)</f>
        <v>21</v>
      </c>
      <c r="C4" s="1" t="str">
        <f t="shared" ref="C4:C12" ca="1" si="1">IF(B4&lt;1,"Cold",IF(B4&lt;=10,"Chilly",IF(B4&lt;=21,"Warm","Hot")))</f>
        <v>Warm</v>
      </c>
      <c r="I4" s="7" t="s">
        <v>140</v>
      </c>
      <c r="J4" s="7"/>
    </row>
    <row r="5" spans="2:11" x14ac:dyDescent="0.25">
      <c r="B5" s="1">
        <f t="shared" ca="1" si="0"/>
        <v>0</v>
      </c>
      <c r="C5" s="1" t="str">
        <f t="shared" ca="1" si="1"/>
        <v>Cold</v>
      </c>
      <c r="I5" t="s">
        <v>141</v>
      </c>
    </row>
    <row r="6" spans="2:11" x14ac:dyDescent="0.25">
      <c r="B6" s="1">
        <f t="shared" ca="1" si="0"/>
        <v>22</v>
      </c>
      <c r="C6" s="1" t="str">
        <f t="shared" ca="1" si="1"/>
        <v>Hot</v>
      </c>
    </row>
    <row r="7" spans="2:11" x14ac:dyDescent="0.25">
      <c r="B7" s="1">
        <f t="shared" ca="1" si="0"/>
        <v>24</v>
      </c>
      <c r="C7" s="1" t="str">
        <f t="shared" ca="1" si="1"/>
        <v>Hot</v>
      </c>
      <c r="I7" t="s">
        <v>142</v>
      </c>
      <c r="J7" s="7" t="s">
        <v>150</v>
      </c>
      <c r="K7" t="s">
        <v>143</v>
      </c>
    </row>
    <row r="8" spans="2:11" x14ac:dyDescent="0.25">
      <c r="B8" s="1">
        <f t="shared" ca="1" si="0"/>
        <v>0</v>
      </c>
      <c r="C8" s="1" t="str">
        <f t="shared" ca="1" si="1"/>
        <v>Cold</v>
      </c>
      <c r="I8" t="s">
        <v>144</v>
      </c>
      <c r="J8" s="7" t="s">
        <v>151</v>
      </c>
      <c r="K8" t="s">
        <v>145</v>
      </c>
    </row>
    <row r="9" spans="2:11" x14ac:dyDescent="0.25">
      <c r="B9" s="1">
        <f t="shared" ca="1" si="0"/>
        <v>28</v>
      </c>
      <c r="C9" s="1" t="str">
        <f t="shared" ca="1" si="1"/>
        <v>Hot</v>
      </c>
      <c r="I9" t="s">
        <v>146</v>
      </c>
      <c r="J9" s="7" t="s">
        <v>152</v>
      </c>
      <c r="K9" t="s">
        <v>147</v>
      </c>
    </row>
    <row r="10" spans="2:11" x14ac:dyDescent="0.25">
      <c r="B10" s="1">
        <f t="shared" ca="1" si="0"/>
        <v>9</v>
      </c>
      <c r="C10" s="1" t="str">
        <f t="shared" ca="1" si="1"/>
        <v>Chilly</v>
      </c>
      <c r="I10" t="s">
        <v>148</v>
      </c>
      <c r="J10" s="7" t="s">
        <v>153</v>
      </c>
      <c r="K10" t="s">
        <v>149</v>
      </c>
    </row>
    <row r="11" spans="2:11" x14ac:dyDescent="0.25">
      <c r="B11" s="1">
        <f t="shared" ca="1" si="0"/>
        <v>11</v>
      </c>
      <c r="C11" s="1" t="str">
        <f t="shared" ca="1" si="1"/>
        <v>Warm</v>
      </c>
    </row>
    <row r="12" spans="2:11" x14ac:dyDescent="0.25">
      <c r="B12" s="1">
        <f t="shared" ca="1" si="0"/>
        <v>-1</v>
      </c>
      <c r="C12" s="1" t="str">
        <f t="shared" ca="1" si="1"/>
        <v>Cold</v>
      </c>
    </row>
    <row r="15" spans="2:11" x14ac:dyDescent="0.25">
      <c r="C15">
        <f ca="1">RANDBETWEEN(-10,35)</f>
        <v>9</v>
      </c>
    </row>
    <row r="17" spans="3:3" x14ac:dyDescent="0.25">
      <c r="C17" t="str">
        <f ca="1">_xlfn.FORMULATEXT(C3)</f>
        <v>=IF(B3&lt;1,"Cold",IF(B3&lt;=10,"Chilly",IF(B3&lt;=21,"Warm","Hot")))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Logical Functions</vt:lpstr>
      <vt:lpstr>Decision Making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Sarvadnya</cp:lastModifiedBy>
  <dcterms:created xsi:type="dcterms:W3CDTF">2022-04-20T13:34:41Z</dcterms:created>
  <dcterms:modified xsi:type="dcterms:W3CDTF">2025-02-01T11:41:30Z</dcterms:modified>
</cp:coreProperties>
</file>