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d.docs.live.net/0c4f82bddd3f73cd/เอกสาร/banking-performance-dashboard/"/>
    </mc:Choice>
  </mc:AlternateContent>
  <xr:revisionPtr revIDLastSave="0" documentId="8_{15D8FB45-50F3-4C5A-9684-0F6165D60BB9}" xr6:coauthVersionLast="47" xr6:coauthVersionMax="47" xr10:uidLastSave="{00000000-0000-0000-0000-000000000000}"/>
  <bookViews>
    <workbookView xWindow="-120" yWindow="-120" windowWidth="29040" windowHeight="15720" firstSheet="1" activeTab="3" xr2:uid="{7E9BEBBD-A80B-4898-AEFD-BA6CD0989230}"/>
  </bookViews>
  <sheets>
    <sheet name="DATA CALCULATION" sheetId="26" r:id="rId1"/>
    <sheet name="RAW DATA" sheetId="25" r:id="rId2"/>
    <sheet name="DASHBARD" sheetId="30" r:id="rId3"/>
    <sheet name="Table001 (Page 1-13)" sheetId="35" r:id="rId4"/>
    <sheet name="Sheet5" sheetId="39" r:id="rId5"/>
    <sheet name="Detail1" sheetId="40" r:id="rId6"/>
    <sheet name="Sheet4" sheetId="38" r:id="rId7"/>
    <sheet name="Sheet3" sheetId="42" r:id="rId8"/>
  </sheets>
  <definedNames>
    <definedName name="_xlcn.WorksheetConnection_Book1.xlsxTable001__Page_1_131" hidden="1">Table001__Page_1_13[]</definedName>
    <definedName name="_xlcn.WorksheetConnection_Book1.xlsxTable11" hidden="1">Table1[]</definedName>
    <definedName name="ExternalData_1" localSheetId="4" hidden="1">Sheet5!$A$3:$R$602</definedName>
    <definedName name="ExternalData_1" localSheetId="3" hidden="1">'Table001 (Page 1-13)'!$A$1:$P$600</definedName>
    <definedName name="Slicer_Account_Type">#N/A</definedName>
    <definedName name="Slicer_Branch">#N/A</definedName>
    <definedName name="Slicer_City">#N/A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s>
  <extLs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1_3b1d31be-ada2-464b-8ae7-4f961b6c5456" name="Table1_1" connection="Query - Table1_1"/>
          <x15:modelTable id="Table1" name="Table1" connection="WorksheetConnection_Book1.xlsx!Table1"/>
          <x15:modelTable id="Table001__Page_1_13" name="Table001__Page_1_13" connection="WorksheetConnection_Book1.xlsx!Table001__Page_1_1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35" l="1"/>
  <c r="U3" i="35"/>
  <c r="U4" i="35"/>
  <c r="U5" i="35"/>
  <c r="U6" i="35"/>
  <c r="U7" i="35"/>
  <c r="U8" i="35"/>
  <c r="U9" i="35"/>
  <c r="U10" i="35"/>
  <c r="U11" i="35"/>
  <c r="U12" i="35"/>
  <c r="U13" i="35"/>
  <c r="U14" i="35"/>
  <c r="U15" i="35"/>
  <c r="U16" i="35"/>
  <c r="U17" i="35"/>
  <c r="U18" i="35"/>
  <c r="U19" i="35"/>
  <c r="U20" i="35"/>
  <c r="U21" i="35"/>
  <c r="U22" i="35"/>
  <c r="U23" i="35"/>
  <c r="U24" i="35"/>
  <c r="U25" i="35"/>
  <c r="U26" i="35"/>
  <c r="U27" i="35"/>
  <c r="U28" i="35"/>
  <c r="U29" i="35"/>
  <c r="U30" i="35"/>
  <c r="U31" i="35"/>
  <c r="U32" i="35"/>
  <c r="U33" i="35"/>
  <c r="U34" i="35"/>
  <c r="U35" i="35"/>
  <c r="U36" i="35"/>
  <c r="U37" i="35"/>
  <c r="U38" i="35"/>
  <c r="U39" i="35"/>
  <c r="U40" i="35"/>
  <c r="U41" i="35"/>
  <c r="U42" i="35"/>
  <c r="U43" i="35"/>
  <c r="U44" i="35"/>
  <c r="U45" i="35"/>
  <c r="U46" i="35"/>
  <c r="U47" i="35"/>
  <c r="U48" i="35"/>
  <c r="U49" i="35"/>
  <c r="U50" i="35"/>
  <c r="U51" i="35"/>
  <c r="U52" i="35"/>
  <c r="U53" i="35"/>
  <c r="U54" i="35"/>
  <c r="U55" i="35"/>
  <c r="U56" i="35"/>
  <c r="U57" i="35"/>
  <c r="U58" i="35"/>
  <c r="U59" i="35"/>
  <c r="U60" i="35"/>
  <c r="U61" i="35"/>
  <c r="U62" i="35"/>
  <c r="U63" i="35"/>
  <c r="U64" i="35"/>
  <c r="U65" i="35"/>
  <c r="U66" i="35"/>
  <c r="U67" i="35"/>
  <c r="U68" i="35"/>
  <c r="U69" i="35"/>
  <c r="U70" i="35"/>
  <c r="U71" i="35"/>
  <c r="U72" i="35"/>
  <c r="U73" i="35"/>
  <c r="U74" i="35"/>
  <c r="U75" i="35"/>
  <c r="U76" i="35"/>
  <c r="U77" i="35"/>
  <c r="U78" i="35"/>
  <c r="U79" i="35"/>
  <c r="U80" i="35"/>
  <c r="U81" i="35"/>
  <c r="U82" i="35"/>
  <c r="U83" i="35"/>
  <c r="U84" i="35"/>
  <c r="U85" i="35"/>
  <c r="U86" i="35"/>
  <c r="U87" i="35"/>
  <c r="U88" i="35"/>
  <c r="U89" i="35"/>
  <c r="U90" i="35"/>
  <c r="U91" i="35"/>
  <c r="U92" i="35"/>
  <c r="U93" i="35"/>
  <c r="U94" i="35"/>
  <c r="U95" i="35"/>
  <c r="U96" i="35"/>
  <c r="U97" i="35"/>
  <c r="U98" i="35"/>
  <c r="U99" i="35"/>
  <c r="U100" i="35"/>
  <c r="U101" i="35"/>
  <c r="U102" i="35"/>
  <c r="U103" i="35"/>
  <c r="U104" i="35"/>
  <c r="U105" i="35"/>
  <c r="U106" i="35"/>
  <c r="U107" i="35"/>
  <c r="U108" i="35"/>
  <c r="U109" i="35"/>
  <c r="U110" i="35"/>
  <c r="U111" i="35"/>
  <c r="U112" i="35"/>
  <c r="U113" i="35"/>
  <c r="U114" i="35"/>
  <c r="U115" i="35"/>
  <c r="U116" i="35"/>
  <c r="U117" i="35"/>
  <c r="U118" i="35"/>
  <c r="U119" i="35"/>
  <c r="U120" i="35"/>
  <c r="U121" i="35"/>
  <c r="U122" i="35"/>
  <c r="U123" i="35"/>
  <c r="U124" i="35"/>
  <c r="U125" i="35"/>
  <c r="U126" i="35"/>
  <c r="U127" i="35"/>
  <c r="U128" i="35"/>
  <c r="U129" i="35"/>
  <c r="U130" i="35"/>
  <c r="U131" i="35"/>
  <c r="U132" i="35"/>
  <c r="U133" i="35"/>
  <c r="U134" i="35"/>
  <c r="U135" i="35"/>
  <c r="U136" i="35"/>
  <c r="U137" i="35"/>
  <c r="U138" i="35"/>
  <c r="U139" i="35"/>
  <c r="U140" i="35"/>
  <c r="U141" i="35"/>
  <c r="U142" i="35"/>
  <c r="U143" i="35"/>
  <c r="U144" i="35"/>
  <c r="U145" i="35"/>
  <c r="U146" i="35"/>
  <c r="U147" i="35"/>
  <c r="U148" i="35"/>
  <c r="U149" i="35"/>
  <c r="U150" i="35"/>
  <c r="U151" i="35"/>
  <c r="U152" i="35"/>
  <c r="U153" i="35"/>
  <c r="U154" i="35"/>
  <c r="U155" i="35"/>
  <c r="U156" i="35"/>
  <c r="U157" i="35"/>
  <c r="U158" i="35"/>
  <c r="U159" i="35"/>
  <c r="U160" i="35"/>
  <c r="U161" i="35"/>
  <c r="U162" i="35"/>
  <c r="U163" i="35"/>
  <c r="U164" i="35"/>
  <c r="U165" i="35"/>
  <c r="U166" i="35"/>
  <c r="U167" i="35"/>
  <c r="U168" i="35"/>
  <c r="U169" i="35"/>
  <c r="U170" i="35"/>
  <c r="U171" i="35"/>
  <c r="U172" i="35"/>
  <c r="U173" i="35"/>
  <c r="U174" i="35"/>
  <c r="U175" i="35"/>
  <c r="U176" i="35"/>
  <c r="U177" i="35"/>
  <c r="U178" i="35"/>
  <c r="U179" i="35"/>
  <c r="U180" i="35"/>
  <c r="U181" i="35"/>
  <c r="U182" i="35"/>
  <c r="U183" i="35"/>
  <c r="U184" i="35"/>
  <c r="U185" i="35"/>
  <c r="U186" i="35"/>
  <c r="U187" i="35"/>
  <c r="U188" i="35"/>
  <c r="U189" i="35"/>
  <c r="U190" i="35"/>
  <c r="U191" i="35"/>
  <c r="U192" i="35"/>
  <c r="U193" i="35"/>
  <c r="U194" i="35"/>
  <c r="U195" i="35"/>
  <c r="U196" i="35"/>
  <c r="U197" i="35"/>
  <c r="U198" i="35"/>
  <c r="U199" i="35"/>
  <c r="U200" i="35"/>
  <c r="U201" i="35"/>
  <c r="U202" i="35"/>
  <c r="U203" i="35"/>
  <c r="U204" i="35"/>
  <c r="U205" i="35"/>
  <c r="U206" i="35"/>
  <c r="U207" i="35"/>
  <c r="U208" i="35"/>
  <c r="U209" i="35"/>
  <c r="U210" i="35"/>
  <c r="U211" i="35"/>
  <c r="U212" i="35"/>
  <c r="U213" i="35"/>
  <c r="U214" i="35"/>
  <c r="U215" i="35"/>
  <c r="U216" i="35"/>
  <c r="U217" i="35"/>
  <c r="U218" i="35"/>
  <c r="U219" i="35"/>
  <c r="U220" i="35"/>
  <c r="U221" i="35"/>
  <c r="U222" i="35"/>
  <c r="U223" i="35"/>
  <c r="U224" i="35"/>
  <c r="U225" i="35"/>
  <c r="U226" i="35"/>
  <c r="U227" i="35"/>
  <c r="U228" i="35"/>
  <c r="U229" i="35"/>
  <c r="U230" i="35"/>
  <c r="U231" i="35"/>
  <c r="U232" i="35"/>
  <c r="U233" i="35"/>
  <c r="U234" i="35"/>
  <c r="U235" i="35"/>
  <c r="U236" i="35"/>
  <c r="U237" i="35"/>
  <c r="U238" i="35"/>
  <c r="U239" i="35"/>
  <c r="U240" i="35"/>
  <c r="U241" i="35"/>
  <c r="U242" i="35"/>
  <c r="U243" i="35"/>
  <c r="U244" i="35"/>
  <c r="U245" i="35"/>
  <c r="U246" i="35"/>
  <c r="U247" i="35"/>
  <c r="U248" i="35"/>
  <c r="U249" i="35"/>
  <c r="U250" i="35"/>
  <c r="U251" i="35"/>
  <c r="U252" i="35"/>
  <c r="U253" i="35"/>
  <c r="U254" i="35"/>
  <c r="U255" i="35"/>
  <c r="U256" i="35"/>
  <c r="U257" i="35"/>
  <c r="U258" i="35"/>
  <c r="U259" i="35"/>
  <c r="U260" i="35"/>
  <c r="U261" i="35"/>
  <c r="U262" i="35"/>
  <c r="U263" i="35"/>
  <c r="U264" i="35"/>
  <c r="U265" i="35"/>
  <c r="U266" i="35"/>
  <c r="U267" i="35"/>
  <c r="U268" i="35"/>
  <c r="U269" i="35"/>
  <c r="U270" i="35"/>
  <c r="U271" i="35"/>
  <c r="U272" i="35"/>
  <c r="U273" i="35"/>
  <c r="U274" i="35"/>
  <c r="U275" i="35"/>
  <c r="U276" i="35"/>
  <c r="U277" i="35"/>
  <c r="U278" i="35"/>
  <c r="U279" i="35"/>
  <c r="U280" i="35"/>
  <c r="U281" i="35"/>
  <c r="U282" i="35"/>
  <c r="U283" i="35"/>
  <c r="U284" i="35"/>
  <c r="U285" i="35"/>
  <c r="U286" i="35"/>
  <c r="U287" i="35"/>
  <c r="U288" i="35"/>
  <c r="U289" i="35"/>
  <c r="U290" i="35"/>
  <c r="U291" i="35"/>
  <c r="U292" i="35"/>
  <c r="U293" i="35"/>
  <c r="U294" i="35"/>
  <c r="U295" i="35"/>
  <c r="U296" i="35"/>
  <c r="U297" i="35"/>
  <c r="U298" i="35"/>
  <c r="U299" i="35"/>
  <c r="U300" i="35"/>
  <c r="U301" i="35"/>
  <c r="U302" i="35"/>
  <c r="U303" i="35"/>
  <c r="U304" i="35"/>
  <c r="U305" i="35"/>
  <c r="U306" i="35"/>
  <c r="U307" i="35"/>
  <c r="U308" i="35"/>
  <c r="U309" i="35"/>
  <c r="U310" i="35"/>
  <c r="U311" i="35"/>
  <c r="U312" i="35"/>
  <c r="U313" i="35"/>
  <c r="U314" i="35"/>
  <c r="U315" i="35"/>
  <c r="U316" i="35"/>
  <c r="U317" i="35"/>
  <c r="U318" i="35"/>
  <c r="U319" i="35"/>
  <c r="U320" i="35"/>
  <c r="U321" i="35"/>
  <c r="U322" i="35"/>
  <c r="U323" i="35"/>
  <c r="U324" i="35"/>
  <c r="U325" i="35"/>
  <c r="U326" i="35"/>
  <c r="U327" i="35"/>
  <c r="U328" i="35"/>
  <c r="U329" i="35"/>
  <c r="U330" i="35"/>
  <c r="U331" i="35"/>
  <c r="U332" i="35"/>
  <c r="U333" i="35"/>
  <c r="U334" i="35"/>
  <c r="U335" i="35"/>
  <c r="U336" i="35"/>
  <c r="U337" i="35"/>
  <c r="U338" i="35"/>
  <c r="U339" i="35"/>
  <c r="U340" i="35"/>
  <c r="U341" i="35"/>
  <c r="U342" i="35"/>
  <c r="U343" i="35"/>
  <c r="U344" i="35"/>
  <c r="U345" i="35"/>
  <c r="U346" i="35"/>
  <c r="U347" i="35"/>
  <c r="U348" i="35"/>
  <c r="U349" i="35"/>
  <c r="U350" i="35"/>
  <c r="U351" i="35"/>
  <c r="U352" i="35"/>
  <c r="U353" i="35"/>
  <c r="U354" i="35"/>
  <c r="U355" i="35"/>
  <c r="U356" i="35"/>
  <c r="U357" i="35"/>
  <c r="U358" i="35"/>
  <c r="U359" i="35"/>
  <c r="U360" i="35"/>
  <c r="U361" i="35"/>
  <c r="U362" i="35"/>
  <c r="U363" i="35"/>
  <c r="U364" i="35"/>
  <c r="U365" i="35"/>
  <c r="U366" i="35"/>
  <c r="U367" i="35"/>
  <c r="U368" i="35"/>
  <c r="U369" i="35"/>
  <c r="U370" i="35"/>
  <c r="U371" i="35"/>
  <c r="U372" i="35"/>
  <c r="U373" i="35"/>
  <c r="U374" i="35"/>
  <c r="U375" i="35"/>
  <c r="U376" i="35"/>
  <c r="U377" i="35"/>
  <c r="U378" i="35"/>
  <c r="U379" i="35"/>
  <c r="U380" i="35"/>
  <c r="U381" i="35"/>
  <c r="U382" i="35"/>
  <c r="U383" i="35"/>
  <c r="U384" i="35"/>
  <c r="U385" i="35"/>
  <c r="U386" i="35"/>
  <c r="U387" i="35"/>
  <c r="U388" i="35"/>
  <c r="U389" i="35"/>
  <c r="U390" i="35"/>
  <c r="U391" i="35"/>
  <c r="U392" i="35"/>
  <c r="U393" i="35"/>
  <c r="U394" i="35"/>
  <c r="U395" i="35"/>
  <c r="U396" i="35"/>
  <c r="U397" i="35"/>
  <c r="U398" i="35"/>
  <c r="U399" i="35"/>
  <c r="U400" i="35"/>
  <c r="U401" i="35"/>
  <c r="U402" i="35"/>
  <c r="U403" i="35"/>
  <c r="U404" i="35"/>
  <c r="U405" i="35"/>
  <c r="U406" i="35"/>
  <c r="U407" i="35"/>
  <c r="U408" i="35"/>
  <c r="U409" i="35"/>
  <c r="U410" i="35"/>
  <c r="U411" i="35"/>
  <c r="U412" i="35"/>
  <c r="U413" i="35"/>
  <c r="U414" i="35"/>
  <c r="U415" i="35"/>
  <c r="U416" i="35"/>
  <c r="U417" i="35"/>
  <c r="U418" i="35"/>
  <c r="U419" i="35"/>
  <c r="U420" i="35"/>
  <c r="U421" i="35"/>
  <c r="U422" i="35"/>
  <c r="U423" i="35"/>
  <c r="U424" i="35"/>
  <c r="U425" i="35"/>
  <c r="U426" i="35"/>
  <c r="U427" i="35"/>
  <c r="U428" i="35"/>
  <c r="U429" i="35"/>
  <c r="U430" i="35"/>
  <c r="U431" i="35"/>
  <c r="U432" i="35"/>
  <c r="U433" i="35"/>
  <c r="U434" i="35"/>
  <c r="U435" i="35"/>
  <c r="U436" i="35"/>
  <c r="U437" i="35"/>
  <c r="U438" i="35"/>
  <c r="U439" i="35"/>
  <c r="U440" i="35"/>
  <c r="U441" i="35"/>
  <c r="U442" i="35"/>
  <c r="U443" i="35"/>
  <c r="U444" i="35"/>
  <c r="U445" i="35"/>
  <c r="U446" i="35"/>
  <c r="U447" i="35"/>
  <c r="U448" i="35"/>
  <c r="U449" i="35"/>
  <c r="U450" i="35"/>
  <c r="U451" i="35"/>
  <c r="U452" i="35"/>
  <c r="U453" i="35"/>
  <c r="U454" i="35"/>
  <c r="U455" i="35"/>
  <c r="U456" i="35"/>
  <c r="U457" i="35"/>
  <c r="U458" i="35"/>
  <c r="U459" i="35"/>
  <c r="U460" i="35"/>
  <c r="U461" i="35"/>
  <c r="U462" i="35"/>
  <c r="U463" i="35"/>
  <c r="U464" i="35"/>
  <c r="U465" i="35"/>
  <c r="U466" i="35"/>
  <c r="U467" i="35"/>
  <c r="U468" i="35"/>
  <c r="U469" i="35"/>
  <c r="U470" i="35"/>
  <c r="U471" i="35"/>
  <c r="U472" i="35"/>
  <c r="U473" i="35"/>
  <c r="U474" i="35"/>
  <c r="U475" i="35"/>
  <c r="U476" i="35"/>
  <c r="U477" i="35"/>
  <c r="U478" i="35"/>
  <c r="U479" i="35"/>
  <c r="U480" i="35"/>
  <c r="U481" i="35"/>
  <c r="U482" i="35"/>
  <c r="U483" i="35"/>
  <c r="U484" i="35"/>
  <c r="U485" i="35"/>
  <c r="U486" i="35"/>
  <c r="U487" i="35"/>
  <c r="U488" i="35"/>
  <c r="U489" i="35"/>
  <c r="U490" i="35"/>
  <c r="U491" i="35"/>
  <c r="U492" i="35"/>
  <c r="U493" i="35"/>
  <c r="U494" i="35"/>
  <c r="U495" i="35"/>
  <c r="U496" i="35"/>
  <c r="U497" i="35"/>
  <c r="U498" i="35"/>
  <c r="U499" i="35"/>
  <c r="U500" i="35"/>
  <c r="U501" i="35"/>
  <c r="U502" i="35"/>
  <c r="U503" i="35"/>
  <c r="U504" i="35"/>
  <c r="U505" i="35"/>
  <c r="U506" i="35"/>
  <c r="U507" i="35"/>
  <c r="U508" i="35"/>
  <c r="U509" i="35"/>
  <c r="U510" i="35"/>
  <c r="U511" i="35"/>
  <c r="U512" i="35"/>
  <c r="U513" i="35"/>
  <c r="U514" i="35"/>
  <c r="U515" i="35"/>
  <c r="U516" i="35"/>
  <c r="U517" i="35"/>
  <c r="U518" i="35"/>
  <c r="U519" i="35"/>
  <c r="U520" i="35"/>
  <c r="U521" i="35"/>
  <c r="U522" i="35"/>
  <c r="U523" i="35"/>
  <c r="U524" i="35"/>
  <c r="U525" i="35"/>
  <c r="U526" i="35"/>
  <c r="U527" i="35"/>
  <c r="U528" i="35"/>
  <c r="U529" i="35"/>
  <c r="U530" i="35"/>
  <c r="U531" i="35"/>
  <c r="U532" i="35"/>
  <c r="U533" i="35"/>
  <c r="U534" i="35"/>
  <c r="U535" i="35"/>
  <c r="U536" i="35"/>
  <c r="U537" i="35"/>
  <c r="U538" i="35"/>
  <c r="U539" i="35"/>
  <c r="U540" i="35"/>
  <c r="U541" i="35"/>
  <c r="U542" i="35"/>
  <c r="U543" i="35"/>
  <c r="U544" i="35"/>
  <c r="U545" i="35"/>
  <c r="U546" i="35"/>
  <c r="U547" i="35"/>
  <c r="U548" i="35"/>
  <c r="U549" i="35"/>
  <c r="U550" i="35"/>
  <c r="U551" i="35"/>
  <c r="U552" i="35"/>
  <c r="U553" i="35"/>
  <c r="U554" i="35"/>
  <c r="U555" i="35"/>
  <c r="U556" i="35"/>
  <c r="U557" i="35"/>
  <c r="U558" i="35"/>
  <c r="U559" i="35"/>
  <c r="U560" i="35"/>
  <c r="U561" i="35"/>
  <c r="U562" i="35"/>
  <c r="U563" i="35"/>
  <c r="U564" i="35"/>
  <c r="U565" i="35"/>
  <c r="U566" i="35"/>
  <c r="U567" i="35"/>
  <c r="U568" i="35"/>
  <c r="U569" i="35"/>
  <c r="U570" i="35"/>
  <c r="U571" i="35"/>
  <c r="U572" i="35"/>
  <c r="U573" i="35"/>
  <c r="U574" i="35"/>
  <c r="U575" i="35"/>
  <c r="U576" i="35"/>
  <c r="U577" i="35"/>
  <c r="U578" i="35"/>
  <c r="U579" i="35"/>
  <c r="U580" i="35"/>
  <c r="U581" i="35"/>
  <c r="U582" i="35"/>
  <c r="U583" i="35"/>
  <c r="U584" i="35"/>
  <c r="U585" i="35"/>
  <c r="U586" i="35"/>
  <c r="U587" i="35"/>
  <c r="U588" i="35"/>
  <c r="U589" i="35"/>
  <c r="U590" i="35"/>
  <c r="U591" i="35"/>
  <c r="U592" i="35"/>
  <c r="U593" i="35"/>
  <c r="U594" i="35"/>
  <c r="U595" i="35"/>
  <c r="U596" i="35"/>
  <c r="U597" i="35"/>
  <c r="U598" i="35"/>
  <c r="U599" i="35"/>
  <c r="U600" i="35"/>
  <c r="T2" i="35"/>
  <c r="T3" i="35"/>
  <c r="T4" i="35"/>
  <c r="T5" i="35"/>
  <c r="T6" i="35"/>
  <c r="T7" i="35"/>
  <c r="T8" i="35"/>
  <c r="T9" i="35"/>
  <c r="T10" i="35"/>
  <c r="T11" i="35"/>
  <c r="T12" i="35"/>
  <c r="T13" i="35"/>
  <c r="T14" i="35"/>
  <c r="T15" i="35"/>
  <c r="T16" i="35"/>
  <c r="T17" i="35"/>
  <c r="T18" i="35"/>
  <c r="T19" i="35"/>
  <c r="T20" i="35"/>
  <c r="T21" i="35"/>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6" i="35"/>
  <c r="T57" i="35"/>
  <c r="T58" i="35"/>
  <c r="T59" i="35"/>
  <c r="T60" i="35"/>
  <c r="T61" i="35"/>
  <c r="T62" i="35"/>
  <c r="T63" i="35"/>
  <c r="T64" i="35"/>
  <c r="T65" i="35"/>
  <c r="T66" i="35"/>
  <c r="T67" i="35"/>
  <c r="T68" i="35"/>
  <c r="T69" i="35"/>
  <c r="T70" i="35"/>
  <c r="T71" i="35"/>
  <c r="T72" i="35"/>
  <c r="T73" i="35"/>
  <c r="T74" i="35"/>
  <c r="T75" i="35"/>
  <c r="T76" i="35"/>
  <c r="T77" i="35"/>
  <c r="T78" i="35"/>
  <c r="T79" i="35"/>
  <c r="T80" i="35"/>
  <c r="T81" i="35"/>
  <c r="T82" i="35"/>
  <c r="T83" i="35"/>
  <c r="T84" i="35"/>
  <c r="T85" i="35"/>
  <c r="T86" i="35"/>
  <c r="T87" i="35"/>
  <c r="T88" i="35"/>
  <c r="T89" i="35"/>
  <c r="T90" i="35"/>
  <c r="T91" i="35"/>
  <c r="T92" i="35"/>
  <c r="T93" i="35"/>
  <c r="T94" i="35"/>
  <c r="T95" i="35"/>
  <c r="T96" i="35"/>
  <c r="T97" i="35"/>
  <c r="T98" i="35"/>
  <c r="T99" i="35"/>
  <c r="T100" i="35"/>
  <c r="T101" i="35"/>
  <c r="T102" i="35"/>
  <c r="T103" i="35"/>
  <c r="T104" i="35"/>
  <c r="T105" i="35"/>
  <c r="T106" i="35"/>
  <c r="T107" i="35"/>
  <c r="T108" i="35"/>
  <c r="T109" i="35"/>
  <c r="T110" i="35"/>
  <c r="T111" i="35"/>
  <c r="T112" i="35"/>
  <c r="T113" i="35"/>
  <c r="T114" i="35"/>
  <c r="T115" i="35"/>
  <c r="T116" i="35"/>
  <c r="T117" i="35"/>
  <c r="T118" i="35"/>
  <c r="T119" i="35"/>
  <c r="T120" i="35"/>
  <c r="T121" i="35"/>
  <c r="T122" i="35"/>
  <c r="T123" i="35"/>
  <c r="T124" i="35"/>
  <c r="T125" i="35"/>
  <c r="T126" i="35"/>
  <c r="T127" i="35"/>
  <c r="T128" i="35"/>
  <c r="T129" i="35"/>
  <c r="T130" i="35"/>
  <c r="T131" i="35"/>
  <c r="T132" i="35"/>
  <c r="T133" i="35"/>
  <c r="T134" i="35"/>
  <c r="T135" i="35"/>
  <c r="T136" i="35"/>
  <c r="T137" i="35"/>
  <c r="T138" i="35"/>
  <c r="T139" i="35"/>
  <c r="T140" i="35"/>
  <c r="T141" i="35"/>
  <c r="T142" i="35"/>
  <c r="T143" i="35"/>
  <c r="T144" i="35"/>
  <c r="T145" i="35"/>
  <c r="T146" i="35"/>
  <c r="T147" i="35"/>
  <c r="T148" i="35"/>
  <c r="T149" i="35"/>
  <c r="T150" i="35"/>
  <c r="T151" i="35"/>
  <c r="T152" i="35"/>
  <c r="T153" i="35"/>
  <c r="T154" i="35"/>
  <c r="T155" i="35"/>
  <c r="T156" i="35"/>
  <c r="T157" i="35"/>
  <c r="T158" i="35"/>
  <c r="T159" i="35"/>
  <c r="T160" i="35"/>
  <c r="T161" i="35"/>
  <c r="T162" i="35"/>
  <c r="T163" i="35"/>
  <c r="T164" i="35"/>
  <c r="T165" i="35"/>
  <c r="T166" i="35"/>
  <c r="T167" i="35"/>
  <c r="T168" i="35"/>
  <c r="T169" i="35"/>
  <c r="T170" i="35"/>
  <c r="T171" i="35"/>
  <c r="T172" i="35"/>
  <c r="T173" i="35"/>
  <c r="T174" i="35"/>
  <c r="T175" i="35"/>
  <c r="T176" i="35"/>
  <c r="T177" i="35"/>
  <c r="T178" i="35"/>
  <c r="T179" i="35"/>
  <c r="T180" i="35"/>
  <c r="T181" i="35"/>
  <c r="T182" i="35"/>
  <c r="T183" i="35"/>
  <c r="T184" i="35"/>
  <c r="T185" i="35"/>
  <c r="T186" i="35"/>
  <c r="T187" i="35"/>
  <c r="T188" i="35"/>
  <c r="T189" i="35"/>
  <c r="T190" i="35"/>
  <c r="T191" i="35"/>
  <c r="T192" i="35"/>
  <c r="T193" i="35"/>
  <c r="T194" i="35"/>
  <c r="T195" i="35"/>
  <c r="T196" i="35"/>
  <c r="T197" i="35"/>
  <c r="T198" i="35"/>
  <c r="T199" i="35"/>
  <c r="T200" i="35"/>
  <c r="T201" i="35"/>
  <c r="T202" i="35"/>
  <c r="T203" i="35"/>
  <c r="T204" i="35"/>
  <c r="T205" i="35"/>
  <c r="T206" i="35"/>
  <c r="T207" i="35"/>
  <c r="T208" i="35"/>
  <c r="T209" i="35"/>
  <c r="T210" i="35"/>
  <c r="T211" i="35"/>
  <c r="T212" i="35"/>
  <c r="T213" i="35"/>
  <c r="T214" i="35"/>
  <c r="T215" i="35"/>
  <c r="T216" i="35"/>
  <c r="T217" i="35"/>
  <c r="T218" i="35"/>
  <c r="T219" i="35"/>
  <c r="T220" i="35"/>
  <c r="T221" i="35"/>
  <c r="T222" i="35"/>
  <c r="T223" i="35"/>
  <c r="T224" i="35"/>
  <c r="T225" i="35"/>
  <c r="T226" i="35"/>
  <c r="T227" i="35"/>
  <c r="T228" i="35"/>
  <c r="T229" i="35"/>
  <c r="T230" i="35"/>
  <c r="T231" i="35"/>
  <c r="T232" i="35"/>
  <c r="T233" i="35"/>
  <c r="T234" i="35"/>
  <c r="T235" i="35"/>
  <c r="T236" i="35"/>
  <c r="T237" i="35"/>
  <c r="T238" i="35"/>
  <c r="T239" i="35"/>
  <c r="T240" i="35"/>
  <c r="T241" i="35"/>
  <c r="T242" i="35"/>
  <c r="T243" i="35"/>
  <c r="T244" i="35"/>
  <c r="T245" i="35"/>
  <c r="T246" i="35"/>
  <c r="T247" i="35"/>
  <c r="T248" i="35"/>
  <c r="T249" i="35"/>
  <c r="T250" i="35"/>
  <c r="T251" i="35"/>
  <c r="T252" i="35"/>
  <c r="T253" i="35"/>
  <c r="T254" i="35"/>
  <c r="T255" i="35"/>
  <c r="T256" i="35"/>
  <c r="T257" i="35"/>
  <c r="T258" i="35"/>
  <c r="T259" i="35"/>
  <c r="T260" i="35"/>
  <c r="T261" i="35"/>
  <c r="T262" i="35"/>
  <c r="T263" i="35"/>
  <c r="T264" i="35"/>
  <c r="T265" i="35"/>
  <c r="T266" i="35"/>
  <c r="T267" i="35"/>
  <c r="T268" i="35"/>
  <c r="T269" i="35"/>
  <c r="T270" i="35"/>
  <c r="T271" i="35"/>
  <c r="T272" i="35"/>
  <c r="T273" i="35"/>
  <c r="T274" i="35"/>
  <c r="T275" i="35"/>
  <c r="T276" i="35"/>
  <c r="T277" i="35"/>
  <c r="T278" i="35"/>
  <c r="T279" i="35"/>
  <c r="T280" i="35"/>
  <c r="T281" i="35"/>
  <c r="T282" i="35"/>
  <c r="T283" i="35"/>
  <c r="T284" i="35"/>
  <c r="T285" i="35"/>
  <c r="T286" i="35"/>
  <c r="T287" i="35"/>
  <c r="T288" i="35"/>
  <c r="T289" i="35"/>
  <c r="T290" i="35"/>
  <c r="T291" i="35"/>
  <c r="T292" i="35"/>
  <c r="T293" i="35"/>
  <c r="T294" i="35"/>
  <c r="T295" i="35"/>
  <c r="T296" i="35"/>
  <c r="T297" i="35"/>
  <c r="T298" i="35"/>
  <c r="T299" i="35"/>
  <c r="T300" i="35"/>
  <c r="T301" i="35"/>
  <c r="T302" i="35"/>
  <c r="T303" i="35"/>
  <c r="T304" i="35"/>
  <c r="T305" i="35"/>
  <c r="T306" i="35"/>
  <c r="T307" i="35"/>
  <c r="T308" i="35"/>
  <c r="T309" i="35"/>
  <c r="T310" i="35"/>
  <c r="T311" i="35"/>
  <c r="T312" i="35"/>
  <c r="T313" i="35"/>
  <c r="T314" i="35"/>
  <c r="T315" i="35"/>
  <c r="T316" i="35"/>
  <c r="T317" i="35"/>
  <c r="T318" i="35"/>
  <c r="T319" i="35"/>
  <c r="T320" i="35"/>
  <c r="T321" i="35"/>
  <c r="T322" i="35"/>
  <c r="T323" i="35"/>
  <c r="T324" i="35"/>
  <c r="T325" i="35"/>
  <c r="T326" i="35"/>
  <c r="T327" i="35"/>
  <c r="T328" i="35"/>
  <c r="T329" i="35"/>
  <c r="T330" i="35"/>
  <c r="T331" i="35"/>
  <c r="T332" i="35"/>
  <c r="T333" i="35"/>
  <c r="T334" i="35"/>
  <c r="T335" i="35"/>
  <c r="T336" i="35"/>
  <c r="T337" i="35"/>
  <c r="T338" i="35"/>
  <c r="T339" i="35"/>
  <c r="T340" i="35"/>
  <c r="T341" i="35"/>
  <c r="T342" i="35"/>
  <c r="T343" i="35"/>
  <c r="T344" i="35"/>
  <c r="T345" i="35"/>
  <c r="T346" i="35"/>
  <c r="T347" i="35"/>
  <c r="T348" i="35"/>
  <c r="T349" i="35"/>
  <c r="T350" i="35"/>
  <c r="T351" i="35"/>
  <c r="T352" i="35"/>
  <c r="T353" i="35"/>
  <c r="T354" i="35"/>
  <c r="T355" i="35"/>
  <c r="T356" i="35"/>
  <c r="T357" i="35"/>
  <c r="T358" i="35"/>
  <c r="T359" i="35"/>
  <c r="T360" i="35"/>
  <c r="T361" i="35"/>
  <c r="T362" i="35"/>
  <c r="T363" i="35"/>
  <c r="T364" i="35"/>
  <c r="T365" i="35"/>
  <c r="T366" i="35"/>
  <c r="T367" i="35"/>
  <c r="T368" i="35"/>
  <c r="T369" i="35"/>
  <c r="T370" i="35"/>
  <c r="T371" i="35"/>
  <c r="T372" i="35"/>
  <c r="T373" i="35"/>
  <c r="T374" i="35"/>
  <c r="T375" i="35"/>
  <c r="T376" i="35"/>
  <c r="T377" i="35"/>
  <c r="T378" i="35"/>
  <c r="T379" i="35"/>
  <c r="T380" i="35"/>
  <c r="T381" i="35"/>
  <c r="T382" i="35"/>
  <c r="T383" i="35"/>
  <c r="T384" i="35"/>
  <c r="T385" i="35"/>
  <c r="T386" i="35"/>
  <c r="T387" i="35"/>
  <c r="T388" i="35"/>
  <c r="T389" i="35"/>
  <c r="T390" i="35"/>
  <c r="T391" i="35"/>
  <c r="T392" i="35"/>
  <c r="T393" i="35"/>
  <c r="T394" i="35"/>
  <c r="T395" i="35"/>
  <c r="T396" i="35"/>
  <c r="T397" i="35"/>
  <c r="T398" i="35"/>
  <c r="T399" i="35"/>
  <c r="T400" i="35"/>
  <c r="T401" i="35"/>
  <c r="T402" i="35"/>
  <c r="T403" i="35"/>
  <c r="T404" i="35"/>
  <c r="T405" i="35"/>
  <c r="T406" i="35"/>
  <c r="T407" i="35"/>
  <c r="T408" i="35"/>
  <c r="T409" i="35"/>
  <c r="T410" i="35"/>
  <c r="T411" i="35"/>
  <c r="T412" i="35"/>
  <c r="T413" i="35"/>
  <c r="T414" i="35"/>
  <c r="T415" i="35"/>
  <c r="T416" i="35"/>
  <c r="T417" i="35"/>
  <c r="T418" i="35"/>
  <c r="T419" i="35"/>
  <c r="T420" i="35"/>
  <c r="T421" i="35"/>
  <c r="T422" i="35"/>
  <c r="T423" i="35"/>
  <c r="T424" i="35"/>
  <c r="T425" i="35"/>
  <c r="T426" i="35"/>
  <c r="T427" i="35"/>
  <c r="T428" i="35"/>
  <c r="T429" i="35"/>
  <c r="T430" i="35"/>
  <c r="T431" i="35"/>
  <c r="T432" i="35"/>
  <c r="T433" i="35"/>
  <c r="T434" i="35"/>
  <c r="T435" i="35"/>
  <c r="T436" i="35"/>
  <c r="T437" i="35"/>
  <c r="T438" i="35"/>
  <c r="T439" i="35"/>
  <c r="T440" i="35"/>
  <c r="T441" i="35"/>
  <c r="T442" i="35"/>
  <c r="T443" i="35"/>
  <c r="T444" i="35"/>
  <c r="T445" i="35"/>
  <c r="T446" i="35"/>
  <c r="T447" i="35"/>
  <c r="T448" i="35"/>
  <c r="T449" i="35"/>
  <c r="T450" i="35"/>
  <c r="T451" i="35"/>
  <c r="T452" i="35"/>
  <c r="T453" i="35"/>
  <c r="T454" i="35"/>
  <c r="T455" i="35"/>
  <c r="T456" i="35"/>
  <c r="T457" i="35"/>
  <c r="T458" i="35"/>
  <c r="T459" i="35"/>
  <c r="T460" i="35"/>
  <c r="T461" i="35"/>
  <c r="T462" i="35"/>
  <c r="T463" i="35"/>
  <c r="T464" i="35"/>
  <c r="T465" i="35"/>
  <c r="T466" i="35"/>
  <c r="T467" i="35"/>
  <c r="T468" i="35"/>
  <c r="T469" i="35"/>
  <c r="T470" i="35"/>
  <c r="T471" i="35"/>
  <c r="T472" i="35"/>
  <c r="T473" i="35"/>
  <c r="T474" i="35"/>
  <c r="T475" i="35"/>
  <c r="T476" i="35"/>
  <c r="T477" i="35"/>
  <c r="T478" i="35"/>
  <c r="T479" i="35"/>
  <c r="T480" i="35"/>
  <c r="T481" i="35"/>
  <c r="T482" i="35"/>
  <c r="T483" i="35"/>
  <c r="T484" i="35"/>
  <c r="T485" i="35"/>
  <c r="T486" i="35"/>
  <c r="T487" i="35"/>
  <c r="T488" i="35"/>
  <c r="T489" i="35"/>
  <c r="T490" i="35"/>
  <c r="T491" i="35"/>
  <c r="T492" i="35"/>
  <c r="T493" i="35"/>
  <c r="T494" i="35"/>
  <c r="T495" i="35"/>
  <c r="T496" i="35"/>
  <c r="T497" i="35"/>
  <c r="T498" i="35"/>
  <c r="T499" i="35"/>
  <c r="T500" i="35"/>
  <c r="T501" i="35"/>
  <c r="T502" i="35"/>
  <c r="T503" i="35"/>
  <c r="T504" i="35"/>
  <c r="T505" i="35"/>
  <c r="T506" i="35"/>
  <c r="T507" i="35"/>
  <c r="T508" i="35"/>
  <c r="T509" i="35"/>
  <c r="T510" i="35"/>
  <c r="T511" i="35"/>
  <c r="T512" i="35"/>
  <c r="T513" i="35"/>
  <c r="T514" i="35"/>
  <c r="T515" i="35"/>
  <c r="T516" i="35"/>
  <c r="T517" i="35"/>
  <c r="T518" i="35"/>
  <c r="T519" i="35"/>
  <c r="T520" i="35"/>
  <c r="T521" i="35"/>
  <c r="T522" i="35"/>
  <c r="T523" i="35"/>
  <c r="T524" i="35"/>
  <c r="T525" i="35"/>
  <c r="T526" i="35"/>
  <c r="T527" i="35"/>
  <c r="T528" i="35"/>
  <c r="T529" i="35"/>
  <c r="T530" i="35"/>
  <c r="T531" i="35"/>
  <c r="T532" i="35"/>
  <c r="T533" i="35"/>
  <c r="T534" i="35"/>
  <c r="T535" i="35"/>
  <c r="T536" i="35"/>
  <c r="T537" i="35"/>
  <c r="T538" i="35"/>
  <c r="T539" i="35"/>
  <c r="T540" i="35"/>
  <c r="T541" i="35"/>
  <c r="T542" i="35"/>
  <c r="T543" i="35"/>
  <c r="T544" i="35"/>
  <c r="T545" i="35"/>
  <c r="T546" i="35"/>
  <c r="T547" i="35"/>
  <c r="T548" i="35"/>
  <c r="T549" i="35"/>
  <c r="T550" i="35"/>
  <c r="T551" i="35"/>
  <c r="T552" i="35"/>
  <c r="T553" i="35"/>
  <c r="T554" i="35"/>
  <c r="T555" i="35"/>
  <c r="T556" i="35"/>
  <c r="T557" i="35"/>
  <c r="T558" i="35"/>
  <c r="T559" i="35"/>
  <c r="T560" i="35"/>
  <c r="T561" i="35"/>
  <c r="T562" i="35"/>
  <c r="T563" i="35"/>
  <c r="T564" i="35"/>
  <c r="T565" i="35"/>
  <c r="T566" i="35"/>
  <c r="T567" i="35"/>
  <c r="T568" i="35"/>
  <c r="T569" i="35"/>
  <c r="T570" i="35"/>
  <c r="T571" i="35"/>
  <c r="T572" i="35"/>
  <c r="T573" i="35"/>
  <c r="T574" i="35"/>
  <c r="T575" i="35"/>
  <c r="T576" i="35"/>
  <c r="T577" i="35"/>
  <c r="T578" i="35"/>
  <c r="T579" i="35"/>
  <c r="T580" i="35"/>
  <c r="T581" i="35"/>
  <c r="T582" i="35"/>
  <c r="T583" i="35"/>
  <c r="T584" i="35"/>
  <c r="T585" i="35"/>
  <c r="T586" i="35"/>
  <c r="T587" i="35"/>
  <c r="T588" i="35"/>
  <c r="T589" i="35"/>
  <c r="T590" i="35"/>
  <c r="T591" i="35"/>
  <c r="T592" i="35"/>
  <c r="T593" i="35"/>
  <c r="T594" i="35"/>
  <c r="T595" i="35"/>
  <c r="T596" i="35"/>
  <c r="T597" i="35"/>
  <c r="T598" i="35"/>
  <c r="T599" i="35"/>
  <c r="T600" i="35"/>
  <c r="S2" i="35"/>
  <c r="S3" i="35"/>
  <c r="S4" i="35"/>
  <c r="S5" i="35"/>
  <c r="S6" i="35"/>
  <c r="S7" i="35"/>
  <c r="S8" i="35"/>
  <c r="S9" i="35"/>
  <c r="S10" i="35"/>
  <c r="S11" i="35"/>
  <c r="S12" i="35"/>
  <c r="S13" i="35"/>
  <c r="S14" i="35"/>
  <c r="S15" i="35"/>
  <c r="S16" i="35"/>
  <c r="S17" i="35"/>
  <c r="S18" i="35"/>
  <c r="S19" i="35"/>
  <c r="S20" i="35"/>
  <c r="S21" i="35"/>
  <c r="S22" i="35"/>
  <c r="S23" i="35"/>
  <c r="S24" i="35"/>
  <c r="S25" i="35"/>
  <c r="S26" i="35"/>
  <c r="S27" i="35"/>
  <c r="S28" i="35"/>
  <c r="S29" i="35"/>
  <c r="S30" i="35"/>
  <c r="S31" i="35"/>
  <c r="S32" i="35"/>
  <c r="S33" i="35"/>
  <c r="S34" i="35"/>
  <c r="S35" i="35"/>
  <c r="S36" i="35"/>
  <c r="S37" i="35"/>
  <c r="S38" i="35"/>
  <c r="S39" i="35"/>
  <c r="S40" i="35"/>
  <c r="S41" i="35"/>
  <c r="S42" i="35"/>
  <c r="S43" i="35"/>
  <c r="S44" i="35"/>
  <c r="S45" i="35"/>
  <c r="S46" i="35"/>
  <c r="S47" i="35"/>
  <c r="S48" i="35"/>
  <c r="S49" i="35"/>
  <c r="S50" i="35"/>
  <c r="S51" i="35"/>
  <c r="S52" i="35"/>
  <c r="S53" i="35"/>
  <c r="S54" i="35"/>
  <c r="S55" i="35"/>
  <c r="S56" i="35"/>
  <c r="S57" i="35"/>
  <c r="S58" i="35"/>
  <c r="S59" i="35"/>
  <c r="S60" i="35"/>
  <c r="S61" i="35"/>
  <c r="S62" i="35"/>
  <c r="S63" i="35"/>
  <c r="S64" i="35"/>
  <c r="S65" i="35"/>
  <c r="S66" i="35"/>
  <c r="S67" i="35"/>
  <c r="S68" i="35"/>
  <c r="S69" i="35"/>
  <c r="S70" i="35"/>
  <c r="S71" i="35"/>
  <c r="S72" i="35"/>
  <c r="S73" i="35"/>
  <c r="S74" i="35"/>
  <c r="S75" i="35"/>
  <c r="S76" i="35"/>
  <c r="S77" i="35"/>
  <c r="S78" i="35"/>
  <c r="S79" i="35"/>
  <c r="S80" i="35"/>
  <c r="S81" i="35"/>
  <c r="S82" i="35"/>
  <c r="S83" i="35"/>
  <c r="S84" i="35"/>
  <c r="S85" i="35"/>
  <c r="S86" i="35"/>
  <c r="S87" i="35"/>
  <c r="S88" i="35"/>
  <c r="S89" i="35"/>
  <c r="S90" i="35"/>
  <c r="S91" i="35"/>
  <c r="S92" i="35"/>
  <c r="S93" i="35"/>
  <c r="S94" i="35"/>
  <c r="S95" i="35"/>
  <c r="S96" i="35"/>
  <c r="S97" i="35"/>
  <c r="S98" i="35"/>
  <c r="S99" i="35"/>
  <c r="S100" i="35"/>
  <c r="S101" i="35"/>
  <c r="S102" i="35"/>
  <c r="S103" i="35"/>
  <c r="S104" i="35"/>
  <c r="S105" i="35"/>
  <c r="S106" i="35"/>
  <c r="S107" i="35"/>
  <c r="S108" i="35"/>
  <c r="S109" i="35"/>
  <c r="S110" i="35"/>
  <c r="S111" i="35"/>
  <c r="S112" i="35"/>
  <c r="S113" i="35"/>
  <c r="S114" i="35"/>
  <c r="S115" i="35"/>
  <c r="S116" i="35"/>
  <c r="S117" i="35"/>
  <c r="S118" i="35"/>
  <c r="S119" i="35"/>
  <c r="S120" i="35"/>
  <c r="S121" i="35"/>
  <c r="S122" i="35"/>
  <c r="S123" i="35"/>
  <c r="S124" i="35"/>
  <c r="S125" i="35"/>
  <c r="S126" i="35"/>
  <c r="S127" i="35"/>
  <c r="S128" i="35"/>
  <c r="S129" i="35"/>
  <c r="S130" i="35"/>
  <c r="S131" i="35"/>
  <c r="S132" i="35"/>
  <c r="S133" i="35"/>
  <c r="S134" i="35"/>
  <c r="S135" i="35"/>
  <c r="S136" i="35"/>
  <c r="S137" i="35"/>
  <c r="S138" i="35"/>
  <c r="S139" i="35"/>
  <c r="S140" i="35"/>
  <c r="S141" i="35"/>
  <c r="S142" i="35"/>
  <c r="S143" i="35"/>
  <c r="S144" i="35"/>
  <c r="S145" i="35"/>
  <c r="S146" i="35"/>
  <c r="S147" i="35"/>
  <c r="S148" i="35"/>
  <c r="S149" i="35"/>
  <c r="S150" i="35"/>
  <c r="S151" i="35"/>
  <c r="S152" i="35"/>
  <c r="S153" i="35"/>
  <c r="S154" i="35"/>
  <c r="S155" i="35"/>
  <c r="S156" i="35"/>
  <c r="S157" i="35"/>
  <c r="S158" i="35"/>
  <c r="S159" i="35"/>
  <c r="S160" i="35"/>
  <c r="S161" i="35"/>
  <c r="S162" i="35"/>
  <c r="S163" i="35"/>
  <c r="S164" i="35"/>
  <c r="S165" i="35"/>
  <c r="S166" i="35"/>
  <c r="S167" i="35"/>
  <c r="S168" i="35"/>
  <c r="S169" i="35"/>
  <c r="S170" i="35"/>
  <c r="S171" i="35"/>
  <c r="S172" i="35"/>
  <c r="S173" i="35"/>
  <c r="S174" i="35"/>
  <c r="S175" i="35"/>
  <c r="S176" i="35"/>
  <c r="S177" i="35"/>
  <c r="S178" i="35"/>
  <c r="S179" i="35"/>
  <c r="S180" i="35"/>
  <c r="S181" i="35"/>
  <c r="S182" i="35"/>
  <c r="S183" i="35"/>
  <c r="S184" i="35"/>
  <c r="S185" i="35"/>
  <c r="S186" i="35"/>
  <c r="S187" i="35"/>
  <c r="S188" i="35"/>
  <c r="S189" i="35"/>
  <c r="S190" i="35"/>
  <c r="S191" i="35"/>
  <c r="S192" i="35"/>
  <c r="S193" i="35"/>
  <c r="S194" i="35"/>
  <c r="S195" i="35"/>
  <c r="S196" i="35"/>
  <c r="S197" i="35"/>
  <c r="S198" i="35"/>
  <c r="S199" i="35"/>
  <c r="S200" i="35"/>
  <c r="S201" i="35"/>
  <c r="S202" i="35"/>
  <c r="S203" i="35"/>
  <c r="S204" i="35"/>
  <c r="S205" i="35"/>
  <c r="S206" i="35"/>
  <c r="S207" i="35"/>
  <c r="S208" i="35"/>
  <c r="S209" i="35"/>
  <c r="S210" i="35"/>
  <c r="S211" i="35"/>
  <c r="S212" i="35"/>
  <c r="S213" i="35"/>
  <c r="S214" i="35"/>
  <c r="S215" i="35"/>
  <c r="S216" i="35"/>
  <c r="S217" i="35"/>
  <c r="S218" i="35"/>
  <c r="S219" i="35"/>
  <c r="S220" i="35"/>
  <c r="S221" i="35"/>
  <c r="S222" i="35"/>
  <c r="S223" i="35"/>
  <c r="S224" i="35"/>
  <c r="S225" i="35"/>
  <c r="S226" i="35"/>
  <c r="S227" i="35"/>
  <c r="S228" i="35"/>
  <c r="S229" i="35"/>
  <c r="S230" i="35"/>
  <c r="S231" i="35"/>
  <c r="S232" i="35"/>
  <c r="S233" i="35"/>
  <c r="S234" i="35"/>
  <c r="S235" i="35"/>
  <c r="S236" i="35"/>
  <c r="S237" i="35"/>
  <c r="S238" i="35"/>
  <c r="S239" i="35"/>
  <c r="S240" i="35"/>
  <c r="S241" i="35"/>
  <c r="S242" i="35"/>
  <c r="S243" i="35"/>
  <c r="S244" i="35"/>
  <c r="S245" i="35"/>
  <c r="S246" i="35"/>
  <c r="S247" i="35"/>
  <c r="S248" i="35"/>
  <c r="S249" i="35"/>
  <c r="S250" i="35"/>
  <c r="S251" i="35"/>
  <c r="S252" i="35"/>
  <c r="S253" i="35"/>
  <c r="S254" i="35"/>
  <c r="S255" i="35"/>
  <c r="S256" i="35"/>
  <c r="S257" i="35"/>
  <c r="S258" i="35"/>
  <c r="S259" i="35"/>
  <c r="S260" i="35"/>
  <c r="S261" i="35"/>
  <c r="S262" i="35"/>
  <c r="S263" i="35"/>
  <c r="S264" i="35"/>
  <c r="S265" i="35"/>
  <c r="S266" i="35"/>
  <c r="S267" i="35"/>
  <c r="S268" i="35"/>
  <c r="S269" i="35"/>
  <c r="S270" i="35"/>
  <c r="S271" i="35"/>
  <c r="S272" i="35"/>
  <c r="S273" i="35"/>
  <c r="S274" i="35"/>
  <c r="S275" i="35"/>
  <c r="S276" i="35"/>
  <c r="S277" i="35"/>
  <c r="S278" i="35"/>
  <c r="S279" i="35"/>
  <c r="S280" i="35"/>
  <c r="S281" i="35"/>
  <c r="S282" i="35"/>
  <c r="S283" i="35"/>
  <c r="S284" i="35"/>
  <c r="S285" i="35"/>
  <c r="S286" i="35"/>
  <c r="S287" i="35"/>
  <c r="S288" i="35"/>
  <c r="S289" i="35"/>
  <c r="S290" i="35"/>
  <c r="S291" i="35"/>
  <c r="S292" i="35"/>
  <c r="S293" i="35"/>
  <c r="S294" i="35"/>
  <c r="S295" i="35"/>
  <c r="S296" i="35"/>
  <c r="S297" i="35"/>
  <c r="S298" i="35"/>
  <c r="S299" i="35"/>
  <c r="S300" i="35"/>
  <c r="S301" i="35"/>
  <c r="S302" i="35"/>
  <c r="S303" i="35"/>
  <c r="S304" i="35"/>
  <c r="S305" i="35"/>
  <c r="S306" i="35"/>
  <c r="S307" i="35"/>
  <c r="S308" i="35"/>
  <c r="S309" i="35"/>
  <c r="S310" i="35"/>
  <c r="S311" i="35"/>
  <c r="S312" i="35"/>
  <c r="S313" i="35"/>
  <c r="S314" i="35"/>
  <c r="S315" i="35"/>
  <c r="S316" i="35"/>
  <c r="S317" i="35"/>
  <c r="S318" i="35"/>
  <c r="S319" i="35"/>
  <c r="S320" i="35"/>
  <c r="S321" i="35"/>
  <c r="S322" i="35"/>
  <c r="S323" i="35"/>
  <c r="S324" i="35"/>
  <c r="S325" i="35"/>
  <c r="S326" i="35"/>
  <c r="S327" i="35"/>
  <c r="S328" i="35"/>
  <c r="S329" i="35"/>
  <c r="S330" i="35"/>
  <c r="S331" i="35"/>
  <c r="S332" i="35"/>
  <c r="S333" i="35"/>
  <c r="S334" i="35"/>
  <c r="S335" i="35"/>
  <c r="S336" i="35"/>
  <c r="S337" i="35"/>
  <c r="S338" i="35"/>
  <c r="S339" i="35"/>
  <c r="S340" i="35"/>
  <c r="S341" i="35"/>
  <c r="S342" i="35"/>
  <c r="S343" i="35"/>
  <c r="S344" i="35"/>
  <c r="S345" i="35"/>
  <c r="S346" i="35"/>
  <c r="S347" i="35"/>
  <c r="S348" i="35"/>
  <c r="S349" i="35"/>
  <c r="S350" i="35"/>
  <c r="S351" i="35"/>
  <c r="S352" i="35"/>
  <c r="S353" i="35"/>
  <c r="S354" i="35"/>
  <c r="S355" i="35"/>
  <c r="S356" i="35"/>
  <c r="S357" i="35"/>
  <c r="S358" i="35"/>
  <c r="S359" i="35"/>
  <c r="S360" i="35"/>
  <c r="S361" i="35"/>
  <c r="S362" i="35"/>
  <c r="S363" i="35"/>
  <c r="S364" i="35"/>
  <c r="S365" i="35"/>
  <c r="S366" i="35"/>
  <c r="S367" i="35"/>
  <c r="S368" i="35"/>
  <c r="S369" i="35"/>
  <c r="S370" i="35"/>
  <c r="S371" i="35"/>
  <c r="S372" i="35"/>
  <c r="S373" i="35"/>
  <c r="S374" i="35"/>
  <c r="S375" i="35"/>
  <c r="S376" i="35"/>
  <c r="S377" i="35"/>
  <c r="S378" i="35"/>
  <c r="S379" i="35"/>
  <c r="S380" i="35"/>
  <c r="S381" i="35"/>
  <c r="S382" i="35"/>
  <c r="S383" i="35"/>
  <c r="S384" i="35"/>
  <c r="S385" i="35"/>
  <c r="S386" i="35"/>
  <c r="S387" i="35"/>
  <c r="S388" i="35"/>
  <c r="S389" i="35"/>
  <c r="S390" i="35"/>
  <c r="S391" i="35"/>
  <c r="S392" i="35"/>
  <c r="S393" i="35"/>
  <c r="S394" i="35"/>
  <c r="S395" i="35"/>
  <c r="S396" i="35"/>
  <c r="S397" i="35"/>
  <c r="S398" i="35"/>
  <c r="S399" i="35"/>
  <c r="S400" i="35"/>
  <c r="S401" i="35"/>
  <c r="S402" i="35"/>
  <c r="S403" i="35"/>
  <c r="S404" i="35"/>
  <c r="S405" i="35"/>
  <c r="S406" i="35"/>
  <c r="S407" i="35"/>
  <c r="S408" i="35"/>
  <c r="S409" i="35"/>
  <c r="S410" i="35"/>
  <c r="S411" i="35"/>
  <c r="S412" i="35"/>
  <c r="S413" i="35"/>
  <c r="S414" i="35"/>
  <c r="S415" i="35"/>
  <c r="S416" i="35"/>
  <c r="S417" i="35"/>
  <c r="S418" i="35"/>
  <c r="S419" i="35"/>
  <c r="S420" i="35"/>
  <c r="S421" i="35"/>
  <c r="S422" i="35"/>
  <c r="S423" i="35"/>
  <c r="S424" i="35"/>
  <c r="S425" i="35"/>
  <c r="S426" i="35"/>
  <c r="S427" i="35"/>
  <c r="S428" i="35"/>
  <c r="S429" i="35"/>
  <c r="S430" i="35"/>
  <c r="S431" i="35"/>
  <c r="S432" i="35"/>
  <c r="S433" i="35"/>
  <c r="S434" i="35"/>
  <c r="S435" i="35"/>
  <c r="S436" i="35"/>
  <c r="S437" i="35"/>
  <c r="S438" i="35"/>
  <c r="S439" i="35"/>
  <c r="S440" i="35"/>
  <c r="S441" i="35"/>
  <c r="S442" i="35"/>
  <c r="S443" i="35"/>
  <c r="S444" i="35"/>
  <c r="S445" i="35"/>
  <c r="S446" i="35"/>
  <c r="S447" i="35"/>
  <c r="S448" i="35"/>
  <c r="S449" i="35"/>
  <c r="S450" i="35"/>
  <c r="S451" i="35"/>
  <c r="S452" i="35"/>
  <c r="S453" i="35"/>
  <c r="S454" i="35"/>
  <c r="S455" i="35"/>
  <c r="S456" i="35"/>
  <c r="S457" i="35"/>
  <c r="S458" i="35"/>
  <c r="S459" i="35"/>
  <c r="S460" i="35"/>
  <c r="S461" i="35"/>
  <c r="S462" i="35"/>
  <c r="S463" i="35"/>
  <c r="S464" i="35"/>
  <c r="S465" i="35"/>
  <c r="S466" i="35"/>
  <c r="S467" i="35"/>
  <c r="S468" i="35"/>
  <c r="S469" i="35"/>
  <c r="S470" i="35"/>
  <c r="S471" i="35"/>
  <c r="S472" i="35"/>
  <c r="S473" i="35"/>
  <c r="S474" i="35"/>
  <c r="S475" i="35"/>
  <c r="S476" i="35"/>
  <c r="S477" i="35"/>
  <c r="S478" i="35"/>
  <c r="S479" i="35"/>
  <c r="S480" i="35"/>
  <c r="S481" i="35"/>
  <c r="S482" i="35"/>
  <c r="S483" i="35"/>
  <c r="S484" i="35"/>
  <c r="S485" i="35"/>
  <c r="S486" i="35"/>
  <c r="S487" i="35"/>
  <c r="S488" i="35"/>
  <c r="S489" i="35"/>
  <c r="S490" i="35"/>
  <c r="S491" i="35"/>
  <c r="S492" i="35"/>
  <c r="S493" i="35"/>
  <c r="S494" i="35"/>
  <c r="S495" i="35"/>
  <c r="S496" i="35"/>
  <c r="S497" i="35"/>
  <c r="S498" i="35"/>
  <c r="S499" i="35"/>
  <c r="S500" i="35"/>
  <c r="S501" i="35"/>
  <c r="S502" i="35"/>
  <c r="S503" i="35"/>
  <c r="S504" i="35"/>
  <c r="S505" i="35"/>
  <c r="S506" i="35"/>
  <c r="S507" i="35"/>
  <c r="S508" i="35"/>
  <c r="S509" i="35"/>
  <c r="S510" i="35"/>
  <c r="S511" i="35"/>
  <c r="S512" i="35"/>
  <c r="S513" i="35"/>
  <c r="S514" i="35"/>
  <c r="S515" i="35"/>
  <c r="S516" i="35"/>
  <c r="S517" i="35"/>
  <c r="S518" i="35"/>
  <c r="S519" i="35"/>
  <c r="S520" i="35"/>
  <c r="S521" i="35"/>
  <c r="S522" i="35"/>
  <c r="S523" i="35"/>
  <c r="S524" i="35"/>
  <c r="S525" i="35"/>
  <c r="S526" i="35"/>
  <c r="S527" i="35"/>
  <c r="S528" i="35"/>
  <c r="S529" i="35"/>
  <c r="S530" i="35"/>
  <c r="S531" i="35"/>
  <c r="S532" i="35"/>
  <c r="S533" i="35"/>
  <c r="S534" i="35"/>
  <c r="S535" i="35"/>
  <c r="S536" i="35"/>
  <c r="S537" i="35"/>
  <c r="S538" i="35"/>
  <c r="S539" i="35"/>
  <c r="S540" i="35"/>
  <c r="S541" i="35"/>
  <c r="S542" i="35"/>
  <c r="S543" i="35"/>
  <c r="S544" i="35"/>
  <c r="S545" i="35"/>
  <c r="S546" i="35"/>
  <c r="S547" i="35"/>
  <c r="S548" i="35"/>
  <c r="S549" i="35"/>
  <c r="S550" i="35"/>
  <c r="S551" i="35"/>
  <c r="S552" i="35"/>
  <c r="S553" i="35"/>
  <c r="S554" i="35"/>
  <c r="S555" i="35"/>
  <c r="S556" i="35"/>
  <c r="S557" i="35"/>
  <c r="S558" i="35"/>
  <c r="S559" i="35"/>
  <c r="S560" i="35"/>
  <c r="S561" i="35"/>
  <c r="S562" i="35"/>
  <c r="S563" i="35"/>
  <c r="S564" i="35"/>
  <c r="S565" i="35"/>
  <c r="S566" i="35"/>
  <c r="S567" i="35"/>
  <c r="S568" i="35"/>
  <c r="S569" i="35"/>
  <c r="S570" i="35"/>
  <c r="S571" i="35"/>
  <c r="S572" i="35"/>
  <c r="S573" i="35"/>
  <c r="S574" i="35"/>
  <c r="S575" i="35"/>
  <c r="S576" i="35"/>
  <c r="S577" i="35"/>
  <c r="S578" i="35"/>
  <c r="S579" i="35"/>
  <c r="S580" i="35"/>
  <c r="S581" i="35"/>
  <c r="S582" i="35"/>
  <c r="S583" i="35"/>
  <c r="S584" i="35"/>
  <c r="S585" i="35"/>
  <c r="S586" i="35"/>
  <c r="S587" i="35"/>
  <c r="S588" i="35"/>
  <c r="S589" i="35"/>
  <c r="S590" i="35"/>
  <c r="S591" i="35"/>
  <c r="S592" i="35"/>
  <c r="S593" i="35"/>
  <c r="S594" i="35"/>
  <c r="S595" i="35"/>
  <c r="S596" i="35"/>
  <c r="S597" i="35"/>
  <c r="S598" i="35"/>
  <c r="S599" i="35"/>
  <c r="S600" i="35"/>
  <c r="R2" i="35"/>
  <c r="R3" i="35"/>
  <c r="R4" i="35"/>
  <c r="R5" i="35"/>
  <c r="R6" i="35"/>
  <c r="R7" i="35"/>
  <c r="R8" i="35"/>
  <c r="R9" i="35"/>
  <c r="R10" i="35"/>
  <c r="R11" i="35"/>
  <c r="R12" i="35"/>
  <c r="R13" i="35"/>
  <c r="R14" i="35"/>
  <c r="R15" i="35"/>
  <c r="R16" i="35"/>
  <c r="R17" i="35"/>
  <c r="R18" i="35"/>
  <c r="R19" i="35"/>
  <c r="R20" i="35"/>
  <c r="R21" i="35"/>
  <c r="R22" i="35"/>
  <c r="R23" i="35"/>
  <c r="R24" i="35"/>
  <c r="R25" i="35"/>
  <c r="R26" i="35"/>
  <c r="R27" i="35"/>
  <c r="R28" i="35"/>
  <c r="R29" i="35"/>
  <c r="R30" i="35"/>
  <c r="R31" i="35"/>
  <c r="R32" i="35"/>
  <c r="R33" i="35"/>
  <c r="R34" i="35"/>
  <c r="R35" i="35"/>
  <c r="R36" i="35"/>
  <c r="R37" i="35"/>
  <c r="R38" i="35"/>
  <c r="R39" i="35"/>
  <c r="R40" i="35"/>
  <c r="R41" i="35"/>
  <c r="R42" i="35"/>
  <c r="R43" i="35"/>
  <c r="R44" i="35"/>
  <c r="R45" i="35"/>
  <c r="R46" i="35"/>
  <c r="R47" i="35"/>
  <c r="R48" i="35"/>
  <c r="R49" i="35"/>
  <c r="R50" i="35"/>
  <c r="R51" i="35"/>
  <c r="R52" i="35"/>
  <c r="R53" i="35"/>
  <c r="R54" i="35"/>
  <c r="R55" i="35"/>
  <c r="R56" i="35"/>
  <c r="R57" i="35"/>
  <c r="R58" i="35"/>
  <c r="R59" i="35"/>
  <c r="R60" i="35"/>
  <c r="R61" i="35"/>
  <c r="R62" i="35"/>
  <c r="R63" i="35"/>
  <c r="R64" i="35"/>
  <c r="R65" i="35"/>
  <c r="R66" i="35"/>
  <c r="R67" i="35"/>
  <c r="R68" i="35"/>
  <c r="R69" i="35"/>
  <c r="R70" i="35"/>
  <c r="R71" i="35"/>
  <c r="R72" i="35"/>
  <c r="R73" i="35"/>
  <c r="R74" i="35"/>
  <c r="R75" i="35"/>
  <c r="R76" i="35"/>
  <c r="R77" i="35"/>
  <c r="R78" i="35"/>
  <c r="R79" i="35"/>
  <c r="R80" i="35"/>
  <c r="R81" i="35"/>
  <c r="R82" i="35"/>
  <c r="R83" i="35"/>
  <c r="R84" i="35"/>
  <c r="R85" i="35"/>
  <c r="R86" i="35"/>
  <c r="R87" i="35"/>
  <c r="R88" i="35"/>
  <c r="R89" i="35"/>
  <c r="R90" i="35"/>
  <c r="R91" i="35"/>
  <c r="R92" i="35"/>
  <c r="R93" i="35"/>
  <c r="R94" i="35"/>
  <c r="R95" i="35"/>
  <c r="R96" i="35"/>
  <c r="R97" i="35"/>
  <c r="R98" i="35"/>
  <c r="R99" i="35"/>
  <c r="R100" i="35"/>
  <c r="R101" i="35"/>
  <c r="R102" i="35"/>
  <c r="R103" i="35"/>
  <c r="R104" i="35"/>
  <c r="R105" i="35"/>
  <c r="R106" i="35"/>
  <c r="R107" i="35"/>
  <c r="R108" i="35"/>
  <c r="R109" i="35"/>
  <c r="R110" i="35"/>
  <c r="R111" i="35"/>
  <c r="R112" i="35"/>
  <c r="R113" i="35"/>
  <c r="R114" i="35"/>
  <c r="R115" i="35"/>
  <c r="R116" i="35"/>
  <c r="R117" i="35"/>
  <c r="R118" i="35"/>
  <c r="R119" i="35"/>
  <c r="R120" i="35"/>
  <c r="R121" i="35"/>
  <c r="R122" i="35"/>
  <c r="R123" i="35"/>
  <c r="R124" i="35"/>
  <c r="R125" i="35"/>
  <c r="R126" i="35"/>
  <c r="R127" i="35"/>
  <c r="R128" i="35"/>
  <c r="R129" i="35"/>
  <c r="R130" i="35"/>
  <c r="R131" i="35"/>
  <c r="R132" i="35"/>
  <c r="R133" i="35"/>
  <c r="R134" i="35"/>
  <c r="R135" i="35"/>
  <c r="R136" i="35"/>
  <c r="R137" i="35"/>
  <c r="R138" i="35"/>
  <c r="R139" i="35"/>
  <c r="R140" i="35"/>
  <c r="R141" i="35"/>
  <c r="R142" i="35"/>
  <c r="R143" i="35"/>
  <c r="R144" i="35"/>
  <c r="R145" i="35"/>
  <c r="R146" i="35"/>
  <c r="R147" i="35"/>
  <c r="R148" i="35"/>
  <c r="R149" i="35"/>
  <c r="R150" i="35"/>
  <c r="R151" i="35"/>
  <c r="R152" i="35"/>
  <c r="R153" i="35"/>
  <c r="R154" i="35"/>
  <c r="R155" i="35"/>
  <c r="R156" i="35"/>
  <c r="R157" i="35"/>
  <c r="R158" i="35"/>
  <c r="R159" i="35"/>
  <c r="R160" i="35"/>
  <c r="R161" i="35"/>
  <c r="R162" i="35"/>
  <c r="R163" i="35"/>
  <c r="R164" i="35"/>
  <c r="R165" i="35"/>
  <c r="R166" i="35"/>
  <c r="R167" i="35"/>
  <c r="R168" i="35"/>
  <c r="R169" i="35"/>
  <c r="R170" i="35"/>
  <c r="R171" i="35"/>
  <c r="R172" i="35"/>
  <c r="R173" i="35"/>
  <c r="R174" i="35"/>
  <c r="R175" i="35"/>
  <c r="R176" i="35"/>
  <c r="R177" i="35"/>
  <c r="R178" i="35"/>
  <c r="R179" i="35"/>
  <c r="R180" i="35"/>
  <c r="R181" i="35"/>
  <c r="R182" i="35"/>
  <c r="R183" i="35"/>
  <c r="R184" i="35"/>
  <c r="R185" i="35"/>
  <c r="R186" i="35"/>
  <c r="R187" i="35"/>
  <c r="R188" i="35"/>
  <c r="R189" i="35"/>
  <c r="R190" i="35"/>
  <c r="R191" i="35"/>
  <c r="R192" i="35"/>
  <c r="R193" i="35"/>
  <c r="R194" i="35"/>
  <c r="R195" i="35"/>
  <c r="R196" i="35"/>
  <c r="R197" i="35"/>
  <c r="R198" i="35"/>
  <c r="R199" i="35"/>
  <c r="R200" i="35"/>
  <c r="R201" i="35"/>
  <c r="R202" i="35"/>
  <c r="R203" i="35"/>
  <c r="R204" i="35"/>
  <c r="R205" i="35"/>
  <c r="R206" i="35"/>
  <c r="R207" i="35"/>
  <c r="R208" i="35"/>
  <c r="R209" i="35"/>
  <c r="R210" i="35"/>
  <c r="R211" i="35"/>
  <c r="R212" i="35"/>
  <c r="R213" i="35"/>
  <c r="R214" i="35"/>
  <c r="R215" i="35"/>
  <c r="R216" i="35"/>
  <c r="R217" i="35"/>
  <c r="R218" i="35"/>
  <c r="R219" i="35"/>
  <c r="R220" i="35"/>
  <c r="R221" i="35"/>
  <c r="R222" i="35"/>
  <c r="R223" i="35"/>
  <c r="R224" i="35"/>
  <c r="R225" i="35"/>
  <c r="R226" i="35"/>
  <c r="R227" i="35"/>
  <c r="R228" i="35"/>
  <c r="R229" i="35"/>
  <c r="R230" i="35"/>
  <c r="R231" i="35"/>
  <c r="R232" i="35"/>
  <c r="R233" i="35"/>
  <c r="R234" i="35"/>
  <c r="R235" i="35"/>
  <c r="R236" i="35"/>
  <c r="R237" i="35"/>
  <c r="R238" i="35"/>
  <c r="R239" i="35"/>
  <c r="R240" i="35"/>
  <c r="R241" i="35"/>
  <c r="R242" i="35"/>
  <c r="R243" i="35"/>
  <c r="R244" i="35"/>
  <c r="R245" i="35"/>
  <c r="R246" i="35"/>
  <c r="R247" i="35"/>
  <c r="R248" i="35"/>
  <c r="R249" i="35"/>
  <c r="R250" i="35"/>
  <c r="R251" i="35"/>
  <c r="R252" i="35"/>
  <c r="R253" i="35"/>
  <c r="R254" i="35"/>
  <c r="R255" i="35"/>
  <c r="R256" i="35"/>
  <c r="R257" i="35"/>
  <c r="R258" i="35"/>
  <c r="R259" i="35"/>
  <c r="R260" i="35"/>
  <c r="R261" i="35"/>
  <c r="R262" i="35"/>
  <c r="R263" i="35"/>
  <c r="R264" i="35"/>
  <c r="R265" i="35"/>
  <c r="R266" i="35"/>
  <c r="R267" i="35"/>
  <c r="R268" i="35"/>
  <c r="R269" i="35"/>
  <c r="R270" i="35"/>
  <c r="R271" i="35"/>
  <c r="R272" i="35"/>
  <c r="R273" i="35"/>
  <c r="R274" i="35"/>
  <c r="R275" i="35"/>
  <c r="R276" i="35"/>
  <c r="R277" i="35"/>
  <c r="R278" i="35"/>
  <c r="R279" i="35"/>
  <c r="R280" i="35"/>
  <c r="R281" i="35"/>
  <c r="R282" i="35"/>
  <c r="R283" i="35"/>
  <c r="R284" i="35"/>
  <c r="R285" i="35"/>
  <c r="R286" i="35"/>
  <c r="R287" i="35"/>
  <c r="R288" i="35"/>
  <c r="R289" i="35"/>
  <c r="R290" i="35"/>
  <c r="R291" i="35"/>
  <c r="R292" i="35"/>
  <c r="R293" i="35"/>
  <c r="R294" i="35"/>
  <c r="R295" i="35"/>
  <c r="R296" i="35"/>
  <c r="R297" i="35"/>
  <c r="R298" i="35"/>
  <c r="R299" i="35"/>
  <c r="R300" i="35"/>
  <c r="R301" i="35"/>
  <c r="R302" i="35"/>
  <c r="R303" i="35"/>
  <c r="R304" i="35"/>
  <c r="R305" i="35"/>
  <c r="R306" i="35"/>
  <c r="R307" i="35"/>
  <c r="R308" i="35"/>
  <c r="R309" i="35"/>
  <c r="R310" i="35"/>
  <c r="R311" i="35"/>
  <c r="R312" i="35"/>
  <c r="R313" i="35"/>
  <c r="R314" i="35"/>
  <c r="R315" i="35"/>
  <c r="R316" i="35"/>
  <c r="R317" i="35"/>
  <c r="R318" i="35"/>
  <c r="R319" i="35"/>
  <c r="R320" i="35"/>
  <c r="R321" i="35"/>
  <c r="R322" i="35"/>
  <c r="R323" i="35"/>
  <c r="R324" i="35"/>
  <c r="R325" i="35"/>
  <c r="R326" i="35"/>
  <c r="R327" i="35"/>
  <c r="R328" i="35"/>
  <c r="R329" i="35"/>
  <c r="R330" i="35"/>
  <c r="R331" i="35"/>
  <c r="R332" i="35"/>
  <c r="R333" i="35"/>
  <c r="R334" i="35"/>
  <c r="R335" i="35"/>
  <c r="R336" i="35"/>
  <c r="R337" i="35"/>
  <c r="R338" i="35"/>
  <c r="R339" i="35"/>
  <c r="R340" i="35"/>
  <c r="R341" i="35"/>
  <c r="R342" i="35"/>
  <c r="R343" i="35"/>
  <c r="R344" i="35"/>
  <c r="R345" i="35"/>
  <c r="R346" i="35"/>
  <c r="R347" i="35"/>
  <c r="R348" i="35"/>
  <c r="R349" i="35"/>
  <c r="R350" i="35"/>
  <c r="R351" i="35"/>
  <c r="R352" i="35"/>
  <c r="R353" i="35"/>
  <c r="R354" i="35"/>
  <c r="R355" i="35"/>
  <c r="R356" i="35"/>
  <c r="R357" i="35"/>
  <c r="R358" i="35"/>
  <c r="R359" i="35"/>
  <c r="R360" i="35"/>
  <c r="R361" i="35"/>
  <c r="R362" i="35"/>
  <c r="R363" i="35"/>
  <c r="R364" i="35"/>
  <c r="R365" i="35"/>
  <c r="R366" i="35"/>
  <c r="R367" i="35"/>
  <c r="R368" i="35"/>
  <c r="R369" i="35"/>
  <c r="R370" i="35"/>
  <c r="R371" i="35"/>
  <c r="R372" i="35"/>
  <c r="R373" i="35"/>
  <c r="R374" i="35"/>
  <c r="R375" i="35"/>
  <c r="R376" i="35"/>
  <c r="R377" i="35"/>
  <c r="R378" i="35"/>
  <c r="R379" i="35"/>
  <c r="R380" i="35"/>
  <c r="R381" i="35"/>
  <c r="R382" i="35"/>
  <c r="R383" i="35"/>
  <c r="R384" i="35"/>
  <c r="R385" i="35"/>
  <c r="R386" i="35"/>
  <c r="R387" i="35"/>
  <c r="R388" i="35"/>
  <c r="R389" i="35"/>
  <c r="R390" i="35"/>
  <c r="R391" i="35"/>
  <c r="R392" i="35"/>
  <c r="R393" i="35"/>
  <c r="R394" i="35"/>
  <c r="R395" i="35"/>
  <c r="R396" i="35"/>
  <c r="R397" i="35"/>
  <c r="R398" i="35"/>
  <c r="R399" i="35"/>
  <c r="R400" i="35"/>
  <c r="R401" i="35"/>
  <c r="R402" i="35"/>
  <c r="R403" i="35"/>
  <c r="R404" i="35"/>
  <c r="R405" i="35"/>
  <c r="R406" i="35"/>
  <c r="R407" i="35"/>
  <c r="R408" i="35"/>
  <c r="R409" i="35"/>
  <c r="R410" i="35"/>
  <c r="R411" i="35"/>
  <c r="R412" i="35"/>
  <c r="R413" i="35"/>
  <c r="R414" i="35"/>
  <c r="R415" i="35"/>
  <c r="R416" i="35"/>
  <c r="R417" i="35"/>
  <c r="R418" i="35"/>
  <c r="R419" i="35"/>
  <c r="R420" i="35"/>
  <c r="R421" i="35"/>
  <c r="R422" i="35"/>
  <c r="R423" i="35"/>
  <c r="R424" i="35"/>
  <c r="R425" i="35"/>
  <c r="R426" i="35"/>
  <c r="R427" i="35"/>
  <c r="R428" i="35"/>
  <c r="R429" i="35"/>
  <c r="R430" i="35"/>
  <c r="R431" i="35"/>
  <c r="R432" i="35"/>
  <c r="R433" i="35"/>
  <c r="R434" i="35"/>
  <c r="R435" i="35"/>
  <c r="R436" i="35"/>
  <c r="R437" i="35"/>
  <c r="R438" i="35"/>
  <c r="R439" i="35"/>
  <c r="R440" i="35"/>
  <c r="R441" i="35"/>
  <c r="R442" i="35"/>
  <c r="R443" i="35"/>
  <c r="R444" i="35"/>
  <c r="R445" i="35"/>
  <c r="R446" i="35"/>
  <c r="R447" i="35"/>
  <c r="R448" i="35"/>
  <c r="R449" i="35"/>
  <c r="R450" i="35"/>
  <c r="R451" i="35"/>
  <c r="R452" i="35"/>
  <c r="R453" i="35"/>
  <c r="R454" i="35"/>
  <c r="R455" i="35"/>
  <c r="R456" i="35"/>
  <c r="R457" i="35"/>
  <c r="R458" i="35"/>
  <c r="R459" i="35"/>
  <c r="R460" i="35"/>
  <c r="R461" i="35"/>
  <c r="R462" i="35"/>
  <c r="R463" i="35"/>
  <c r="R464" i="35"/>
  <c r="R465" i="35"/>
  <c r="R466" i="35"/>
  <c r="R467" i="35"/>
  <c r="R468" i="35"/>
  <c r="R469" i="35"/>
  <c r="R470" i="35"/>
  <c r="R471" i="35"/>
  <c r="R472" i="35"/>
  <c r="R473" i="35"/>
  <c r="R474" i="35"/>
  <c r="R475" i="35"/>
  <c r="R476" i="35"/>
  <c r="R477" i="35"/>
  <c r="R478" i="35"/>
  <c r="R479" i="35"/>
  <c r="R480" i="35"/>
  <c r="R481" i="35"/>
  <c r="R482" i="35"/>
  <c r="R483" i="35"/>
  <c r="R484" i="35"/>
  <c r="R485" i="35"/>
  <c r="R486" i="35"/>
  <c r="R487" i="35"/>
  <c r="R488" i="35"/>
  <c r="R489" i="35"/>
  <c r="R490" i="35"/>
  <c r="R491" i="35"/>
  <c r="R492" i="35"/>
  <c r="R493" i="35"/>
  <c r="R494" i="35"/>
  <c r="R495" i="35"/>
  <c r="R496" i="35"/>
  <c r="R497" i="35"/>
  <c r="R498" i="35"/>
  <c r="R499" i="35"/>
  <c r="R500" i="35"/>
  <c r="R501" i="35"/>
  <c r="R502" i="35"/>
  <c r="R503" i="35"/>
  <c r="R504" i="35"/>
  <c r="R505" i="35"/>
  <c r="R506" i="35"/>
  <c r="R507" i="35"/>
  <c r="R508" i="35"/>
  <c r="R509" i="35"/>
  <c r="R510" i="35"/>
  <c r="R511" i="35"/>
  <c r="R512" i="35"/>
  <c r="R513" i="35"/>
  <c r="R514" i="35"/>
  <c r="R515" i="35"/>
  <c r="R516" i="35"/>
  <c r="R517" i="35"/>
  <c r="R518" i="35"/>
  <c r="R519" i="35"/>
  <c r="R520" i="35"/>
  <c r="R521" i="35"/>
  <c r="R522" i="35"/>
  <c r="R523" i="35"/>
  <c r="R524" i="35"/>
  <c r="R525" i="35"/>
  <c r="R526" i="35"/>
  <c r="R527" i="35"/>
  <c r="R528" i="35"/>
  <c r="R529" i="35"/>
  <c r="R530" i="35"/>
  <c r="R531" i="35"/>
  <c r="R532" i="35"/>
  <c r="R533" i="35"/>
  <c r="R534" i="35"/>
  <c r="R535" i="35"/>
  <c r="R536" i="35"/>
  <c r="R537" i="35"/>
  <c r="R538" i="35"/>
  <c r="R539" i="35"/>
  <c r="R540" i="35"/>
  <c r="R541" i="35"/>
  <c r="R542" i="35"/>
  <c r="R543" i="35"/>
  <c r="R544" i="35"/>
  <c r="R545" i="35"/>
  <c r="R546" i="35"/>
  <c r="R547" i="35"/>
  <c r="R548" i="35"/>
  <c r="R549" i="35"/>
  <c r="R550" i="35"/>
  <c r="R551" i="35"/>
  <c r="R552" i="35"/>
  <c r="R553" i="35"/>
  <c r="R554" i="35"/>
  <c r="R555" i="35"/>
  <c r="R556" i="35"/>
  <c r="R557" i="35"/>
  <c r="R558" i="35"/>
  <c r="R559" i="35"/>
  <c r="R560" i="35"/>
  <c r="R561" i="35"/>
  <c r="R562" i="35"/>
  <c r="R563" i="35"/>
  <c r="R564" i="35"/>
  <c r="R565" i="35"/>
  <c r="R566" i="35"/>
  <c r="R567" i="35"/>
  <c r="R568" i="35"/>
  <c r="R569" i="35"/>
  <c r="R570" i="35"/>
  <c r="R571" i="35"/>
  <c r="R572" i="35"/>
  <c r="R573" i="35"/>
  <c r="R574" i="35"/>
  <c r="R575" i="35"/>
  <c r="R576" i="35"/>
  <c r="R577" i="35"/>
  <c r="R578" i="35"/>
  <c r="R579" i="35"/>
  <c r="R580" i="35"/>
  <c r="R581" i="35"/>
  <c r="R582" i="35"/>
  <c r="R583" i="35"/>
  <c r="R584" i="35"/>
  <c r="R585" i="35"/>
  <c r="R586" i="35"/>
  <c r="R587" i="35"/>
  <c r="R588" i="35"/>
  <c r="R589" i="35"/>
  <c r="R590" i="35"/>
  <c r="R591" i="35"/>
  <c r="R592" i="35"/>
  <c r="R593" i="35"/>
  <c r="R594" i="35"/>
  <c r="R595" i="35"/>
  <c r="R596" i="35"/>
  <c r="R597" i="35"/>
  <c r="R598" i="35"/>
  <c r="R599" i="35"/>
  <c r="R600" i="35"/>
  <c r="Q2" i="35"/>
  <c r="Q3" i="35"/>
  <c r="Q4" i="35"/>
  <c r="Q5" i="35"/>
  <c r="Q6" i="35"/>
  <c r="Q7" i="35"/>
  <c r="Q8" i="35"/>
  <c r="Q9" i="35"/>
  <c r="Q10" i="35"/>
  <c r="Q11" i="35"/>
  <c r="Q12" i="35"/>
  <c r="Q13" i="35"/>
  <c r="Q14" i="35"/>
  <c r="Q15" i="35"/>
  <c r="Q16" i="35"/>
  <c r="Q17" i="35"/>
  <c r="Q18" i="35"/>
  <c r="Q19" i="35"/>
  <c r="Q20" i="35"/>
  <c r="Q21" i="35"/>
  <c r="Q22" i="35"/>
  <c r="Q23" i="35"/>
  <c r="Q24" i="35"/>
  <c r="Q25" i="35"/>
  <c r="Q26" i="35"/>
  <c r="Q27" i="35"/>
  <c r="Q28" i="35"/>
  <c r="Q29" i="35"/>
  <c r="Q30" i="35"/>
  <c r="Q31" i="35"/>
  <c r="Q32" i="35"/>
  <c r="Q33" i="35"/>
  <c r="Q34" i="35"/>
  <c r="Q35" i="35"/>
  <c r="Q36" i="35"/>
  <c r="Q37" i="35"/>
  <c r="Q38" i="35"/>
  <c r="Q39" i="35"/>
  <c r="Q40" i="35"/>
  <c r="Q41" i="35"/>
  <c r="Q42" i="35"/>
  <c r="Q43" i="35"/>
  <c r="Q44" i="35"/>
  <c r="Q45" i="35"/>
  <c r="Q46" i="35"/>
  <c r="Q47" i="35"/>
  <c r="Q48" i="35"/>
  <c r="Q49" i="35"/>
  <c r="Q50" i="35"/>
  <c r="Q51" i="35"/>
  <c r="Q52" i="35"/>
  <c r="Q53" i="35"/>
  <c r="Q54" i="35"/>
  <c r="Q55" i="35"/>
  <c r="Q56" i="35"/>
  <c r="Q57" i="35"/>
  <c r="Q58" i="35"/>
  <c r="Q59" i="35"/>
  <c r="Q60" i="35"/>
  <c r="Q61" i="35"/>
  <c r="Q62" i="35"/>
  <c r="Q63" i="35"/>
  <c r="Q64" i="35"/>
  <c r="Q65" i="35"/>
  <c r="Q66" i="35"/>
  <c r="Q67" i="35"/>
  <c r="Q68" i="35"/>
  <c r="Q69" i="35"/>
  <c r="Q70" i="35"/>
  <c r="Q71" i="35"/>
  <c r="Q72" i="35"/>
  <c r="Q73" i="35"/>
  <c r="Q74" i="35"/>
  <c r="Q75" i="35"/>
  <c r="Q76" i="35"/>
  <c r="Q77" i="35"/>
  <c r="Q78" i="35"/>
  <c r="Q79" i="35"/>
  <c r="Q80" i="35"/>
  <c r="Q81" i="35"/>
  <c r="Q82" i="35"/>
  <c r="Q83" i="35"/>
  <c r="Q84" i="35"/>
  <c r="Q85" i="35"/>
  <c r="Q86" i="35"/>
  <c r="Q87" i="35"/>
  <c r="Q88" i="35"/>
  <c r="Q89" i="35"/>
  <c r="Q90" i="35"/>
  <c r="Q91" i="35"/>
  <c r="Q92" i="35"/>
  <c r="Q93" i="35"/>
  <c r="Q94" i="35"/>
  <c r="Q95" i="35"/>
  <c r="Q96" i="35"/>
  <c r="Q97" i="35"/>
  <c r="Q98" i="35"/>
  <c r="Q99" i="35"/>
  <c r="Q100" i="35"/>
  <c r="Q101" i="35"/>
  <c r="Q102" i="35"/>
  <c r="Q103" i="35"/>
  <c r="Q104" i="35"/>
  <c r="Q105" i="35"/>
  <c r="Q106" i="35"/>
  <c r="Q107" i="35"/>
  <c r="Q108" i="35"/>
  <c r="Q109" i="35"/>
  <c r="Q110" i="35"/>
  <c r="Q111" i="35"/>
  <c r="Q112" i="35"/>
  <c r="Q113" i="35"/>
  <c r="Q114" i="35"/>
  <c r="Q115" i="35"/>
  <c r="Q116" i="35"/>
  <c r="Q117" i="35"/>
  <c r="Q118" i="35"/>
  <c r="Q119" i="35"/>
  <c r="Q120" i="35"/>
  <c r="Q121" i="35"/>
  <c r="Q122" i="35"/>
  <c r="Q123" i="35"/>
  <c r="Q124" i="35"/>
  <c r="Q125" i="35"/>
  <c r="Q126" i="35"/>
  <c r="Q127" i="35"/>
  <c r="Q128" i="35"/>
  <c r="Q129" i="35"/>
  <c r="Q130" i="35"/>
  <c r="Q131" i="35"/>
  <c r="Q132" i="35"/>
  <c r="Q133" i="35"/>
  <c r="Q134" i="35"/>
  <c r="Q135" i="35"/>
  <c r="Q136" i="35"/>
  <c r="Q137" i="35"/>
  <c r="Q138" i="35"/>
  <c r="Q139" i="35"/>
  <c r="Q140" i="35"/>
  <c r="Q141" i="35"/>
  <c r="Q142" i="35"/>
  <c r="Q143" i="35"/>
  <c r="Q144" i="35"/>
  <c r="Q145" i="35"/>
  <c r="Q146" i="35"/>
  <c r="Q147" i="35"/>
  <c r="Q148" i="35"/>
  <c r="Q149" i="35"/>
  <c r="Q150" i="35"/>
  <c r="Q151" i="35"/>
  <c r="Q152" i="35"/>
  <c r="Q153" i="35"/>
  <c r="Q154" i="35"/>
  <c r="Q155" i="35"/>
  <c r="Q156" i="35"/>
  <c r="Q157" i="35"/>
  <c r="Q158" i="35"/>
  <c r="Q159" i="35"/>
  <c r="Q160" i="35"/>
  <c r="Q161" i="35"/>
  <c r="Q162" i="35"/>
  <c r="Q163" i="35"/>
  <c r="Q164" i="35"/>
  <c r="Q165" i="35"/>
  <c r="Q166" i="35"/>
  <c r="Q167" i="35"/>
  <c r="Q168" i="35"/>
  <c r="Q169" i="35"/>
  <c r="Q170" i="35"/>
  <c r="Q171" i="35"/>
  <c r="Q172" i="35"/>
  <c r="Q173" i="35"/>
  <c r="Q174" i="35"/>
  <c r="Q175" i="35"/>
  <c r="Q176" i="35"/>
  <c r="Q177" i="35"/>
  <c r="Q178" i="35"/>
  <c r="Q179" i="35"/>
  <c r="Q180" i="35"/>
  <c r="Q181" i="35"/>
  <c r="Q182" i="35"/>
  <c r="Q183" i="35"/>
  <c r="Q184" i="35"/>
  <c r="Q185" i="35"/>
  <c r="Q186" i="35"/>
  <c r="Q187" i="35"/>
  <c r="Q188" i="35"/>
  <c r="Q189" i="35"/>
  <c r="Q190" i="35"/>
  <c r="Q191" i="35"/>
  <c r="Q192" i="35"/>
  <c r="Q193" i="35"/>
  <c r="Q194" i="35"/>
  <c r="Q195" i="35"/>
  <c r="Q196" i="35"/>
  <c r="Q197" i="35"/>
  <c r="Q198" i="35"/>
  <c r="Q199" i="35"/>
  <c r="Q200" i="35"/>
  <c r="Q201" i="35"/>
  <c r="Q202" i="35"/>
  <c r="Q203" i="35"/>
  <c r="Q204" i="35"/>
  <c r="Q205" i="35"/>
  <c r="Q206" i="35"/>
  <c r="Q207" i="35"/>
  <c r="Q208" i="35"/>
  <c r="Q209" i="35"/>
  <c r="Q210" i="35"/>
  <c r="Q211" i="35"/>
  <c r="Q212" i="35"/>
  <c r="Q213" i="35"/>
  <c r="Q214" i="35"/>
  <c r="Q215" i="35"/>
  <c r="Q216" i="35"/>
  <c r="Q217" i="35"/>
  <c r="Q218" i="35"/>
  <c r="Q219" i="35"/>
  <c r="Q220" i="35"/>
  <c r="Q221" i="35"/>
  <c r="Q222" i="35"/>
  <c r="Q223" i="35"/>
  <c r="Q224" i="35"/>
  <c r="Q225" i="35"/>
  <c r="Q226" i="35"/>
  <c r="Q227" i="35"/>
  <c r="Q228" i="35"/>
  <c r="Q229" i="35"/>
  <c r="Q230" i="35"/>
  <c r="Q231" i="35"/>
  <c r="Q232" i="35"/>
  <c r="Q233" i="35"/>
  <c r="Q234" i="35"/>
  <c r="Q235" i="35"/>
  <c r="Q236" i="35"/>
  <c r="Q237" i="35"/>
  <c r="Q238" i="35"/>
  <c r="Q239" i="35"/>
  <c r="Q240" i="35"/>
  <c r="Q241" i="35"/>
  <c r="Q242" i="35"/>
  <c r="Q243" i="35"/>
  <c r="Q244" i="35"/>
  <c r="Q245" i="35"/>
  <c r="Q246" i="35"/>
  <c r="Q247" i="35"/>
  <c r="Q248" i="35"/>
  <c r="Q249" i="35"/>
  <c r="Q250" i="35"/>
  <c r="Q251" i="35"/>
  <c r="Q252" i="35"/>
  <c r="Q253" i="35"/>
  <c r="Q254" i="35"/>
  <c r="Q255" i="35"/>
  <c r="Q256" i="35"/>
  <c r="Q257" i="35"/>
  <c r="Q258" i="35"/>
  <c r="Q259" i="35"/>
  <c r="Q260" i="35"/>
  <c r="Q261" i="35"/>
  <c r="Q262" i="35"/>
  <c r="Q263" i="35"/>
  <c r="Q264" i="35"/>
  <c r="Q265" i="35"/>
  <c r="Q266" i="35"/>
  <c r="Q267" i="35"/>
  <c r="Q268" i="35"/>
  <c r="Q269" i="35"/>
  <c r="Q270" i="35"/>
  <c r="Q271" i="35"/>
  <c r="Q272" i="35"/>
  <c r="Q273" i="35"/>
  <c r="Q274" i="35"/>
  <c r="Q275" i="35"/>
  <c r="Q276" i="35"/>
  <c r="Q277" i="35"/>
  <c r="Q278" i="35"/>
  <c r="Q279" i="35"/>
  <c r="Q280" i="35"/>
  <c r="Q281" i="35"/>
  <c r="Q282" i="35"/>
  <c r="Q283" i="35"/>
  <c r="Q284" i="35"/>
  <c r="Q285" i="35"/>
  <c r="Q286" i="35"/>
  <c r="Q287" i="35"/>
  <c r="Q288" i="35"/>
  <c r="Q289" i="35"/>
  <c r="Q290" i="35"/>
  <c r="Q291" i="35"/>
  <c r="Q292" i="35"/>
  <c r="Q293" i="35"/>
  <c r="Q294" i="35"/>
  <c r="Q295" i="35"/>
  <c r="Q296" i="35"/>
  <c r="Q297" i="35"/>
  <c r="Q298" i="35"/>
  <c r="Q299" i="35"/>
  <c r="Q300" i="35"/>
  <c r="Q301" i="35"/>
  <c r="Q302" i="35"/>
  <c r="Q303" i="35"/>
  <c r="Q304" i="35"/>
  <c r="Q305" i="35"/>
  <c r="Q306" i="35"/>
  <c r="Q307" i="35"/>
  <c r="Q308" i="35"/>
  <c r="Q309" i="35"/>
  <c r="Q310" i="35"/>
  <c r="Q311" i="35"/>
  <c r="Q312" i="35"/>
  <c r="Q313" i="35"/>
  <c r="Q314" i="35"/>
  <c r="Q315" i="35"/>
  <c r="Q316" i="35"/>
  <c r="Q317" i="35"/>
  <c r="Q318" i="35"/>
  <c r="Q319" i="35"/>
  <c r="Q320" i="35"/>
  <c r="Q321" i="35"/>
  <c r="Q322" i="35"/>
  <c r="Q323" i="35"/>
  <c r="Q324" i="35"/>
  <c r="Q325" i="35"/>
  <c r="Q326" i="35"/>
  <c r="Q327" i="35"/>
  <c r="Q328" i="35"/>
  <c r="Q329" i="35"/>
  <c r="Q330" i="35"/>
  <c r="Q331" i="35"/>
  <c r="Q332" i="35"/>
  <c r="Q333" i="35"/>
  <c r="Q334" i="35"/>
  <c r="Q335" i="35"/>
  <c r="Q336" i="35"/>
  <c r="Q337" i="35"/>
  <c r="Q338" i="35"/>
  <c r="Q339" i="35"/>
  <c r="Q340" i="35"/>
  <c r="Q341" i="35"/>
  <c r="Q342" i="35"/>
  <c r="Q343" i="35"/>
  <c r="Q344" i="35"/>
  <c r="Q345" i="35"/>
  <c r="Q346" i="35"/>
  <c r="Q347" i="35"/>
  <c r="Q348" i="35"/>
  <c r="Q349" i="35"/>
  <c r="Q350" i="35"/>
  <c r="Q351" i="35"/>
  <c r="Q352" i="35"/>
  <c r="Q353" i="35"/>
  <c r="Q354" i="35"/>
  <c r="Q355" i="35"/>
  <c r="Q356" i="35"/>
  <c r="Q357" i="35"/>
  <c r="Q358" i="35"/>
  <c r="Q359" i="35"/>
  <c r="Q360" i="35"/>
  <c r="Q361" i="35"/>
  <c r="Q362" i="35"/>
  <c r="Q363" i="35"/>
  <c r="Q364" i="35"/>
  <c r="Q365" i="35"/>
  <c r="Q366" i="35"/>
  <c r="Q367" i="35"/>
  <c r="Q368" i="35"/>
  <c r="Q369" i="35"/>
  <c r="Q370" i="35"/>
  <c r="Q371" i="35"/>
  <c r="Q372" i="35"/>
  <c r="Q373" i="35"/>
  <c r="Q374" i="35"/>
  <c r="Q375" i="35"/>
  <c r="Q376" i="35"/>
  <c r="Q377" i="35"/>
  <c r="Q378" i="35"/>
  <c r="Q379" i="35"/>
  <c r="Q380" i="35"/>
  <c r="Q381" i="35"/>
  <c r="Q382" i="35"/>
  <c r="Q383" i="35"/>
  <c r="Q384" i="35"/>
  <c r="Q385" i="35"/>
  <c r="Q386" i="35"/>
  <c r="Q387" i="35"/>
  <c r="Q388" i="35"/>
  <c r="Q389" i="35"/>
  <c r="Q390" i="35"/>
  <c r="Q391" i="35"/>
  <c r="Q392" i="35"/>
  <c r="Q393" i="35"/>
  <c r="Q394" i="35"/>
  <c r="Q395" i="35"/>
  <c r="Q396" i="35"/>
  <c r="Q397" i="35"/>
  <c r="Q398" i="35"/>
  <c r="Q399" i="35"/>
  <c r="Q400" i="35"/>
  <c r="Q401" i="35"/>
  <c r="Q402" i="35"/>
  <c r="Q403" i="35"/>
  <c r="Q404" i="35"/>
  <c r="Q405" i="35"/>
  <c r="Q406" i="35"/>
  <c r="Q407" i="35"/>
  <c r="Q408" i="35"/>
  <c r="Q409" i="35"/>
  <c r="Q410" i="35"/>
  <c r="Q411" i="35"/>
  <c r="Q412" i="35"/>
  <c r="Q413" i="35"/>
  <c r="Q414" i="35"/>
  <c r="Q415" i="35"/>
  <c r="Q416" i="35"/>
  <c r="Q417" i="35"/>
  <c r="Q418" i="35"/>
  <c r="Q419" i="35"/>
  <c r="Q420" i="35"/>
  <c r="Q421" i="35"/>
  <c r="Q422" i="35"/>
  <c r="Q423" i="35"/>
  <c r="Q424" i="35"/>
  <c r="Q425" i="35"/>
  <c r="Q426" i="35"/>
  <c r="Q427" i="35"/>
  <c r="Q428" i="35"/>
  <c r="Q429" i="35"/>
  <c r="Q430" i="35"/>
  <c r="Q431" i="35"/>
  <c r="Q432" i="35"/>
  <c r="Q433" i="35"/>
  <c r="Q434" i="35"/>
  <c r="Q435" i="35"/>
  <c r="Q436" i="35"/>
  <c r="Q437" i="35"/>
  <c r="Q438" i="35"/>
  <c r="Q439" i="35"/>
  <c r="Q440" i="35"/>
  <c r="Q441" i="35"/>
  <c r="Q442" i="35"/>
  <c r="Q443" i="35"/>
  <c r="Q444" i="35"/>
  <c r="Q445" i="35"/>
  <c r="Q446" i="35"/>
  <c r="Q447" i="35"/>
  <c r="Q448" i="35"/>
  <c r="Q449" i="35"/>
  <c r="Q450" i="35"/>
  <c r="Q451" i="35"/>
  <c r="Q452" i="35"/>
  <c r="Q453" i="35"/>
  <c r="Q454" i="35"/>
  <c r="Q455" i="35"/>
  <c r="Q456" i="35"/>
  <c r="Q457" i="35"/>
  <c r="Q458" i="35"/>
  <c r="Q459" i="35"/>
  <c r="Q460" i="35"/>
  <c r="Q461" i="35"/>
  <c r="Q462" i="35"/>
  <c r="Q463" i="35"/>
  <c r="Q464" i="35"/>
  <c r="Q465" i="35"/>
  <c r="Q466" i="35"/>
  <c r="Q467" i="35"/>
  <c r="Q468" i="35"/>
  <c r="Q469" i="35"/>
  <c r="Q470" i="35"/>
  <c r="Q471" i="35"/>
  <c r="Q472" i="35"/>
  <c r="Q473" i="35"/>
  <c r="Q474" i="35"/>
  <c r="Q475" i="35"/>
  <c r="Q476" i="35"/>
  <c r="Q477" i="35"/>
  <c r="Q478" i="35"/>
  <c r="Q479" i="35"/>
  <c r="Q480" i="35"/>
  <c r="Q481" i="35"/>
  <c r="Q482" i="35"/>
  <c r="Q483" i="35"/>
  <c r="Q484" i="35"/>
  <c r="Q485" i="35"/>
  <c r="Q486" i="35"/>
  <c r="Q487" i="35"/>
  <c r="Q488" i="35"/>
  <c r="Q489" i="35"/>
  <c r="Q490" i="35"/>
  <c r="Q491" i="35"/>
  <c r="Q492" i="35"/>
  <c r="Q493" i="35"/>
  <c r="Q494" i="35"/>
  <c r="Q495" i="35"/>
  <c r="Q496" i="35"/>
  <c r="Q497" i="35"/>
  <c r="Q498" i="35"/>
  <c r="Q499" i="35"/>
  <c r="Q500" i="35"/>
  <c r="Q501" i="35"/>
  <c r="Q502" i="35"/>
  <c r="Q503" i="35"/>
  <c r="Q504" i="35"/>
  <c r="Q505" i="35"/>
  <c r="Q506" i="35"/>
  <c r="Q507" i="35"/>
  <c r="Q508" i="35"/>
  <c r="Q509" i="35"/>
  <c r="Q510" i="35"/>
  <c r="Q511" i="35"/>
  <c r="Q512" i="35"/>
  <c r="Q513" i="35"/>
  <c r="Q514" i="35"/>
  <c r="Q515" i="35"/>
  <c r="Q516" i="35"/>
  <c r="Q517" i="35"/>
  <c r="Q518" i="35"/>
  <c r="Q519" i="35"/>
  <c r="Q520" i="35"/>
  <c r="Q521" i="35"/>
  <c r="Q522" i="35"/>
  <c r="Q523" i="35"/>
  <c r="Q524" i="35"/>
  <c r="Q525" i="35"/>
  <c r="Q526" i="35"/>
  <c r="Q527" i="35"/>
  <c r="Q528" i="35"/>
  <c r="Q529" i="35"/>
  <c r="Q530" i="35"/>
  <c r="Q531" i="35"/>
  <c r="Q532" i="35"/>
  <c r="Q533" i="35"/>
  <c r="Q534" i="35"/>
  <c r="Q535" i="35"/>
  <c r="Q536" i="35"/>
  <c r="Q537" i="35"/>
  <c r="Q538" i="35"/>
  <c r="Q539" i="35"/>
  <c r="Q540" i="35"/>
  <c r="Q541" i="35"/>
  <c r="Q542" i="35"/>
  <c r="Q543" i="35"/>
  <c r="Q544" i="35"/>
  <c r="Q545" i="35"/>
  <c r="Q546" i="35"/>
  <c r="Q547" i="35"/>
  <c r="Q548" i="35"/>
  <c r="Q549" i="35"/>
  <c r="Q550" i="35"/>
  <c r="Q551" i="35"/>
  <c r="Q552" i="35"/>
  <c r="Q553" i="35"/>
  <c r="Q554" i="35"/>
  <c r="Q555" i="35"/>
  <c r="Q556" i="35"/>
  <c r="Q557" i="35"/>
  <c r="Q558" i="35"/>
  <c r="Q559" i="35"/>
  <c r="Q560" i="35"/>
  <c r="Q561" i="35"/>
  <c r="Q562" i="35"/>
  <c r="Q563" i="35"/>
  <c r="Q564" i="35"/>
  <c r="Q565" i="35"/>
  <c r="Q566" i="35"/>
  <c r="Q567" i="35"/>
  <c r="Q568" i="35"/>
  <c r="Q569" i="35"/>
  <c r="Q570" i="35"/>
  <c r="Q571" i="35"/>
  <c r="Q572" i="35"/>
  <c r="Q573" i="35"/>
  <c r="Q574" i="35"/>
  <c r="Q575" i="35"/>
  <c r="Q576" i="35"/>
  <c r="Q577" i="35"/>
  <c r="Q578" i="35"/>
  <c r="Q579" i="35"/>
  <c r="Q580" i="35"/>
  <c r="Q581" i="35"/>
  <c r="Q582" i="35"/>
  <c r="Q583" i="35"/>
  <c r="Q584" i="35"/>
  <c r="Q585" i="35"/>
  <c r="Q586" i="35"/>
  <c r="Q587" i="35"/>
  <c r="Q588" i="35"/>
  <c r="Q589" i="35"/>
  <c r="Q590" i="35"/>
  <c r="Q591" i="35"/>
  <c r="Q592" i="35"/>
  <c r="Q593" i="35"/>
  <c r="Q594" i="35"/>
  <c r="Q595" i="35"/>
  <c r="Q596" i="35"/>
  <c r="Q597" i="35"/>
  <c r="Q598" i="35"/>
  <c r="Q599" i="35"/>
  <c r="Q600" i="35"/>
  <c r="N2" i="25"/>
  <c r="N3" i="25"/>
  <c r="N4" i="25"/>
  <c r="N5" i="25"/>
  <c r="N6" i="25"/>
  <c r="N7" i="25"/>
  <c r="N8" i="25"/>
  <c r="N9" i="25"/>
  <c r="N10" i="25"/>
  <c r="N11" i="25"/>
  <c r="N12" i="25"/>
  <c r="N13" i="25"/>
  <c r="N14" i="25"/>
  <c r="N15" i="25"/>
  <c r="N16" i="25"/>
  <c r="N17" i="25"/>
  <c r="N18" i="25"/>
  <c r="N19" i="25"/>
  <c r="N20" i="25"/>
  <c r="N21" i="25"/>
  <c r="N22" i="25"/>
  <c r="N23" i="25"/>
  <c r="N24" i="25"/>
  <c r="N25" i="25"/>
  <c r="N26" i="25"/>
  <c r="N27" i="25"/>
  <c r="N28" i="25"/>
  <c r="N29" i="25"/>
  <c r="N30" i="25"/>
  <c r="N31" i="25"/>
  <c r="N32" i="25"/>
  <c r="N33" i="25"/>
  <c r="N34" i="25"/>
  <c r="N35" i="25"/>
  <c r="N36" i="25"/>
  <c r="N37" i="25"/>
  <c r="N38" i="25"/>
  <c r="N39" i="25"/>
  <c r="N40" i="25"/>
  <c r="N41" i="25"/>
  <c r="N42" i="25"/>
  <c r="N43" i="25"/>
  <c r="N44" i="25"/>
  <c r="N45" i="25"/>
  <c r="N46" i="25"/>
  <c r="N47" i="25"/>
  <c r="N48" i="25"/>
  <c r="N49" i="25"/>
  <c r="N50" i="25"/>
  <c r="N51" i="25"/>
  <c r="N52" i="25"/>
  <c r="N53" i="25"/>
  <c r="N54" i="25"/>
  <c r="N55" i="25"/>
  <c r="N56" i="25"/>
  <c r="N57" i="25"/>
  <c r="N58" i="25"/>
  <c r="N59" i="25"/>
  <c r="N60" i="25"/>
  <c r="N61" i="25"/>
  <c r="N62" i="25"/>
  <c r="N63" i="25"/>
  <c r="N64" i="25"/>
  <c r="N65" i="25"/>
  <c r="N66" i="25"/>
  <c r="N67" i="25"/>
  <c r="N68" i="25"/>
  <c r="N69" i="25"/>
  <c r="N70" i="25"/>
  <c r="N71" i="25"/>
  <c r="N72" i="25"/>
  <c r="N73" i="25"/>
  <c r="N74" i="25"/>
  <c r="N75" i="25"/>
  <c r="N76" i="25"/>
  <c r="N77" i="25"/>
  <c r="N78" i="25"/>
  <c r="N79" i="25"/>
  <c r="N80" i="25"/>
  <c r="N81" i="25"/>
  <c r="N82" i="25"/>
  <c r="N83" i="25"/>
  <c r="N84" i="25"/>
  <c r="N85" i="25"/>
  <c r="N86" i="25"/>
  <c r="N87" i="25"/>
  <c r="N88" i="25"/>
  <c r="N89" i="25"/>
  <c r="N90" i="25"/>
  <c r="N91" i="25"/>
  <c r="N92" i="25"/>
  <c r="N93" i="25"/>
  <c r="N94" i="25"/>
  <c r="N95" i="25"/>
  <c r="N96" i="25"/>
  <c r="N97" i="25"/>
  <c r="N98" i="25"/>
  <c r="N99" i="25"/>
  <c r="N100" i="25"/>
  <c r="N101" i="25"/>
  <c r="N102" i="25"/>
  <c r="N103" i="25"/>
  <c r="N104" i="25"/>
  <c r="N105" i="25"/>
  <c r="N106" i="25"/>
  <c r="N107" i="25"/>
  <c r="N108" i="25"/>
  <c r="N109" i="25"/>
  <c r="N110" i="25"/>
  <c r="N111" i="25"/>
  <c r="N112" i="25"/>
  <c r="N113" i="25"/>
  <c r="N114" i="25"/>
  <c r="N115" i="25"/>
  <c r="N116" i="25"/>
  <c r="N117" i="25"/>
  <c r="N118" i="25"/>
  <c r="N119" i="25"/>
  <c r="N120" i="25"/>
  <c r="N121" i="25"/>
  <c r="N122" i="25"/>
  <c r="N123" i="25"/>
  <c r="N124" i="25"/>
  <c r="N125" i="25"/>
  <c r="N126" i="25"/>
  <c r="N127" i="25"/>
  <c r="N128" i="25"/>
  <c r="N129" i="25"/>
  <c r="N130" i="25"/>
  <c r="N131" i="25"/>
  <c r="N132" i="25"/>
  <c r="N133" i="25"/>
  <c r="N134" i="25"/>
  <c r="N135" i="25"/>
  <c r="N136" i="25"/>
  <c r="N137" i="25"/>
  <c r="N138" i="25"/>
  <c r="N139" i="25"/>
  <c r="N140" i="25"/>
  <c r="N141" i="25"/>
  <c r="N142" i="25"/>
  <c r="N143" i="25"/>
  <c r="N144" i="25"/>
  <c r="N145" i="25"/>
  <c r="N146" i="25"/>
  <c r="N147" i="25"/>
  <c r="N148" i="25"/>
  <c r="N149" i="25"/>
  <c r="N150" i="25"/>
  <c r="N151" i="25"/>
  <c r="N152" i="25"/>
  <c r="N153" i="25"/>
  <c r="N154" i="25"/>
  <c r="N155" i="25"/>
  <c r="N156" i="25"/>
  <c r="N157" i="25"/>
  <c r="N158" i="25"/>
  <c r="N159" i="25"/>
  <c r="N160" i="25"/>
  <c r="N161" i="25"/>
  <c r="N162" i="25"/>
  <c r="N163" i="25"/>
  <c r="N164" i="25"/>
  <c r="N165" i="25"/>
  <c r="N166" i="25"/>
  <c r="N167" i="25"/>
  <c r="N168" i="25"/>
  <c r="N169" i="25"/>
  <c r="N170" i="25"/>
  <c r="N171" i="25"/>
  <c r="N172" i="25"/>
  <c r="N173" i="25"/>
  <c r="N174" i="25"/>
  <c r="N175" i="25"/>
  <c r="N176" i="25"/>
  <c r="N177" i="25"/>
  <c r="N178" i="25"/>
  <c r="N179" i="25"/>
  <c r="N180" i="25"/>
  <c r="N181" i="25"/>
  <c r="N182" i="25"/>
  <c r="N183" i="25"/>
  <c r="N184" i="25"/>
  <c r="N185" i="25"/>
  <c r="N186" i="25"/>
  <c r="N187" i="25"/>
  <c r="N188" i="25"/>
  <c r="N189" i="25"/>
  <c r="N190" i="25"/>
  <c r="N191" i="25"/>
  <c r="N192" i="25"/>
  <c r="N193" i="25"/>
  <c r="N194" i="25"/>
  <c r="N195" i="25"/>
  <c r="N196" i="25"/>
  <c r="N197" i="25"/>
  <c r="N198" i="25"/>
  <c r="N199" i="25"/>
  <c r="N200" i="25"/>
  <c r="N201" i="25"/>
  <c r="N202" i="25"/>
  <c r="N203" i="25"/>
  <c r="N204" i="25"/>
  <c r="N205" i="25"/>
  <c r="N206" i="25"/>
  <c r="N207" i="25"/>
  <c r="N208" i="25"/>
  <c r="N209" i="25"/>
  <c r="N210" i="25"/>
  <c r="N211" i="25"/>
  <c r="N212" i="25"/>
  <c r="N213" i="25"/>
  <c r="N214" i="25"/>
  <c r="N215" i="25"/>
  <c r="N216" i="25"/>
  <c r="N217" i="25"/>
  <c r="N218" i="25"/>
  <c r="N219" i="25"/>
  <c r="N220" i="25"/>
  <c r="N221" i="25"/>
  <c r="N222" i="25"/>
  <c r="N223" i="25"/>
  <c r="N224" i="25"/>
  <c r="N225" i="25"/>
  <c r="N226" i="25"/>
  <c r="N227" i="25"/>
  <c r="N228" i="25"/>
  <c r="N229" i="25"/>
  <c r="N230" i="25"/>
  <c r="N231" i="25"/>
  <c r="N232" i="25"/>
  <c r="N233" i="25"/>
  <c r="N234" i="25"/>
  <c r="N235" i="25"/>
  <c r="N236" i="25"/>
  <c r="N237" i="25"/>
  <c r="N238" i="25"/>
  <c r="N239" i="25"/>
  <c r="N240" i="25"/>
  <c r="N241" i="25"/>
  <c r="N242" i="25"/>
  <c r="N243" i="25"/>
  <c r="N244" i="25"/>
  <c r="N245" i="25"/>
  <c r="N246" i="25"/>
  <c r="N247" i="25"/>
  <c r="N248" i="25"/>
  <c r="N249" i="25"/>
  <c r="N250" i="25"/>
  <c r="N251" i="25"/>
  <c r="N252" i="25"/>
  <c r="N253" i="25"/>
  <c r="N254" i="25"/>
  <c r="N255" i="25"/>
  <c r="N256" i="25"/>
  <c r="N257" i="25"/>
  <c r="N258" i="25"/>
  <c r="N259" i="25"/>
  <c r="N260" i="25"/>
  <c r="N261" i="25"/>
  <c r="N262" i="25"/>
  <c r="N263" i="25"/>
  <c r="N264" i="25"/>
  <c r="N265" i="25"/>
  <c r="N266" i="25"/>
  <c r="N267" i="25"/>
  <c r="N268" i="25"/>
  <c r="N269" i="25"/>
  <c r="N270" i="25"/>
  <c r="N271" i="25"/>
  <c r="N272" i="25"/>
  <c r="N273" i="25"/>
  <c r="N274" i="25"/>
  <c r="N275" i="25"/>
  <c r="N276" i="25"/>
  <c r="N277" i="25"/>
  <c r="N278" i="25"/>
  <c r="N279" i="25"/>
  <c r="N280" i="25"/>
  <c r="N281" i="25"/>
  <c r="N282" i="25"/>
  <c r="N283" i="25"/>
  <c r="N284" i="25"/>
  <c r="N285" i="25"/>
  <c r="N286" i="25"/>
  <c r="N287" i="25"/>
  <c r="N288" i="25"/>
  <c r="N289" i="25"/>
  <c r="N290" i="25"/>
  <c r="N291" i="25"/>
  <c r="N292" i="25"/>
  <c r="N293" i="25"/>
  <c r="N294" i="25"/>
  <c r="N295" i="25"/>
  <c r="N296" i="25"/>
  <c r="N297" i="25"/>
  <c r="N298" i="25"/>
  <c r="N299" i="25"/>
  <c r="N300" i="25"/>
  <c r="L2" i="25"/>
  <c r="L3" i="25"/>
  <c r="L4" i="25"/>
  <c r="L5" i="25"/>
  <c r="L6" i="25"/>
  <c r="L7" i="25"/>
  <c r="L8" i="25"/>
  <c r="L9" i="25"/>
  <c r="L10" i="25"/>
  <c r="L11" i="25"/>
  <c r="L12" i="25"/>
  <c r="L13" i="25"/>
  <c r="L14" i="25"/>
  <c r="L15" i="25"/>
  <c r="L16" i="25"/>
  <c r="L17" i="25"/>
  <c r="L18" i="25"/>
  <c r="L19" i="25"/>
  <c r="L20" i="25"/>
  <c r="L21" i="25"/>
  <c r="L22" i="25"/>
  <c r="L23" i="25"/>
  <c r="L24" i="25"/>
  <c r="L25" i="25"/>
  <c r="L26" i="25"/>
  <c r="L27" i="25"/>
  <c r="L28" i="25"/>
  <c r="L29" i="25"/>
  <c r="L30" i="25"/>
  <c r="L31" i="25"/>
  <c r="L32" i="25"/>
  <c r="L33" i="25"/>
  <c r="L34" i="25"/>
  <c r="L35" i="25"/>
  <c r="L36" i="25"/>
  <c r="L37" i="25"/>
  <c r="L38" i="25"/>
  <c r="L39" i="25"/>
  <c r="L40" i="25"/>
  <c r="L41" i="25"/>
  <c r="L42" i="25"/>
  <c r="L43" i="25"/>
  <c r="L44" i="25"/>
  <c r="L45" i="25"/>
  <c r="L46" i="25"/>
  <c r="L47" i="25"/>
  <c r="L48" i="25"/>
  <c r="L49" i="25"/>
  <c r="L50" i="25"/>
  <c r="L51" i="25"/>
  <c r="L52" i="25"/>
  <c r="L53" i="25"/>
  <c r="L54" i="25"/>
  <c r="L55" i="25"/>
  <c r="L56" i="25"/>
  <c r="L57" i="25"/>
  <c r="L58" i="25"/>
  <c r="L59" i="25"/>
  <c r="L60" i="25"/>
  <c r="L61" i="25"/>
  <c r="L62" i="25"/>
  <c r="L63" i="25"/>
  <c r="L64" i="25"/>
  <c r="L65" i="25"/>
  <c r="L66" i="25"/>
  <c r="L67" i="25"/>
  <c r="L68" i="25"/>
  <c r="L69" i="25"/>
  <c r="L70" i="25"/>
  <c r="L71" i="25"/>
  <c r="L72" i="25"/>
  <c r="L73" i="25"/>
  <c r="L74" i="25"/>
  <c r="L75" i="25"/>
  <c r="L76" i="25"/>
  <c r="L77" i="25"/>
  <c r="L78" i="25"/>
  <c r="L79" i="25"/>
  <c r="L80" i="25"/>
  <c r="L81" i="25"/>
  <c r="L82" i="25"/>
  <c r="L83" i="25"/>
  <c r="L84" i="25"/>
  <c r="L85" i="25"/>
  <c r="L86" i="25"/>
  <c r="L87" i="25"/>
  <c r="L88" i="25"/>
  <c r="L89" i="25"/>
  <c r="L90" i="25"/>
  <c r="L91" i="25"/>
  <c r="L92" i="25"/>
  <c r="L93" i="25"/>
  <c r="L94" i="25"/>
  <c r="L95" i="25"/>
  <c r="L96" i="25"/>
  <c r="L97" i="25"/>
  <c r="L98" i="25"/>
  <c r="L99" i="25"/>
  <c r="L100" i="25"/>
  <c r="L101" i="25"/>
  <c r="L102" i="25"/>
  <c r="L103" i="25"/>
  <c r="L104" i="25"/>
  <c r="L105" i="25"/>
  <c r="L106" i="25"/>
  <c r="L107" i="25"/>
  <c r="L108" i="25"/>
  <c r="L109" i="25"/>
  <c r="L110" i="25"/>
  <c r="L111" i="25"/>
  <c r="L112" i="25"/>
  <c r="L113" i="25"/>
  <c r="L114" i="25"/>
  <c r="L115" i="25"/>
  <c r="L116" i="25"/>
  <c r="L117" i="25"/>
  <c r="L118" i="25"/>
  <c r="L119" i="25"/>
  <c r="L120" i="25"/>
  <c r="L121" i="25"/>
  <c r="L122" i="25"/>
  <c r="L123" i="25"/>
  <c r="L124" i="25"/>
  <c r="L125" i="25"/>
  <c r="L126" i="25"/>
  <c r="L127" i="25"/>
  <c r="L128" i="25"/>
  <c r="L129" i="25"/>
  <c r="L130" i="25"/>
  <c r="L131" i="25"/>
  <c r="L132" i="25"/>
  <c r="L133" i="25"/>
  <c r="L134" i="25"/>
  <c r="L135" i="25"/>
  <c r="L136" i="25"/>
  <c r="L137" i="25"/>
  <c r="L138" i="25"/>
  <c r="L139" i="25"/>
  <c r="L140" i="25"/>
  <c r="L141" i="25"/>
  <c r="L142" i="25"/>
  <c r="L143" i="25"/>
  <c r="L144" i="25"/>
  <c r="L145" i="25"/>
  <c r="L146" i="25"/>
  <c r="L147" i="25"/>
  <c r="L148" i="25"/>
  <c r="L149" i="25"/>
  <c r="L150" i="25"/>
  <c r="L151" i="25"/>
  <c r="L152" i="25"/>
  <c r="L153" i="25"/>
  <c r="L154" i="25"/>
  <c r="L155" i="25"/>
  <c r="L156" i="25"/>
  <c r="L157" i="25"/>
  <c r="L158" i="25"/>
  <c r="L159" i="25"/>
  <c r="L160" i="25"/>
  <c r="L161" i="25"/>
  <c r="L162" i="25"/>
  <c r="L163" i="25"/>
  <c r="L164" i="25"/>
  <c r="L165" i="25"/>
  <c r="L166" i="25"/>
  <c r="L167" i="25"/>
  <c r="L168" i="25"/>
  <c r="L169" i="25"/>
  <c r="L170" i="25"/>
  <c r="L171" i="25"/>
  <c r="L172" i="25"/>
  <c r="L173" i="25"/>
  <c r="L174" i="25"/>
  <c r="L175" i="25"/>
  <c r="L176" i="25"/>
  <c r="L177" i="25"/>
  <c r="L178" i="25"/>
  <c r="L179" i="25"/>
  <c r="L180" i="25"/>
  <c r="L181" i="25"/>
  <c r="L182" i="25"/>
  <c r="L183" i="25"/>
  <c r="L184" i="25"/>
  <c r="L185" i="25"/>
  <c r="L186" i="25"/>
  <c r="L187" i="25"/>
  <c r="L188" i="25"/>
  <c r="L189" i="25"/>
  <c r="L190" i="25"/>
  <c r="L191" i="25"/>
  <c r="L192" i="25"/>
  <c r="L193" i="25"/>
  <c r="L194" i="25"/>
  <c r="L195" i="25"/>
  <c r="L196" i="25"/>
  <c r="L197" i="25"/>
  <c r="L198" i="25"/>
  <c r="L199" i="25"/>
  <c r="L200" i="25"/>
  <c r="L201" i="25"/>
  <c r="L202" i="25"/>
  <c r="L203" i="25"/>
  <c r="L204" i="25"/>
  <c r="L205" i="25"/>
  <c r="L206" i="25"/>
  <c r="L207" i="25"/>
  <c r="L208" i="25"/>
  <c r="L209" i="25"/>
  <c r="L210" i="25"/>
  <c r="L211" i="25"/>
  <c r="L212" i="25"/>
  <c r="L213" i="25"/>
  <c r="L214" i="25"/>
  <c r="L215" i="25"/>
  <c r="L216" i="25"/>
  <c r="L217" i="25"/>
  <c r="L218" i="25"/>
  <c r="L219" i="25"/>
  <c r="L220" i="25"/>
  <c r="L221" i="25"/>
  <c r="L222" i="25"/>
  <c r="L223" i="25"/>
  <c r="L224" i="25"/>
  <c r="L225" i="25"/>
  <c r="L226" i="25"/>
  <c r="L227" i="25"/>
  <c r="L228" i="25"/>
  <c r="L229" i="25"/>
  <c r="L230" i="25"/>
  <c r="L231" i="25"/>
  <c r="L232" i="25"/>
  <c r="L233" i="25"/>
  <c r="L234" i="25"/>
  <c r="L235" i="25"/>
  <c r="L236" i="25"/>
  <c r="L237" i="25"/>
  <c r="L238" i="25"/>
  <c r="L239" i="25"/>
  <c r="L240" i="25"/>
  <c r="L241" i="25"/>
  <c r="L242" i="25"/>
  <c r="L243" i="25"/>
  <c r="L244" i="25"/>
  <c r="L245" i="25"/>
  <c r="L246" i="25"/>
  <c r="L247" i="25"/>
  <c r="L248" i="25"/>
  <c r="L249" i="25"/>
  <c r="L250" i="25"/>
  <c r="L251" i="25"/>
  <c r="L252" i="25"/>
  <c r="L253" i="25"/>
  <c r="L254" i="25"/>
  <c r="L255" i="25"/>
  <c r="L256" i="25"/>
  <c r="L257" i="25"/>
  <c r="L258" i="25"/>
  <c r="L259" i="25"/>
  <c r="L260" i="25"/>
  <c r="L261" i="25"/>
  <c r="L262" i="25"/>
  <c r="L263" i="25"/>
  <c r="L264" i="25"/>
  <c r="L265" i="25"/>
  <c r="L266" i="25"/>
  <c r="L267" i="25"/>
  <c r="L268" i="25"/>
  <c r="L269" i="25"/>
  <c r="L270" i="25"/>
  <c r="L271" i="25"/>
  <c r="L272" i="25"/>
  <c r="L273" i="25"/>
  <c r="L274" i="25"/>
  <c r="L275" i="25"/>
  <c r="L276" i="25"/>
  <c r="L277" i="25"/>
  <c r="L278" i="25"/>
  <c r="L279" i="25"/>
  <c r="L280" i="25"/>
  <c r="L281" i="25"/>
  <c r="L282" i="25"/>
  <c r="L283" i="25"/>
  <c r="L284" i="25"/>
  <c r="L285" i="25"/>
  <c r="L286" i="25"/>
  <c r="L287" i="25"/>
  <c r="L288" i="25"/>
  <c r="L289" i="25"/>
  <c r="L290" i="25"/>
  <c r="L291" i="25"/>
  <c r="L292" i="25"/>
  <c r="L293" i="25"/>
  <c r="L294" i="25"/>
  <c r="L295" i="25"/>
  <c r="L296" i="25"/>
  <c r="L297" i="25"/>
  <c r="L298" i="25"/>
  <c r="L299" i="25"/>
  <c r="L300" i="25"/>
  <c r="D3" i="25"/>
  <c r="D2" i="25"/>
  <c r="D4" i="25"/>
  <c r="D5" i="25"/>
  <c r="D6" i="25"/>
  <c r="D7" i="25"/>
  <c r="D8" i="25"/>
  <c r="D9" i="25"/>
  <c r="D10" i="25"/>
  <c r="D11" i="25"/>
  <c r="D12" i="25"/>
  <c r="D13" i="25"/>
  <c r="D14" i="25"/>
  <c r="D15" i="25"/>
  <c r="D16" i="25"/>
  <c r="D17" i="25"/>
  <c r="D18" i="25"/>
  <c r="D19" i="25"/>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96" i="25"/>
  <c r="D97" i="25"/>
  <c r="D98" i="25"/>
  <c r="D99" i="25"/>
  <c r="D100" i="25"/>
  <c r="D101" i="25"/>
  <c r="D102" i="25"/>
  <c r="D103" i="25"/>
  <c r="D104" i="25"/>
  <c r="D105" i="25"/>
  <c r="D106" i="25"/>
  <c r="D107" i="25"/>
  <c r="D108" i="25"/>
  <c r="D109" i="25"/>
  <c r="D110" i="25"/>
  <c r="D111" i="25"/>
  <c r="D112" i="25"/>
  <c r="D113" i="25"/>
  <c r="D114" i="25"/>
  <c r="D115" i="25"/>
  <c r="D116" i="25"/>
  <c r="D117" i="25"/>
  <c r="D118" i="25"/>
  <c r="D119" i="25"/>
  <c r="D120" i="25"/>
  <c r="D121" i="25"/>
  <c r="D122" i="25"/>
  <c r="D123" i="25"/>
  <c r="D124" i="25"/>
  <c r="D125" i="25"/>
  <c r="D126" i="25"/>
  <c r="D127" i="25"/>
  <c r="D128" i="25"/>
  <c r="D129" i="25"/>
  <c r="D130" i="25"/>
  <c r="D131" i="25"/>
  <c r="D132" i="25"/>
  <c r="D133" i="25"/>
  <c r="D134" i="25"/>
  <c r="D135" i="25"/>
  <c r="D136" i="25"/>
  <c r="D137" i="25"/>
  <c r="D138" i="25"/>
  <c r="D139" i="25"/>
  <c r="D140" i="25"/>
  <c r="D141" i="25"/>
  <c r="D142" i="25"/>
  <c r="D143" i="25"/>
  <c r="D144" i="25"/>
  <c r="D145" i="25"/>
  <c r="D146" i="25"/>
  <c r="D147" i="25"/>
  <c r="D148" i="25"/>
  <c r="D149" i="25"/>
  <c r="D150" i="25"/>
  <c r="D151" i="25"/>
  <c r="D152" i="25"/>
  <c r="D153" i="25"/>
  <c r="D154" i="25"/>
  <c r="D155" i="25"/>
  <c r="D156" i="25"/>
  <c r="D157" i="25"/>
  <c r="D158" i="25"/>
  <c r="D159" i="25"/>
  <c r="D160" i="25"/>
  <c r="D161" i="25"/>
  <c r="D162" i="25"/>
  <c r="D163" i="25"/>
  <c r="D164" i="25"/>
  <c r="D165" i="25"/>
  <c r="D166" i="25"/>
  <c r="D167" i="25"/>
  <c r="D168" i="25"/>
  <c r="D169" i="25"/>
  <c r="D170" i="25"/>
  <c r="D171" i="25"/>
  <c r="D172" i="25"/>
  <c r="D173" i="25"/>
  <c r="D174" i="25"/>
  <c r="D175" i="25"/>
  <c r="D176" i="25"/>
  <c r="D177" i="25"/>
  <c r="D178" i="25"/>
  <c r="D179" i="25"/>
  <c r="D180" i="25"/>
  <c r="D181" i="25"/>
  <c r="D182" i="25"/>
  <c r="D183" i="25"/>
  <c r="D184" i="25"/>
  <c r="D185" i="25"/>
  <c r="D186" i="25"/>
  <c r="D187" i="25"/>
  <c r="D188" i="25"/>
  <c r="D189" i="25"/>
  <c r="D190" i="25"/>
  <c r="D191" i="25"/>
  <c r="D192" i="25"/>
  <c r="D193" i="25"/>
  <c r="D194" i="25"/>
  <c r="D195" i="25"/>
  <c r="D196" i="25"/>
  <c r="D197" i="25"/>
  <c r="D198" i="25"/>
  <c r="D199" i="25"/>
  <c r="D200" i="25"/>
  <c r="D201" i="25"/>
  <c r="D202" i="25"/>
  <c r="D203" i="25"/>
  <c r="D204" i="25"/>
  <c r="D205" i="25"/>
  <c r="D206" i="25"/>
  <c r="D207" i="25"/>
  <c r="D208" i="25"/>
  <c r="D209" i="25"/>
  <c r="D210" i="25"/>
  <c r="D211" i="25"/>
  <c r="D212" i="25"/>
  <c r="D213" i="25"/>
  <c r="D214" i="25"/>
  <c r="D215" i="25"/>
  <c r="D216" i="25"/>
  <c r="D217" i="25"/>
  <c r="D218" i="25"/>
  <c r="D219" i="25"/>
  <c r="D220" i="25"/>
  <c r="D221" i="25"/>
  <c r="D222" i="25"/>
  <c r="D223" i="25"/>
  <c r="D224" i="25"/>
  <c r="D225" i="25"/>
  <c r="D226" i="25"/>
  <c r="D227" i="25"/>
  <c r="D228" i="25"/>
  <c r="D229" i="25"/>
  <c r="D230" i="25"/>
  <c r="D231" i="25"/>
  <c r="D232" i="25"/>
  <c r="D233" i="25"/>
  <c r="D234" i="25"/>
  <c r="D235" i="25"/>
  <c r="D236" i="25"/>
  <c r="D237" i="25"/>
  <c r="D238" i="25"/>
  <c r="D239" i="25"/>
  <c r="D240" i="25"/>
  <c r="D241" i="25"/>
  <c r="D242" i="25"/>
  <c r="D243" i="25"/>
  <c r="D244" i="25"/>
  <c r="D245" i="25"/>
  <c r="D246" i="25"/>
  <c r="D247" i="25"/>
  <c r="D248" i="25"/>
  <c r="D249" i="25"/>
  <c r="D250" i="25"/>
  <c r="D251" i="25"/>
  <c r="D252" i="25"/>
  <c r="D253" i="25"/>
  <c r="D254" i="25"/>
  <c r="D255" i="25"/>
  <c r="D256" i="25"/>
  <c r="D257" i="25"/>
  <c r="D258" i="25"/>
  <c r="D259" i="25"/>
  <c r="D260" i="25"/>
  <c r="D261" i="25"/>
  <c r="D262" i="25"/>
  <c r="D263" i="25"/>
  <c r="D264" i="25"/>
  <c r="D265" i="25"/>
  <c r="D266" i="25"/>
  <c r="D267" i="25"/>
  <c r="D268" i="25"/>
  <c r="D269" i="25"/>
  <c r="D270" i="25"/>
  <c r="D271" i="25"/>
  <c r="D272" i="25"/>
  <c r="D273" i="25"/>
  <c r="D274" i="25"/>
  <c r="D275" i="25"/>
  <c r="D276" i="25"/>
  <c r="D277" i="25"/>
  <c r="D278" i="25"/>
  <c r="D279" i="25"/>
  <c r="D280" i="25"/>
  <c r="D281" i="25"/>
  <c r="D282" i="25"/>
  <c r="D283" i="25"/>
  <c r="D284" i="25"/>
  <c r="D285" i="25"/>
  <c r="D286" i="25"/>
  <c r="D287" i="25"/>
  <c r="D288" i="25"/>
  <c r="D289" i="25"/>
  <c r="D290" i="25"/>
  <c r="D291" i="25"/>
  <c r="D292" i="25"/>
  <c r="D293" i="25"/>
  <c r="D294" i="25"/>
  <c r="D295" i="25"/>
  <c r="D296" i="25"/>
  <c r="D297" i="25"/>
  <c r="D298" i="25"/>
  <c r="D299" i="25"/>
  <c r="D300" i="25"/>
  <c r="C2" i="25"/>
  <c r="C3" i="25"/>
  <c r="C4" i="25"/>
  <c r="C5" i="25"/>
  <c r="C6" i="25"/>
  <c r="C7" i="25"/>
  <c r="C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49" i="25"/>
  <c r="C50" i="25"/>
  <c r="C51" i="25"/>
  <c r="C52" i="25"/>
  <c r="C53" i="25"/>
  <c r="C54" i="25"/>
  <c r="C55" i="25"/>
  <c r="C56" i="25"/>
  <c r="C57" i="25"/>
  <c r="C58" i="25"/>
  <c r="C59" i="25"/>
  <c r="C60" i="25"/>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108" i="25"/>
  <c r="C109" i="25"/>
  <c r="C110" i="25"/>
  <c r="C111" i="25"/>
  <c r="C112" i="25"/>
  <c r="C113" i="25"/>
  <c r="C114" i="25"/>
  <c r="C115" i="25"/>
  <c r="C116" i="25"/>
  <c r="C117" i="25"/>
  <c r="C118" i="25"/>
  <c r="C119" i="25"/>
  <c r="C120" i="25"/>
  <c r="C121" i="25"/>
  <c r="C122" i="25"/>
  <c r="C123" i="25"/>
  <c r="C124" i="25"/>
  <c r="C125" i="25"/>
  <c r="C126" i="25"/>
  <c r="C127" i="25"/>
  <c r="C128" i="25"/>
  <c r="C129" i="25"/>
  <c r="C130" i="25"/>
  <c r="C131" i="25"/>
  <c r="C132" i="25"/>
  <c r="C133" i="25"/>
  <c r="C134" i="25"/>
  <c r="C135" i="25"/>
  <c r="C136" i="25"/>
  <c r="C137" i="25"/>
  <c r="C138" i="25"/>
  <c r="C139" i="25"/>
  <c r="C140" i="25"/>
  <c r="C141" i="25"/>
  <c r="C142" i="25"/>
  <c r="C143" i="25"/>
  <c r="C144" i="25"/>
  <c r="C145" i="25"/>
  <c r="C146" i="25"/>
  <c r="C147" i="25"/>
  <c r="C148" i="25"/>
  <c r="C149" i="25"/>
  <c r="C150" i="25"/>
  <c r="C151" i="25"/>
  <c r="C152" i="25"/>
  <c r="C153" i="25"/>
  <c r="C154" i="25"/>
  <c r="C155" i="25"/>
  <c r="C156" i="25"/>
  <c r="C157" i="25"/>
  <c r="C158" i="25"/>
  <c r="C159" i="25"/>
  <c r="C160" i="25"/>
  <c r="C161" i="25"/>
  <c r="C162" i="25"/>
  <c r="C163" i="25"/>
  <c r="C164" i="25"/>
  <c r="C165" i="25"/>
  <c r="C166" i="25"/>
  <c r="C167" i="25"/>
  <c r="C168" i="25"/>
  <c r="C169" i="25"/>
  <c r="C170" i="25"/>
  <c r="C171" i="25"/>
  <c r="C172" i="25"/>
  <c r="C173" i="25"/>
  <c r="C174" i="25"/>
  <c r="C175" i="25"/>
  <c r="C176" i="25"/>
  <c r="C177" i="25"/>
  <c r="C178" i="25"/>
  <c r="C179" i="25"/>
  <c r="C180" i="25"/>
  <c r="C181" i="25"/>
  <c r="C182" i="25"/>
  <c r="C183" i="25"/>
  <c r="C184" i="25"/>
  <c r="C185" i="25"/>
  <c r="C186" i="25"/>
  <c r="C187" i="25"/>
  <c r="C188" i="25"/>
  <c r="C189" i="25"/>
  <c r="C190" i="25"/>
  <c r="C191" i="25"/>
  <c r="C192" i="25"/>
  <c r="C193" i="25"/>
  <c r="C194" i="25"/>
  <c r="C195" i="25"/>
  <c r="C196" i="25"/>
  <c r="C197" i="25"/>
  <c r="C198" i="25"/>
  <c r="C199" i="25"/>
  <c r="C200" i="25"/>
  <c r="C201" i="25"/>
  <c r="C202" i="25"/>
  <c r="C203" i="25"/>
  <c r="C204" i="25"/>
  <c r="C205" i="25"/>
  <c r="C206" i="25"/>
  <c r="C207" i="25"/>
  <c r="C208" i="25"/>
  <c r="C209" i="25"/>
  <c r="C210" i="25"/>
  <c r="C211" i="25"/>
  <c r="C212" i="25"/>
  <c r="C213" i="25"/>
  <c r="C214" i="25"/>
  <c r="C215" i="25"/>
  <c r="C216" i="25"/>
  <c r="C217" i="25"/>
  <c r="C218" i="25"/>
  <c r="C219" i="25"/>
  <c r="C220" i="25"/>
  <c r="C221" i="25"/>
  <c r="C222" i="25"/>
  <c r="C223" i="25"/>
  <c r="C224" i="25"/>
  <c r="C225" i="25"/>
  <c r="C226" i="25"/>
  <c r="C227" i="25"/>
  <c r="C228" i="25"/>
  <c r="C229" i="25"/>
  <c r="C230" i="25"/>
  <c r="C231" i="25"/>
  <c r="C232" i="25"/>
  <c r="C233" i="25"/>
  <c r="C234" i="25"/>
  <c r="C235" i="25"/>
  <c r="C236" i="25"/>
  <c r="C237" i="25"/>
  <c r="C238" i="25"/>
  <c r="C239" i="25"/>
  <c r="C240" i="25"/>
  <c r="C241" i="25"/>
  <c r="C242" i="25"/>
  <c r="C243" i="25"/>
  <c r="C244" i="25"/>
  <c r="C245" i="25"/>
  <c r="C246" i="25"/>
  <c r="C247" i="25"/>
  <c r="C248" i="25"/>
  <c r="C249" i="25"/>
  <c r="C250" i="25"/>
  <c r="C251" i="25"/>
  <c r="C252" i="25"/>
  <c r="C253" i="25"/>
  <c r="C254" i="25"/>
  <c r="C255" i="25"/>
  <c r="C256" i="25"/>
  <c r="C257" i="25"/>
  <c r="C258" i="25"/>
  <c r="C259" i="25"/>
  <c r="C260" i="25"/>
  <c r="C261" i="25"/>
  <c r="C262" i="25"/>
  <c r="C263" i="25"/>
  <c r="C264" i="25"/>
  <c r="C265" i="25"/>
  <c r="C266" i="25"/>
  <c r="C267" i="25"/>
  <c r="C268" i="25"/>
  <c r="C269" i="25"/>
  <c r="C270" i="25"/>
  <c r="C271" i="25"/>
  <c r="C272" i="25"/>
  <c r="C273" i="25"/>
  <c r="C274" i="25"/>
  <c r="C275" i="25"/>
  <c r="C276" i="25"/>
  <c r="C277" i="25"/>
  <c r="C278" i="25"/>
  <c r="C279" i="25"/>
  <c r="C280" i="25"/>
  <c r="C281" i="25"/>
  <c r="C282" i="25"/>
  <c r="C283" i="25"/>
  <c r="C284" i="25"/>
  <c r="C285" i="25"/>
  <c r="C286" i="25"/>
  <c r="C287" i="25"/>
  <c r="C288" i="25"/>
  <c r="C289" i="25"/>
  <c r="C290" i="25"/>
  <c r="C291" i="25"/>
  <c r="C292" i="25"/>
  <c r="C293" i="25"/>
  <c r="C294" i="25"/>
  <c r="C295" i="25"/>
  <c r="C296" i="25"/>
  <c r="C297" i="25"/>
  <c r="C298" i="25"/>
  <c r="C299" i="25"/>
  <c r="C300" i="25"/>
  <c r="K2" i="25"/>
  <c r="K3" i="25"/>
  <c r="K4" i="25"/>
  <c r="K5" i="25"/>
  <c r="K6" i="25"/>
  <c r="K7" i="25"/>
  <c r="K8" i="25"/>
  <c r="K9" i="25"/>
  <c r="K10" i="25"/>
  <c r="K11" i="25"/>
  <c r="K12" i="25"/>
  <c r="K13" i="25"/>
  <c r="K14" i="25"/>
  <c r="K15" i="25"/>
  <c r="K16" i="25"/>
  <c r="K17" i="25"/>
  <c r="K18" i="25"/>
  <c r="K19" i="25"/>
  <c r="K20" i="25"/>
  <c r="K21" i="25"/>
  <c r="K22" i="25"/>
  <c r="K23" i="25"/>
  <c r="K24" i="25"/>
  <c r="K25" i="25"/>
  <c r="K26" i="25"/>
  <c r="K27" i="25"/>
  <c r="K28" i="25"/>
  <c r="K29" i="25"/>
  <c r="K30" i="25"/>
  <c r="K31" i="25"/>
  <c r="K32" i="25"/>
  <c r="K33" i="25"/>
  <c r="K34" i="25"/>
  <c r="K35" i="25"/>
  <c r="K36" i="25"/>
  <c r="K37" i="25"/>
  <c r="K38" i="25"/>
  <c r="K39" i="25"/>
  <c r="K40" i="25"/>
  <c r="K41" i="25"/>
  <c r="K42" i="25"/>
  <c r="K43" i="25"/>
  <c r="K44" i="25"/>
  <c r="K45" i="25"/>
  <c r="K46" i="25"/>
  <c r="K47" i="25"/>
  <c r="K48" i="25"/>
  <c r="K49" i="25"/>
  <c r="K50" i="25"/>
  <c r="K51" i="25"/>
  <c r="K52" i="25"/>
  <c r="K53" i="25"/>
  <c r="K54" i="25"/>
  <c r="K55" i="25"/>
  <c r="K56" i="25"/>
  <c r="K57" i="25"/>
  <c r="K58" i="25"/>
  <c r="K59" i="25"/>
  <c r="K60" i="25"/>
  <c r="K61" i="25"/>
  <c r="K62" i="25"/>
  <c r="K63" i="25"/>
  <c r="K64" i="25"/>
  <c r="K65" i="25"/>
  <c r="K66" i="25"/>
  <c r="K67" i="25"/>
  <c r="K68" i="25"/>
  <c r="K69" i="25"/>
  <c r="K70" i="25"/>
  <c r="K71" i="25"/>
  <c r="K72" i="25"/>
  <c r="K73" i="25"/>
  <c r="K74" i="25"/>
  <c r="K75" i="25"/>
  <c r="K76" i="25"/>
  <c r="K77" i="25"/>
  <c r="K78" i="25"/>
  <c r="K79" i="25"/>
  <c r="K80" i="25"/>
  <c r="K81" i="25"/>
  <c r="K82" i="25"/>
  <c r="K83" i="25"/>
  <c r="K84" i="25"/>
  <c r="K85" i="25"/>
  <c r="K86" i="25"/>
  <c r="K87" i="25"/>
  <c r="K88" i="25"/>
  <c r="K89" i="25"/>
  <c r="K90" i="25"/>
  <c r="K91" i="25"/>
  <c r="K92" i="25"/>
  <c r="K93" i="25"/>
  <c r="K94" i="25"/>
  <c r="K95" i="25"/>
  <c r="K96" i="25"/>
  <c r="K97" i="25"/>
  <c r="K98" i="25"/>
  <c r="K99" i="25"/>
  <c r="K100" i="25"/>
  <c r="K101" i="25"/>
  <c r="K102" i="25"/>
  <c r="K103" i="25"/>
  <c r="K104" i="25"/>
  <c r="K105" i="25"/>
  <c r="K106" i="25"/>
  <c r="K107" i="25"/>
  <c r="K108" i="25"/>
  <c r="K109" i="25"/>
  <c r="K110" i="25"/>
  <c r="K111" i="25"/>
  <c r="K112" i="25"/>
  <c r="K113" i="25"/>
  <c r="K114" i="25"/>
  <c r="K115" i="25"/>
  <c r="K116" i="25"/>
  <c r="K117" i="25"/>
  <c r="K118" i="25"/>
  <c r="K119" i="25"/>
  <c r="K120" i="25"/>
  <c r="K121" i="25"/>
  <c r="K122" i="25"/>
  <c r="K123" i="25"/>
  <c r="K124" i="25"/>
  <c r="K125" i="25"/>
  <c r="K126" i="25"/>
  <c r="K127" i="25"/>
  <c r="K128" i="25"/>
  <c r="K129" i="25"/>
  <c r="K130" i="25"/>
  <c r="K131" i="25"/>
  <c r="K132" i="25"/>
  <c r="K133" i="25"/>
  <c r="K134" i="25"/>
  <c r="K135" i="25"/>
  <c r="K136" i="25"/>
  <c r="K137" i="25"/>
  <c r="K138" i="25"/>
  <c r="K139" i="25"/>
  <c r="K140" i="25"/>
  <c r="K141" i="25"/>
  <c r="K142" i="25"/>
  <c r="K143" i="25"/>
  <c r="K144" i="25"/>
  <c r="K145" i="25"/>
  <c r="K146" i="25"/>
  <c r="K147" i="25"/>
  <c r="K148" i="25"/>
  <c r="K149" i="25"/>
  <c r="K150" i="25"/>
  <c r="K151" i="25"/>
  <c r="K152" i="25"/>
  <c r="K153" i="25"/>
  <c r="K154" i="25"/>
  <c r="K155" i="25"/>
  <c r="K156" i="25"/>
  <c r="K157" i="25"/>
  <c r="K158" i="25"/>
  <c r="K159" i="25"/>
  <c r="K160" i="25"/>
  <c r="K161" i="25"/>
  <c r="K162" i="25"/>
  <c r="K163" i="25"/>
  <c r="K164" i="25"/>
  <c r="K165" i="25"/>
  <c r="K166" i="25"/>
  <c r="K167" i="25"/>
  <c r="K168" i="25"/>
  <c r="K169" i="25"/>
  <c r="K170" i="25"/>
  <c r="K171" i="25"/>
  <c r="K172" i="25"/>
  <c r="K173" i="25"/>
  <c r="K174" i="25"/>
  <c r="K175" i="25"/>
  <c r="K176" i="25"/>
  <c r="K177" i="25"/>
  <c r="K178" i="25"/>
  <c r="K179" i="25"/>
  <c r="K180" i="25"/>
  <c r="K181" i="25"/>
  <c r="K182" i="25"/>
  <c r="K183" i="25"/>
  <c r="K184" i="25"/>
  <c r="K185" i="25"/>
  <c r="K186" i="25"/>
  <c r="K187" i="25"/>
  <c r="K188" i="25"/>
  <c r="K189" i="25"/>
  <c r="K190" i="25"/>
  <c r="K191" i="25"/>
  <c r="K192" i="25"/>
  <c r="K193" i="25"/>
  <c r="K194" i="25"/>
  <c r="K195" i="25"/>
  <c r="K196" i="25"/>
  <c r="K197" i="25"/>
  <c r="K198" i="25"/>
  <c r="K199" i="25"/>
  <c r="K200" i="25"/>
  <c r="K201" i="25"/>
  <c r="K202" i="25"/>
  <c r="K203" i="25"/>
  <c r="K204" i="25"/>
  <c r="K205" i="25"/>
  <c r="K206" i="25"/>
  <c r="K207" i="25"/>
  <c r="K208" i="25"/>
  <c r="K209" i="25"/>
  <c r="K210" i="25"/>
  <c r="K211" i="25"/>
  <c r="K212" i="25"/>
  <c r="K213" i="25"/>
  <c r="K214" i="25"/>
  <c r="K215" i="25"/>
  <c r="K216" i="25"/>
  <c r="K217" i="25"/>
  <c r="K218" i="25"/>
  <c r="K219" i="25"/>
  <c r="K220" i="25"/>
  <c r="K221" i="25"/>
  <c r="K222" i="25"/>
  <c r="K223" i="25"/>
  <c r="K224" i="25"/>
  <c r="K225" i="25"/>
  <c r="K226" i="25"/>
  <c r="K227" i="25"/>
  <c r="K228" i="25"/>
  <c r="K229" i="25"/>
  <c r="K230" i="25"/>
  <c r="K231" i="25"/>
  <c r="K232" i="25"/>
  <c r="K233" i="25"/>
  <c r="K234" i="25"/>
  <c r="K235" i="25"/>
  <c r="K236" i="25"/>
  <c r="K237" i="25"/>
  <c r="K238" i="25"/>
  <c r="K239" i="25"/>
  <c r="K240" i="25"/>
  <c r="K241" i="25"/>
  <c r="K242" i="25"/>
  <c r="K243" i="25"/>
  <c r="K244" i="25"/>
  <c r="K245" i="25"/>
  <c r="K246" i="25"/>
  <c r="K247" i="25"/>
  <c r="K248" i="25"/>
  <c r="K249" i="25"/>
  <c r="K250" i="25"/>
  <c r="K251" i="25"/>
  <c r="K252" i="25"/>
  <c r="K253" i="25"/>
  <c r="K254" i="25"/>
  <c r="K255" i="25"/>
  <c r="K256" i="25"/>
  <c r="K257" i="25"/>
  <c r="K258" i="25"/>
  <c r="K259" i="25"/>
  <c r="K260" i="25"/>
  <c r="K261" i="25"/>
  <c r="K262" i="25"/>
  <c r="K263" i="25"/>
  <c r="K264" i="25"/>
  <c r="K265" i="25"/>
  <c r="K266" i="25"/>
  <c r="K267" i="25"/>
  <c r="K268" i="25"/>
  <c r="K269" i="25"/>
  <c r="K270" i="25"/>
  <c r="K271" i="25"/>
  <c r="K272" i="25"/>
  <c r="K273" i="25"/>
  <c r="K274" i="25"/>
  <c r="K275" i="25"/>
  <c r="K276" i="25"/>
  <c r="K277" i="25"/>
  <c r="K278" i="25"/>
  <c r="K279" i="25"/>
  <c r="K280" i="25"/>
  <c r="K281" i="25"/>
  <c r="K282" i="25"/>
  <c r="K283" i="25"/>
  <c r="K284" i="25"/>
  <c r="K285" i="25"/>
  <c r="K286" i="25"/>
  <c r="K287" i="25"/>
  <c r="K288" i="25"/>
  <c r="K289" i="25"/>
  <c r="K290" i="25"/>
  <c r="K291" i="25"/>
  <c r="K292" i="25"/>
  <c r="K293" i="25"/>
  <c r="K294" i="25"/>
  <c r="K295" i="25"/>
  <c r="K296" i="25"/>
  <c r="K297" i="25"/>
  <c r="K298" i="25"/>
  <c r="K299" i="25"/>
  <c r="K300" i="25"/>
  <c r="J2" i="25"/>
  <c r="J3" i="25"/>
  <c r="J4" i="25"/>
  <c r="J5" i="25"/>
  <c r="J6" i="25"/>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171" i="25"/>
  <c r="J172" i="25"/>
  <c r="J173" i="25"/>
  <c r="J174" i="25"/>
  <c r="J175" i="25"/>
  <c r="J176" i="25"/>
  <c r="J177" i="25"/>
  <c r="J178" i="25"/>
  <c r="J179" i="25"/>
  <c r="J180" i="25"/>
  <c r="J181" i="25"/>
  <c r="J182" i="25"/>
  <c r="J183" i="25"/>
  <c r="J184" i="25"/>
  <c r="J185" i="25"/>
  <c r="J186" i="25"/>
  <c r="J187" i="25"/>
  <c r="J188" i="25"/>
  <c r="J189" i="25"/>
  <c r="J190" i="25"/>
  <c r="J191" i="25"/>
  <c r="J192" i="25"/>
  <c r="J193" i="25"/>
  <c r="J194" i="25"/>
  <c r="J195" i="25"/>
  <c r="J196" i="25"/>
  <c r="J197" i="25"/>
  <c r="J198" i="25"/>
  <c r="J199" i="25"/>
  <c r="J200" i="25"/>
  <c r="J201" i="25"/>
  <c r="J202" i="25"/>
  <c r="J203" i="25"/>
  <c r="J204" i="25"/>
  <c r="J205" i="25"/>
  <c r="J206" i="25"/>
  <c r="J207" i="25"/>
  <c r="J208" i="25"/>
  <c r="J209" i="25"/>
  <c r="J210" i="25"/>
  <c r="J211" i="25"/>
  <c r="J212" i="25"/>
  <c r="J213" i="25"/>
  <c r="J214" i="25"/>
  <c r="J215" i="25"/>
  <c r="J216" i="25"/>
  <c r="J217" i="25"/>
  <c r="J218" i="25"/>
  <c r="J219" i="25"/>
  <c r="J220" i="25"/>
  <c r="J221" i="25"/>
  <c r="J222" i="25"/>
  <c r="J223" i="25"/>
  <c r="J224" i="25"/>
  <c r="J225" i="25"/>
  <c r="J226" i="25"/>
  <c r="J227" i="25"/>
  <c r="J228" i="25"/>
  <c r="J229" i="25"/>
  <c r="J230" i="25"/>
  <c r="J231" i="25"/>
  <c r="J232" i="25"/>
  <c r="J233" i="25"/>
  <c r="J234" i="25"/>
  <c r="J235" i="25"/>
  <c r="J236" i="25"/>
  <c r="J237" i="25"/>
  <c r="J238" i="25"/>
  <c r="J239" i="25"/>
  <c r="J240" i="25"/>
  <c r="J241" i="25"/>
  <c r="J242" i="25"/>
  <c r="J243" i="25"/>
  <c r="J244" i="25"/>
  <c r="J245" i="25"/>
  <c r="J246" i="25"/>
  <c r="J247" i="25"/>
  <c r="J248" i="25"/>
  <c r="J249" i="25"/>
  <c r="J250" i="25"/>
  <c r="J251" i="25"/>
  <c r="J252" i="25"/>
  <c r="J253" i="25"/>
  <c r="J254" i="25"/>
  <c r="J255" i="25"/>
  <c r="J256" i="25"/>
  <c r="J257" i="25"/>
  <c r="J258" i="25"/>
  <c r="J259" i="25"/>
  <c r="J260" i="25"/>
  <c r="J261" i="25"/>
  <c r="J262" i="25"/>
  <c r="J263" i="25"/>
  <c r="J264" i="25"/>
  <c r="J265" i="25"/>
  <c r="J266" i="25"/>
  <c r="J267" i="25"/>
  <c r="J268" i="25"/>
  <c r="J269" i="25"/>
  <c r="J270" i="25"/>
  <c r="J271" i="25"/>
  <c r="J272" i="25"/>
  <c r="J273" i="25"/>
  <c r="J274" i="25"/>
  <c r="J275" i="25"/>
  <c r="J276" i="25"/>
  <c r="J277" i="25"/>
  <c r="J278" i="25"/>
  <c r="J279" i="25"/>
  <c r="J280" i="25"/>
  <c r="J281" i="25"/>
  <c r="J282" i="25"/>
  <c r="J283" i="25"/>
  <c r="J284" i="25"/>
  <c r="J285" i="25"/>
  <c r="J286" i="25"/>
  <c r="J287" i="25"/>
  <c r="J288" i="25"/>
  <c r="J289" i="25"/>
  <c r="J290" i="25"/>
  <c r="J291" i="25"/>
  <c r="J292" i="25"/>
  <c r="J293" i="25"/>
  <c r="J294" i="25"/>
  <c r="J295" i="25"/>
  <c r="J296" i="25"/>
  <c r="J297" i="25"/>
  <c r="J298" i="25"/>
  <c r="J299" i="25"/>
  <c r="J300" i="25"/>
  <c r="P3" i="25"/>
  <c r="P4" i="25"/>
  <c r="P5" i="25"/>
  <c r="P6" i="25"/>
  <c r="P7" i="25"/>
  <c r="P8" i="25"/>
  <c r="P9" i="25"/>
  <c r="P10" i="25"/>
  <c r="P11" i="25"/>
  <c r="P12" i="25"/>
  <c r="P13" i="25"/>
  <c r="P14" i="25"/>
  <c r="P15" i="25"/>
  <c r="P16" i="25"/>
  <c r="P17" i="25"/>
  <c r="P18" i="25"/>
  <c r="P19" i="25"/>
  <c r="P20" i="25"/>
  <c r="P21" i="25"/>
  <c r="P22" i="25"/>
  <c r="P23" i="25"/>
  <c r="P24" i="25"/>
  <c r="P25" i="25"/>
  <c r="P26" i="25"/>
  <c r="P27" i="25"/>
  <c r="P28" i="25"/>
  <c r="P29" i="25"/>
  <c r="P30" i="25"/>
  <c r="P31" i="25"/>
  <c r="P32" i="25"/>
  <c r="P33" i="25"/>
  <c r="P34" i="25"/>
  <c r="P35" i="25"/>
  <c r="P36" i="25"/>
  <c r="P37" i="25"/>
  <c r="P38" i="25"/>
  <c r="P39" i="25"/>
  <c r="P40" i="25"/>
  <c r="P41" i="25"/>
  <c r="P42" i="25"/>
  <c r="P43" i="25"/>
  <c r="P44" i="25"/>
  <c r="P45" i="25"/>
  <c r="P46" i="25"/>
  <c r="P47" i="25"/>
  <c r="P48" i="25"/>
  <c r="P49" i="25"/>
  <c r="P50" i="25"/>
  <c r="P51" i="25"/>
  <c r="P52" i="25"/>
  <c r="P53" i="25"/>
  <c r="P54" i="25"/>
  <c r="P55" i="25"/>
  <c r="P56" i="25"/>
  <c r="P57" i="25"/>
  <c r="P58" i="25"/>
  <c r="P59" i="25"/>
  <c r="P60" i="25"/>
  <c r="P61" i="25"/>
  <c r="P62" i="25"/>
  <c r="P63" i="25"/>
  <c r="P64" i="25"/>
  <c r="P65" i="25"/>
  <c r="P66" i="25"/>
  <c r="P67" i="25"/>
  <c r="P68" i="25"/>
  <c r="P69" i="25"/>
  <c r="P70" i="25"/>
  <c r="P71" i="25"/>
  <c r="P72" i="25"/>
  <c r="P73" i="25"/>
  <c r="P74" i="25"/>
  <c r="P75" i="25"/>
  <c r="P76" i="25"/>
  <c r="P77" i="25"/>
  <c r="P78" i="25"/>
  <c r="P79" i="25"/>
  <c r="P80" i="25"/>
  <c r="P81" i="25"/>
  <c r="P82" i="25"/>
  <c r="P83" i="25"/>
  <c r="P84" i="25"/>
  <c r="P85" i="25"/>
  <c r="P86" i="25"/>
  <c r="P87" i="25"/>
  <c r="P88" i="25"/>
  <c r="P89" i="25"/>
  <c r="P90" i="25"/>
  <c r="P91" i="25"/>
  <c r="P92" i="25"/>
  <c r="P93" i="25"/>
  <c r="P94" i="25"/>
  <c r="P95" i="25"/>
  <c r="P96" i="25"/>
  <c r="P97" i="25"/>
  <c r="P98" i="25"/>
  <c r="P99" i="25"/>
  <c r="P100" i="25"/>
  <c r="P101" i="25"/>
  <c r="P102" i="25"/>
  <c r="P103" i="25"/>
  <c r="P104" i="25"/>
  <c r="P105" i="25"/>
  <c r="P106" i="25"/>
  <c r="P107" i="25"/>
  <c r="P108" i="25"/>
  <c r="P109" i="25"/>
  <c r="P110" i="25"/>
  <c r="P111" i="25"/>
  <c r="P112" i="25"/>
  <c r="P113" i="25"/>
  <c r="P114" i="25"/>
  <c r="P115" i="25"/>
  <c r="P116" i="25"/>
  <c r="P117" i="25"/>
  <c r="P118" i="25"/>
  <c r="P119" i="25"/>
  <c r="P120" i="25"/>
  <c r="P121" i="25"/>
  <c r="P122" i="25"/>
  <c r="P123" i="25"/>
  <c r="P124" i="25"/>
  <c r="P125" i="25"/>
  <c r="P126" i="25"/>
  <c r="P127" i="25"/>
  <c r="P128" i="25"/>
  <c r="P129" i="25"/>
  <c r="P130" i="25"/>
  <c r="P131" i="25"/>
  <c r="P132" i="25"/>
  <c r="P133" i="25"/>
  <c r="P134" i="25"/>
  <c r="P135" i="25"/>
  <c r="P136" i="25"/>
  <c r="P137" i="25"/>
  <c r="P138" i="25"/>
  <c r="P139" i="25"/>
  <c r="P140" i="25"/>
  <c r="P141" i="25"/>
  <c r="P142" i="25"/>
  <c r="P143" i="25"/>
  <c r="P144" i="25"/>
  <c r="P145" i="25"/>
  <c r="P146" i="25"/>
  <c r="P147" i="25"/>
  <c r="P148" i="25"/>
  <c r="P149" i="25"/>
  <c r="P150" i="25"/>
  <c r="P151" i="25"/>
  <c r="P152" i="25"/>
  <c r="P153" i="25"/>
  <c r="P154" i="25"/>
  <c r="P155" i="25"/>
  <c r="P156" i="25"/>
  <c r="P157" i="25"/>
  <c r="P158" i="25"/>
  <c r="P159" i="25"/>
  <c r="P160" i="25"/>
  <c r="P161" i="25"/>
  <c r="P162" i="25"/>
  <c r="P163" i="25"/>
  <c r="P164" i="25"/>
  <c r="P165" i="25"/>
  <c r="P166" i="25"/>
  <c r="P167" i="25"/>
  <c r="P168" i="25"/>
  <c r="P169" i="25"/>
  <c r="P170" i="25"/>
  <c r="P171" i="25"/>
  <c r="P172" i="25"/>
  <c r="P173" i="25"/>
  <c r="P174" i="25"/>
  <c r="P175" i="25"/>
  <c r="P176" i="25"/>
  <c r="P177" i="25"/>
  <c r="P178" i="25"/>
  <c r="P179" i="25"/>
  <c r="P180" i="25"/>
  <c r="P181" i="25"/>
  <c r="P182" i="25"/>
  <c r="P183" i="25"/>
  <c r="P184" i="25"/>
  <c r="P185" i="25"/>
  <c r="P186" i="25"/>
  <c r="P187" i="25"/>
  <c r="P188" i="25"/>
  <c r="P189" i="25"/>
  <c r="P190" i="25"/>
  <c r="P191" i="25"/>
  <c r="P192" i="25"/>
  <c r="P193" i="25"/>
  <c r="P194" i="25"/>
  <c r="P195" i="25"/>
  <c r="P196" i="25"/>
  <c r="P197" i="25"/>
  <c r="P198" i="25"/>
  <c r="P199" i="25"/>
  <c r="P200" i="25"/>
  <c r="P201" i="25"/>
  <c r="P202" i="25"/>
  <c r="P203" i="25"/>
  <c r="P204" i="25"/>
  <c r="P205" i="25"/>
  <c r="P206" i="25"/>
  <c r="P207" i="25"/>
  <c r="P208" i="25"/>
  <c r="P209" i="25"/>
  <c r="P210" i="25"/>
  <c r="P211" i="25"/>
  <c r="P212" i="25"/>
  <c r="P213" i="25"/>
  <c r="P214" i="25"/>
  <c r="P215" i="25"/>
  <c r="P216" i="25"/>
  <c r="P217" i="25"/>
  <c r="P218" i="25"/>
  <c r="P219" i="25"/>
  <c r="P220" i="25"/>
  <c r="P221" i="25"/>
  <c r="P222" i="25"/>
  <c r="P223" i="25"/>
  <c r="P224" i="25"/>
  <c r="P225" i="25"/>
  <c r="P226" i="25"/>
  <c r="P227" i="25"/>
  <c r="P228" i="25"/>
  <c r="P229" i="25"/>
  <c r="P230" i="25"/>
  <c r="P231" i="25"/>
  <c r="P232" i="25"/>
  <c r="P233" i="25"/>
  <c r="P234" i="25"/>
  <c r="P235" i="25"/>
  <c r="P236" i="25"/>
  <c r="P237" i="25"/>
  <c r="P238" i="25"/>
  <c r="P239" i="25"/>
  <c r="P240" i="25"/>
  <c r="P241" i="25"/>
  <c r="P242" i="25"/>
  <c r="P243" i="25"/>
  <c r="P244" i="25"/>
  <c r="P245" i="25"/>
  <c r="P246" i="25"/>
  <c r="P247" i="25"/>
  <c r="P248" i="25"/>
  <c r="P249" i="25"/>
  <c r="P250" i="25"/>
  <c r="P251" i="25"/>
  <c r="P252" i="25"/>
  <c r="P253" i="25"/>
  <c r="P254" i="25"/>
  <c r="P255" i="25"/>
  <c r="P256" i="25"/>
  <c r="P257" i="25"/>
  <c r="P258" i="25"/>
  <c r="P259" i="25"/>
  <c r="P260" i="25"/>
  <c r="P261" i="25"/>
  <c r="P262" i="25"/>
  <c r="P263" i="25"/>
  <c r="P264" i="25"/>
  <c r="P265" i="25"/>
  <c r="P266" i="25"/>
  <c r="P267" i="25"/>
  <c r="P268" i="25"/>
  <c r="P269" i="25"/>
  <c r="P270" i="25"/>
  <c r="P271" i="25"/>
  <c r="P272" i="25"/>
  <c r="P273" i="25"/>
  <c r="P274" i="25"/>
  <c r="P275" i="25"/>
  <c r="P276" i="25"/>
  <c r="P277" i="25"/>
  <c r="P278" i="25"/>
  <c r="P279" i="25"/>
  <c r="P280" i="25"/>
  <c r="P281" i="25"/>
  <c r="P282" i="25"/>
  <c r="P283" i="25"/>
  <c r="P284" i="25"/>
  <c r="P285" i="25"/>
  <c r="P286" i="25"/>
  <c r="P287" i="25"/>
  <c r="P288" i="25"/>
  <c r="P289" i="25"/>
  <c r="P290" i="25"/>
  <c r="P291" i="25"/>
  <c r="P292" i="25"/>
  <c r="P293" i="25"/>
  <c r="P294" i="25"/>
  <c r="P295" i="25"/>
  <c r="P296" i="25"/>
  <c r="P297" i="25"/>
  <c r="P298" i="25"/>
  <c r="P299" i="25"/>
  <c r="P300" i="25"/>
  <c r="P2" i="25"/>
  <c r="A9" i="26"/>
  <c r="C6" i="26"/>
  <c r="B6" i="26"/>
  <c r="E12" i="26"/>
  <c r="E10" i="26"/>
  <c r="A6" i="26"/>
  <c r="A5" i="38"/>
  <c r="C5" i="38"/>
  <c r="E5" i="38"/>
  <c r="I16" i="38"/>
  <c r="D20" i="38"/>
  <c r="E10" i="38"/>
  <c r="I17" i="38" l="1"/>
  <c r="E12" i="38"/>
  <c r="D22" i="38"/>
  <c r="O297" i="25"/>
  <c r="Q297" i="25" s="1"/>
  <c r="O293" i="25"/>
  <c r="Q293" i="25" s="1"/>
  <c r="O289" i="25"/>
  <c r="Q289" i="25" s="1"/>
  <c r="O285" i="25"/>
  <c r="Q285" i="25" s="1"/>
  <c r="O281" i="25"/>
  <c r="Q281" i="25" s="1"/>
  <c r="O277" i="25"/>
  <c r="Q277" i="25" s="1"/>
  <c r="O273" i="25"/>
  <c r="Q273" i="25" s="1"/>
  <c r="O269" i="25"/>
  <c r="Q269" i="25" s="1"/>
  <c r="O265" i="25"/>
  <c r="Q265" i="25" s="1"/>
  <c r="O261" i="25"/>
  <c r="Q261" i="25" s="1"/>
  <c r="O257" i="25"/>
  <c r="Q257" i="25" s="1"/>
  <c r="O253" i="25"/>
  <c r="Q253" i="25" s="1"/>
  <c r="O249" i="25"/>
  <c r="Q249" i="25" s="1"/>
  <c r="O245" i="25"/>
  <c r="Q245" i="25" s="1"/>
  <c r="O241" i="25"/>
  <c r="Q241" i="25" s="1"/>
  <c r="O237" i="25"/>
  <c r="Q237" i="25" s="1"/>
  <c r="O233" i="25"/>
  <c r="Q233" i="25" s="1"/>
  <c r="O229" i="25"/>
  <c r="Q229" i="25" s="1"/>
  <c r="O225" i="25"/>
  <c r="Q225" i="25" s="1"/>
  <c r="O221" i="25"/>
  <c r="Q221" i="25" s="1"/>
  <c r="O217" i="25"/>
  <c r="Q217" i="25" s="1"/>
  <c r="O213" i="25"/>
  <c r="Q213" i="25" s="1"/>
  <c r="O209" i="25"/>
  <c r="Q209" i="25" s="1"/>
  <c r="O205" i="25"/>
  <c r="Q205" i="25" s="1"/>
  <c r="O201" i="25"/>
  <c r="Q201" i="25" s="1"/>
  <c r="O197" i="25"/>
  <c r="Q197" i="25" s="1"/>
  <c r="O193" i="25"/>
  <c r="Q193" i="25" s="1"/>
  <c r="O189" i="25"/>
  <c r="Q189" i="25" s="1"/>
  <c r="O185" i="25"/>
  <c r="Q185" i="25" s="1"/>
  <c r="O181" i="25"/>
  <c r="Q181" i="25" s="1"/>
  <c r="O177" i="25"/>
  <c r="Q177" i="25" s="1"/>
  <c r="O173" i="25"/>
  <c r="Q173" i="25" s="1"/>
  <c r="O169" i="25"/>
  <c r="Q169" i="25" s="1"/>
  <c r="O165" i="25"/>
  <c r="Q165" i="25" s="1"/>
  <c r="O161" i="25"/>
  <c r="Q161" i="25" s="1"/>
  <c r="O157" i="25"/>
  <c r="Q157" i="25" s="1"/>
  <c r="O153" i="25"/>
  <c r="Q153" i="25" s="1"/>
  <c r="O149" i="25"/>
  <c r="Q149" i="25" s="1"/>
  <c r="O145" i="25"/>
  <c r="Q145" i="25" s="1"/>
  <c r="O141" i="25"/>
  <c r="Q141" i="25" s="1"/>
  <c r="O137" i="25"/>
  <c r="Q137" i="25" s="1"/>
  <c r="O133" i="25"/>
  <c r="Q133" i="25" s="1"/>
  <c r="O129" i="25"/>
  <c r="Q129" i="25" s="1"/>
  <c r="O125" i="25"/>
  <c r="Q125" i="25" s="1"/>
  <c r="O121" i="25"/>
  <c r="Q121" i="25" s="1"/>
  <c r="O117" i="25"/>
  <c r="Q117" i="25" s="1"/>
  <c r="O113" i="25"/>
  <c r="Q113" i="25" s="1"/>
  <c r="O109" i="25"/>
  <c r="Q109" i="25" s="1"/>
  <c r="O105" i="25"/>
  <c r="Q105" i="25" s="1"/>
  <c r="O101" i="25"/>
  <c r="Q101" i="25" s="1"/>
  <c r="O97" i="25"/>
  <c r="Q97" i="25" s="1"/>
  <c r="O93" i="25"/>
  <c r="Q93" i="25" s="1"/>
  <c r="O89" i="25"/>
  <c r="Q89" i="25" s="1"/>
  <c r="O85" i="25"/>
  <c r="Q85" i="25" s="1"/>
  <c r="O81" i="25"/>
  <c r="Q81" i="25" s="1"/>
  <c r="O77" i="25"/>
  <c r="Q77" i="25" s="1"/>
  <c r="O73" i="25"/>
  <c r="Q73" i="25" s="1"/>
  <c r="O69" i="25"/>
  <c r="Q69" i="25" s="1"/>
  <c r="O65" i="25"/>
  <c r="Q65" i="25" s="1"/>
  <c r="O61" i="25"/>
  <c r="Q61" i="25" s="1"/>
  <c r="O57" i="25"/>
  <c r="Q57" i="25" s="1"/>
  <c r="O53" i="25"/>
  <c r="Q53" i="25" s="1"/>
  <c r="O49" i="25"/>
  <c r="Q49" i="25" s="1"/>
  <c r="O45" i="25"/>
  <c r="Q45" i="25" s="1"/>
  <c r="O41" i="25"/>
  <c r="Q41" i="25" s="1"/>
  <c r="O37" i="25"/>
  <c r="Q37" i="25" s="1"/>
  <c r="O33" i="25"/>
  <c r="Q33" i="25" s="1"/>
  <c r="O29" i="25"/>
  <c r="Q29" i="25" s="1"/>
  <c r="O25" i="25"/>
  <c r="Q25" i="25" s="1"/>
  <c r="O21" i="25"/>
  <c r="Q21" i="25" s="1"/>
  <c r="O17" i="25"/>
  <c r="Q17" i="25" s="1"/>
  <c r="O13" i="25"/>
  <c r="Q13" i="25" s="1"/>
  <c r="O9" i="25"/>
  <c r="Q9" i="25" s="1"/>
  <c r="O5" i="25"/>
  <c r="Q5" i="25" s="1"/>
  <c r="O300" i="25"/>
  <c r="Q300" i="25" s="1"/>
  <c r="O296" i="25"/>
  <c r="Q296" i="25" s="1"/>
  <c r="O280" i="25"/>
  <c r="Q280" i="25" s="1"/>
  <c r="O252" i="25"/>
  <c r="Q252" i="25" s="1"/>
  <c r="O236" i="25"/>
  <c r="Q236" i="25" s="1"/>
  <c r="O232" i="25"/>
  <c r="Q232" i="25" s="1"/>
  <c r="O216" i="25"/>
  <c r="Q216" i="25" s="1"/>
  <c r="O124" i="25"/>
  <c r="Q124" i="25" s="1"/>
  <c r="O60" i="25"/>
  <c r="Q60" i="25" s="1"/>
  <c r="O40" i="25"/>
  <c r="Q40" i="25" s="1"/>
  <c r="O284" i="25"/>
  <c r="Q284" i="25" s="1"/>
  <c r="O268" i="25"/>
  <c r="Q268" i="25" s="1"/>
  <c r="O264" i="25"/>
  <c r="Q264" i="25" s="1"/>
  <c r="O248" i="25"/>
  <c r="Q248" i="25" s="1"/>
  <c r="O220" i="25"/>
  <c r="Q220" i="25" s="1"/>
  <c r="O188" i="25"/>
  <c r="Q188" i="25" s="1"/>
  <c r="O168" i="25"/>
  <c r="Q168" i="25" s="1"/>
  <c r="O104" i="25"/>
  <c r="Q104" i="25" s="1"/>
  <c r="O24" i="25"/>
  <c r="Q24" i="25" s="1"/>
  <c r="O8" i="25"/>
  <c r="Q8" i="25" s="1"/>
  <c r="O298" i="25"/>
  <c r="Q298" i="25" s="1"/>
  <c r="O294" i="25"/>
  <c r="Q294" i="25" s="1"/>
  <c r="O290" i="25"/>
  <c r="Q290" i="25" s="1"/>
  <c r="O286" i="25"/>
  <c r="Q286" i="25" s="1"/>
  <c r="O282" i="25"/>
  <c r="Q282" i="25" s="1"/>
  <c r="O278" i="25"/>
  <c r="Q278" i="25" s="1"/>
  <c r="O274" i="25"/>
  <c r="Q274" i="25" s="1"/>
  <c r="O270" i="25"/>
  <c r="Q270" i="25" s="1"/>
  <c r="O266" i="25"/>
  <c r="Q266" i="25" s="1"/>
  <c r="O262" i="25"/>
  <c r="Q262" i="25" s="1"/>
  <c r="O258" i="25"/>
  <c r="Q258" i="25" s="1"/>
  <c r="O254" i="25"/>
  <c r="Q254" i="25" s="1"/>
  <c r="O250" i="25"/>
  <c r="Q250" i="25" s="1"/>
  <c r="O246" i="25"/>
  <c r="Q246" i="25" s="1"/>
  <c r="O242" i="25"/>
  <c r="Q242" i="25" s="1"/>
  <c r="O238" i="25"/>
  <c r="Q238" i="25" s="1"/>
  <c r="O234" i="25"/>
  <c r="Q234" i="25" s="1"/>
  <c r="O230" i="25"/>
  <c r="Q230" i="25" s="1"/>
  <c r="O226" i="25"/>
  <c r="Q226" i="25" s="1"/>
  <c r="O222" i="25"/>
  <c r="Q222" i="25" s="1"/>
  <c r="O218" i="25"/>
  <c r="Q218" i="25" s="1"/>
  <c r="O214" i="25"/>
  <c r="Q214" i="25" s="1"/>
  <c r="O210" i="25"/>
  <c r="Q210" i="25" s="1"/>
  <c r="O206" i="25"/>
  <c r="Q206" i="25" s="1"/>
  <c r="O202" i="25"/>
  <c r="Q202" i="25" s="1"/>
  <c r="O198" i="25"/>
  <c r="Q198" i="25" s="1"/>
  <c r="O194" i="25"/>
  <c r="Q194" i="25" s="1"/>
  <c r="O190" i="25"/>
  <c r="Q190" i="25" s="1"/>
  <c r="O186" i="25"/>
  <c r="Q186" i="25" s="1"/>
  <c r="O182" i="25"/>
  <c r="Q182" i="25" s="1"/>
  <c r="O178" i="25"/>
  <c r="Q178" i="25" s="1"/>
  <c r="O174" i="25"/>
  <c r="Q174" i="25" s="1"/>
  <c r="O170" i="25"/>
  <c r="Q170" i="25" s="1"/>
  <c r="O166" i="25"/>
  <c r="Q166" i="25" s="1"/>
  <c r="O162" i="25"/>
  <c r="Q162" i="25" s="1"/>
  <c r="O158" i="25"/>
  <c r="Q158" i="25" s="1"/>
  <c r="O154" i="25"/>
  <c r="Q154" i="25" s="1"/>
  <c r="O150" i="25"/>
  <c r="Q150" i="25" s="1"/>
  <c r="O146" i="25"/>
  <c r="Q146" i="25" s="1"/>
  <c r="O142" i="25"/>
  <c r="Q142" i="25" s="1"/>
  <c r="O138" i="25"/>
  <c r="Q138" i="25" s="1"/>
  <c r="O134" i="25"/>
  <c r="Q134" i="25" s="1"/>
  <c r="O130" i="25"/>
  <c r="Q130" i="25" s="1"/>
  <c r="O126" i="25"/>
  <c r="Q126" i="25" s="1"/>
  <c r="O122" i="25"/>
  <c r="Q122" i="25" s="1"/>
  <c r="O118" i="25"/>
  <c r="Q118" i="25" s="1"/>
  <c r="O114" i="25"/>
  <c r="Q114" i="25" s="1"/>
  <c r="O110" i="25"/>
  <c r="Q110" i="25" s="1"/>
  <c r="O106" i="25"/>
  <c r="Q106" i="25" s="1"/>
  <c r="O102" i="25"/>
  <c r="Q102" i="25" s="1"/>
  <c r="O98" i="25"/>
  <c r="Q98" i="25" s="1"/>
  <c r="O94" i="25"/>
  <c r="Q94" i="25" s="1"/>
  <c r="O90" i="25"/>
  <c r="Q90" i="25" s="1"/>
  <c r="O86" i="25"/>
  <c r="Q86" i="25" s="1"/>
  <c r="O82" i="25"/>
  <c r="Q82" i="25" s="1"/>
  <c r="O78" i="25"/>
  <c r="Q78" i="25" s="1"/>
  <c r="O74" i="25"/>
  <c r="Q74" i="25" s="1"/>
  <c r="O70" i="25"/>
  <c r="Q70" i="25" s="1"/>
  <c r="O66" i="25"/>
  <c r="Q66" i="25" s="1"/>
  <c r="O62" i="25"/>
  <c r="Q62" i="25" s="1"/>
  <c r="O58" i="25"/>
  <c r="Q58" i="25" s="1"/>
  <c r="O54" i="25"/>
  <c r="Q54" i="25" s="1"/>
  <c r="O50" i="25"/>
  <c r="Q50" i="25" s="1"/>
  <c r="O46" i="25"/>
  <c r="Q46" i="25" s="1"/>
  <c r="O42" i="25"/>
  <c r="Q42" i="25" s="1"/>
  <c r="O38" i="25"/>
  <c r="Q38" i="25" s="1"/>
  <c r="O34" i="25"/>
  <c r="Q34" i="25" s="1"/>
  <c r="O30" i="25"/>
  <c r="Q30" i="25" s="1"/>
  <c r="O26" i="25"/>
  <c r="Q26" i="25" s="1"/>
  <c r="O22" i="25"/>
  <c r="Q22" i="25" s="1"/>
  <c r="O18" i="25"/>
  <c r="Q18" i="25" s="1"/>
  <c r="O14" i="25"/>
  <c r="Q14" i="25" s="1"/>
  <c r="O10" i="25"/>
  <c r="Q10" i="25" s="1"/>
  <c r="O6" i="25"/>
  <c r="Q6" i="25" s="1"/>
  <c r="O2" i="25"/>
  <c r="Q2" i="25" s="1"/>
  <c r="O291" i="25"/>
  <c r="Q291" i="25" s="1"/>
  <c r="O279" i="25"/>
  <c r="Q279" i="25" s="1"/>
  <c r="O267" i="25"/>
  <c r="Q267" i="25" s="1"/>
  <c r="O251" i="25"/>
  <c r="Q251" i="25" s="1"/>
  <c r="O239" i="25"/>
  <c r="Q239" i="25" s="1"/>
  <c r="O227" i="25"/>
  <c r="Q227" i="25" s="1"/>
  <c r="O211" i="25"/>
  <c r="Q211" i="25" s="1"/>
  <c r="O199" i="25"/>
  <c r="Q199" i="25" s="1"/>
  <c r="O191" i="25"/>
  <c r="Q191" i="25" s="1"/>
  <c r="O183" i="25"/>
  <c r="Q183" i="25" s="1"/>
  <c r="O175" i="25"/>
  <c r="Q175" i="25" s="1"/>
  <c r="O167" i="25"/>
  <c r="Q167" i="25" s="1"/>
  <c r="O163" i="25"/>
  <c r="Q163" i="25" s="1"/>
  <c r="O155" i="25"/>
  <c r="Q155" i="25" s="1"/>
  <c r="O151" i="25"/>
  <c r="Q151" i="25" s="1"/>
  <c r="O147" i="25"/>
  <c r="Q147" i="25" s="1"/>
  <c r="O143" i="25"/>
  <c r="Q143" i="25" s="1"/>
  <c r="O139" i="25"/>
  <c r="Q139" i="25" s="1"/>
  <c r="O135" i="25"/>
  <c r="Q135" i="25" s="1"/>
  <c r="O131" i="25"/>
  <c r="Q131" i="25" s="1"/>
  <c r="O127" i="25"/>
  <c r="Q127" i="25" s="1"/>
  <c r="O123" i="25"/>
  <c r="Q123" i="25" s="1"/>
  <c r="O119" i="25"/>
  <c r="Q119" i="25" s="1"/>
  <c r="O115" i="25"/>
  <c r="Q115" i="25" s="1"/>
  <c r="O111" i="25"/>
  <c r="Q111" i="25" s="1"/>
  <c r="O107" i="25"/>
  <c r="Q107" i="25" s="1"/>
  <c r="O103" i="25"/>
  <c r="Q103" i="25" s="1"/>
  <c r="O95" i="25"/>
  <c r="Q95" i="25" s="1"/>
  <c r="O91" i="25"/>
  <c r="Q91" i="25" s="1"/>
  <c r="O87" i="25"/>
  <c r="Q87" i="25" s="1"/>
  <c r="O79" i="25"/>
  <c r="Q79" i="25" s="1"/>
  <c r="O75" i="25"/>
  <c r="Q75" i="25" s="1"/>
  <c r="O71" i="25"/>
  <c r="Q71" i="25" s="1"/>
  <c r="O67" i="25"/>
  <c r="Q67" i="25" s="1"/>
  <c r="O63" i="25"/>
  <c r="Q63" i="25" s="1"/>
  <c r="O59" i="25"/>
  <c r="Q59" i="25" s="1"/>
  <c r="O55" i="25"/>
  <c r="Q55" i="25" s="1"/>
  <c r="O51" i="25"/>
  <c r="Q51" i="25" s="1"/>
  <c r="O47" i="25"/>
  <c r="Q47" i="25" s="1"/>
  <c r="O43" i="25"/>
  <c r="Q43" i="25" s="1"/>
  <c r="O39" i="25"/>
  <c r="Q39" i="25" s="1"/>
  <c r="O35" i="25"/>
  <c r="Q35" i="25" s="1"/>
  <c r="O31" i="25"/>
  <c r="Q31" i="25" s="1"/>
  <c r="O27" i="25"/>
  <c r="Q27" i="25" s="1"/>
  <c r="O23" i="25"/>
  <c r="Q23" i="25" s="1"/>
  <c r="O19" i="25"/>
  <c r="Q19" i="25" s="1"/>
  <c r="O15" i="25"/>
  <c r="Q15" i="25" s="1"/>
  <c r="O11" i="25"/>
  <c r="Q11" i="25" s="1"/>
  <c r="O7" i="25"/>
  <c r="Q7" i="25" s="1"/>
  <c r="O3" i="25"/>
  <c r="Q3" i="25" s="1"/>
  <c r="O287" i="25"/>
  <c r="Q287" i="25" s="1"/>
  <c r="O275" i="25"/>
  <c r="Q275" i="25" s="1"/>
  <c r="O259" i="25"/>
  <c r="Q259" i="25" s="1"/>
  <c r="O247" i="25"/>
  <c r="Q247" i="25" s="1"/>
  <c r="O235" i="25"/>
  <c r="Q235" i="25" s="1"/>
  <c r="O223" i="25"/>
  <c r="Q223" i="25" s="1"/>
  <c r="O215" i="25"/>
  <c r="Q215" i="25" s="1"/>
  <c r="O203" i="25"/>
  <c r="Q203" i="25" s="1"/>
  <c r="O195" i="25"/>
  <c r="Q195" i="25" s="1"/>
  <c r="O187" i="25"/>
  <c r="Q187" i="25" s="1"/>
  <c r="O179" i="25"/>
  <c r="Q179" i="25" s="1"/>
  <c r="O171" i="25"/>
  <c r="Q171" i="25" s="1"/>
  <c r="O159" i="25"/>
  <c r="Q159" i="25" s="1"/>
  <c r="O99" i="25"/>
  <c r="Q99" i="25" s="1"/>
  <c r="O299" i="25"/>
  <c r="Q299" i="25" s="1"/>
  <c r="O295" i="25"/>
  <c r="Q295" i="25" s="1"/>
  <c r="O283" i="25"/>
  <c r="Q283" i="25" s="1"/>
  <c r="O271" i="25"/>
  <c r="Q271" i="25" s="1"/>
  <c r="O263" i="25"/>
  <c r="Q263" i="25" s="1"/>
  <c r="O255" i="25"/>
  <c r="Q255" i="25" s="1"/>
  <c r="O243" i="25"/>
  <c r="Q243" i="25" s="1"/>
  <c r="O231" i="25"/>
  <c r="Q231" i="25" s="1"/>
  <c r="O219" i="25"/>
  <c r="Q219" i="25" s="1"/>
  <c r="O207" i="25"/>
  <c r="Q207" i="25" s="1"/>
  <c r="O83" i="25"/>
  <c r="Q83" i="25" s="1"/>
  <c r="O292" i="25"/>
  <c r="Q292" i="25" s="1"/>
  <c r="O288" i="25"/>
  <c r="Q288" i="25" s="1"/>
  <c r="O276" i="25"/>
  <c r="Q276" i="25" s="1"/>
  <c r="O272" i="25"/>
  <c r="Q272" i="25" s="1"/>
  <c r="O260" i="25"/>
  <c r="Q260" i="25" s="1"/>
  <c r="O256" i="25"/>
  <c r="Q256" i="25" s="1"/>
  <c r="O244" i="25"/>
  <c r="Q244" i="25" s="1"/>
  <c r="O240" i="25"/>
  <c r="Q240" i="25" s="1"/>
  <c r="O228" i="25"/>
  <c r="Q228" i="25" s="1"/>
  <c r="O224" i="25"/>
  <c r="Q224" i="25" s="1"/>
  <c r="O212" i="25"/>
  <c r="Q212" i="25" s="1"/>
  <c r="O208" i="25"/>
  <c r="Q208" i="25" s="1"/>
  <c r="O204" i="25"/>
  <c r="Q204" i="25" s="1"/>
  <c r="O200" i="25"/>
  <c r="Q200" i="25" s="1"/>
  <c r="O196" i="25"/>
  <c r="Q196" i="25" s="1"/>
  <c r="O192" i="25"/>
  <c r="Q192" i="25" s="1"/>
  <c r="O184" i="25"/>
  <c r="Q184" i="25" s="1"/>
  <c r="O180" i="25"/>
  <c r="Q180" i="25" s="1"/>
  <c r="O176" i="25"/>
  <c r="Q176" i="25" s="1"/>
  <c r="O172" i="25"/>
  <c r="Q172" i="25" s="1"/>
  <c r="O164" i="25"/>
  <c r="Q164" i="25" s="1"/>
  <c r="O160" i="25"/>
  <c r="Q160" i="25" s="1"/>
  <c r="O156" i="25"/>
  <c r="Q156" i="25" s="1"/>
  <c r="O152" i="25"/>
  <c r="Q152" i="25" s="1"/>
  <c r="O148" i="25"/>
  <c r="Q148" i="25" s="1"/>
  <c r="O144" i="25"/>
  <c r="Q144" i="25" s="1"/>
  <c r="O140" i="25"/>
  <c r="Q140" i="25" s="1"/>
  <c r="O136" i="25"/>
  <c r="Q136" i="25" s="1"/>
  <c r="O132" i="25"/>
  <c r="Q132" i="25" s="1"/>
  <c r="O128" i="25"/>
  <c r="Q128" i="25" s="1"/>
  <c r="O120" i="25"/>
  <c r="Q120" i="25" s="1"/>
  <c r="O116" i="25"/>
  <c r="Q116" i="25" s="1"/>
  <c r="O112" i="25"/>
  <c r="Q112" i="25" s="1"/>
  <c r="O108" i="25"/>
  <c r="Q108" i="25" s="1"/>
  <c r="O100" i="25"/>
  <c r="Q100" i="25" s="1"/>
  <c r="O96" i="25"/>
  <c r="Q96" i="25" s="1"/>
  <c r="O92" i="25"/>
  <c r="Q92" i="25" s="1"/>
  <c r="O88" i="25"/>
  <c r="Q88" i="25" s="1"/>
  <c r="O84" i="25"/>
  <c r="Q84" i="25" s="1"/>
  <c r="O80" i="25"/>
  <c r="Q80" i="25" s="1"/>
  <c r="O76" i="25"/>
  <c r="Q76" i="25" s="1"/>
  <c r="O72" i="25"/>
  <c r="Q72" i="25" s="1"/>
  <c r="O68" i="25"/>
  <c r="Q68" i="25" s="1"/>
  <c r="O64" i="25"/>
  <c r="Q64" i="25" s="1"/>
  <c r="O56" i="25"/>
  <c r="Q56" i="25" s="1"/>
  <c r="O52" i="25"/>
  <c r="Q52" i="25" s="1"/>
  <c r="O48" i="25"/>
  <c r="Q48" i="25" s="1"/>
  <c r="O44" i="25"/>
  <c r="Q44" i="25" s="1"/>
  <c r="O36" i="25"/>
  <c r="Q36" i="25" s="1"/>
  <c r="O32" i="25"/>
  <c r="Q32" i="25" s="1"/>
  <c r="O28" i="25"/>
  <c r="Q28" i="25" s="1"/>
  <c r="O20" i="25"/>
  <c r="Q20" i="25" s="1"/>
  <c r="O16" i="25"/>
  <c r="Q16" i="25" s="1"/>
  <c r="O12" i="25"/>
  <c r="Q12" i="25" s="1"/>
  <c r="O4" i="25"/>
  <c r="Q4" i="25" s="1"/>
  <c r="M217" i="25"/>
  <c r="M280" i="25"/>
  <c r="M88" i="25"/>
  <c r="M299" i="25"/>
  <c r="M295" i="25"/>
  <c r="M291" i="25"/>
  <c r="M287" i="25"/>
  <c r="M283" i="25"/>
  <c r="M279" i="25"/>
  <c r="M275" i="25"/>
  <c r="M271" i="25"/>
  <c r="M267" i="25"/>
  <c r="M263" i="25"/>
  <c r="M259" i="25"/>
  <c r="M255" i="25"/>
  <c r="M251" i="25"/>
  <c r="M247" i="25"/>
  <c r="M243" i="25"/>
  <c r="M239" i="25"/>
  <c r="M235" i="25"/>
  <c r="M231" i="25"/>
  <c r="M227" i="25"/>
  <c r="M223" i="25"/>
  <c r="M219" i="25"/>
  <c r="M215" i="25"/>
  <c r="M211" i="25"/>
  <c r="M207" i="25"/>
  <c r="M203" i="25"/>
  <c r="M199" i="25"/>
  <c r="M195" i="25"/>
  <c r="M191" i="25"/>
  <c r="M187" i="25"/>
  <c r="M183" i="25"/>
  <c r="M179" i="25"/>
  <c r="M175" i="25"/>
  <c r="M171" i="25"/>
  <c r="M167" i="25"/>
  <c r="M163" i="25"/>
  <c r="M159" i="25"/>
  <c r="M155" i="25"/>
  <c r="M151" i="25"/>
  <c r="M147" i="25"/>
  <c r="M143" i="25"/>
  <c r="M139" i="25"/>
  <c r="M135" i="25"/>
  <c r="M131" i="25"/>
  <c r="M127" i="25"/>
  <c r="M123" i="25"/>
  <c r="M119" i="25"/>
  <c r="M115" i="25"/>
  <c r="M111" i="25"/>
  <c r="M107" i="25"/>
  <c r="M103" i="25"/>
  <c r="M99" i="25"/>
  <c r="M95" i="25"/>
  <c r="M91" i="25"/>
  <c r="M87" i="25"/>
  <c r="M83" i="25"/>
  <c r="M79" i="25"/>
  <c r="M75" i="25"/>
  <c r="M71" i="25"/>
  <c r="M67" i="25"/>
  <c r="M63" i="25"/>
  <c r="M59" i="25"/>
  <c r="M55" i="25"/>
  <c r="M51" i="25"/>
  <c r="M47" i="25"/>
  <c r="M43" i="25"/>
  <c r="M39" i="25"/>
  <c r="M35" i="25"/>
  <c r="M31" i="25"/>
  <c r="M27" i="25"/>
  <c r="M23" i="25"/>
  <c r="M19" i="25"/>
  <c r="M15" i="25"/>
  <c r="M11" i="25"/>
  <c r="M7" i="25"/>
  <c r="M3" i="25"/>
  <c r="M297" i="25"/>
  <c r="M285" i="25"/>
  <c r="M265" i="25"/>
  <c r="M253" i="25"/>
  <c r="M233" i="25"/>
  <c r="M221" i="25"/>
  <c r="M201" i="25"/>
  <c r="M189" i="25"/>
  <c r="M185" i="25"/>
  <c r="M169" i="25"/>
  <c r="M157" i="25"/>
  <c r="M137" i="25"/>
  <c r="M125" i="25"/>
  <c r="M105" i="25"/>
  <c r="M93" i="25"/>
  <c r="M73" i="25"/>
  <c r="M61" i="25"/>
  <c r="M41" i="25"/>
  <c r="M29" i="25"/>
  <c r="M9" i="25"/>
  <c r="M249" i="25"/>
  <c r="M153" i="25"/>
  <c r="M248" i="25"/>
  <c r="M184" i="25"/>
  <c r="M24" i="25"/>
  <c r="M281" i="25"/>
  <c r="M269" i="25"/>
  <c r="M237" i="25"/>
  <c r="M173" i="25"/>
  <c r="M141" i="25"/>
  <c r="M109" i="25"/>
  <c r="M89" i="25"/>
  <c r="M57" i="25"/>
  <c r="M45" i="25"/>
  <c r="M292" i="25"/>
  <c r="M260" i="25"/>
  <c r="M228" i="25"/>
  <c r="M216" i="25"/>
  <c r="M196" i="25"/>
  <c r="M164" i="25"/>
  <c r="M152" i="25"/>
  <c r="M132" i="25"/>
  <c r="M120" i="25"/>
  <c r="M100" i="25"/>
  <c r="M68" i="25"/>
  <c r="M56" i="25"/>
  <c r="M40" i="25"/>
  <c r="M36" i="25"/>
  <c r="M20" i="25"/>
  <c r="M8" i="25"/>
  <c r="M205" i="25"/>
  <c r="M121" i="25"/>
  <c r="M77" i="25"/>
  <c r="M25" i="25"/>
  <c r="M13" i="25"/>
  <c r="M298" i="25"/>
  <c r="M294" i="25"/>
  <c r="M290" i="25"/>
  <c r="M286" i="25"/>
  <c r="M282" i="25"/>
  <c r="M278" i="25"/>
  <c r="M274" i="25"/>
  <c r="M270" i="25"/>
  <c r="M266" i="25"/>
  <c r="M262" i="25"/>
  <c r="M258" i="25"/>
  <c r="M254" i="25"/>
  <c r="M250" i="25"/>
  <c r="M246" i="25"/>
  <c r="M242" i="25"/>
  <c r="M238" i="25"/>
  <c r="M234" i="25"/>
  <c r="M230" i="25"/>
  <c r="M226" i="25"/>
  <c r="M222" i="25"/>
  <c r="M218" i="25"/>
  <c r="M214" i="25"/>
  <c r="M210" i="25"/>
  <c r="M206" i="25"/>
  <c r="M202" i="25"/>
  <c r="M198" i="25"/>
  <c r="M194" i="25"/>
  <c r="M190" i="25"/>
  <c r="M186" i="25"/>
  <c r="M182" i="25"/>
  <c r="M178" i="25"/>
  <c r="M174" i="25"/>
  <c r="M170" i="25"/>
  <c r="M166" i="25"/>
  <c r="M162" i="25"/>
  <c r="M158" i="25"/>
  <c r="M154" i="25"/>
  <c r="M150" i="25"/>
  <c r="M146" i="25"/>
  <c r="M142" i="25"/>
  <c r="M138" i="25"/>
  <c r="M134" i="25"/>
  <c r="M130" i="25"/>
  <c r="M126" i="25"/>
  <c r="M122" i="25"/>
  <c r="M118" i="25"/>
  <c r="M276" i="25"/>
  <c r="M244" i="25"/>
  <c r="M212" i="25"/>
  <c r="M180" i="25"/>
  <c r="M148" i="25"/>
  <c r="M116" i="25"/>
  <c r="M84" i="25"/>
  <c r="M52" i="25"/>
  <c r="M300" i="25"/>
  <c r="M288" i="25"/>
  <c r="M284" i="25"/>
  <c r="M272" i="25"/>
  <c r="M268" i="25"/>
  <c r="M256" i="25"/>
  <c r="M252" i="25"/>
  <c r="M240" i="25"/>
  <c r="M236" i="25"/>
  <c r="M224" i="25"/>
  <c r="M220" i="25"/>
  <c r="M208" i="25"/>
  <c r="M204" i="25"/>
  <c r="M192" i="25"/>
  <c r="M188" i="25"/>
  <c r="M176" i="25"/>
  <c r="M172" i="25"/>
  <c r="M160" i="25"/>
  <c r="M156" i="25"/>
  <c r="M144" i="25"/>
  <c r="M140" i="25"/>
  <c r="M128" i="25"/>
  <c r="M124" i="25"/>
  <c r="M112" i="25"/>
  <c r="M108" i="25"/>
  <c r="M96" i="25"/>
  <c r="M92" i="25"/>
  <c r="M80" i="25"/>
  <c r="M76" i="25"/>
  <c r="M64" i="25"/>
  <c r="M60" i="25"/>
  <c r="M293" i="25"/>
  <c r="M289" i="25"/>
  <c r="M277" i="25"/>
  <c r="M273" i="25"/>
  <c r="M261" i="25"/>
  <c r="M257" i="25"/>
  <c r="M245" i="25"/>
  <c r="M241" i="25"/>
  <c r="M229" i="25"/>
  <c r="M225" i="25"/>
  <c r="M213" i="25"/>
  <c r="M209" i="25"/>
  <c r="M197" i="25"/>
  <c r="M193" i="25"/>
  <c r="M181" i="25"/>
  <c r="M177" i="25"/>
  <c r="M165" i="25"/>
  <c r="M161" i="25"/>
  <c r="M149" i="25"/>
  <c r="M145" i="25"/>
  <c r="M133" i="25"/>
  <c r="M129" i="25"/>
  <c r="M117" i="25"/>
  <c r="M113" i="25"/>
  <c r="M101" i="25"/>
  <c r="M97" i="25"/>
  <c r="M85" i="25"/>
  <c r="M81" i="25"/>
  <c r="M69" i="25"/>
  <c r="M65" i="25"/>
  <c r="M53" i="25"/>
  <c r="M49" i="25"/>
  <c r="M37" i="25"/>
  <c r="M33" i="25"/>
  <c r="M21" i="25"/>
  <c r="M17" i="25"/>
  <c r="M5" i="25"/>
  <c r="M296" i="25"/>
  <c r="M264" i="25"/>
  <c r="M232" i="25"/>
  <c r="M200" i="25"/>
  <c r="M168" i="25"/>
  <c r="M136" i="25"/>
  <c r="M104" i="25"/>
  <c r="M72" i="25"/>
  <c r="M114" i="25"/>
  <c r="M110" i="25"/>
  <c r="M106" i="25"/>
  <c r="M102" i="25"/>
  <c r="M98" i="25"/>
  <c r="M94" i="25"/>
  <c r="M90" i="25"/>
  <c r="M86" i="25"/>
  <c r="M82" i="25"/>
  <c r="M78" i="25"/>
  <c r="M74" i="25"/>
  <c r="M70" i="25"/>
  <c r="M66" i="25"/>
  <c r="M62" i="25"/>
  <c r="M58" i="25"/>
  <c r="M54" i="25"/>
  <c r="M50" i="25"/>
  <c r="M46" i="25"/>
  <c r="M42" i="25"/>
  <c r="M38" i="25"/>
  <c r="M34" i="25"/>
  <c r="M30" i="25"/>
  <c r="M26" i="25"/>
  <c r="M22" i="25"/>
  <c r="M18" i="25"/>
  <c r="M14" i="25"/>
  <c r="M10" i="25"/>
  <c r="M6" i="25"/>
  <c r="M2" i="25"/>
  <c r="M44" i="25"/>
  <c r="M28" i="25"/>
  <c r="M12" i="25"/>
  <c r="M48" i="25"/>
  <c r="M32" i="25"/>
  <c r="M16" i="25"/>
  <c r="M4"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4924C3-C0BA-4E0C-B515-EFA1377C8C78}" keepAlive="1" name="ModelConnection_ExternalData_1" description="Data Model" type="5" refreshedVersion="8" minRefreshableVersion="5" saveData="1">
    <dbPr connection="Data Model Connection" command="DRILLTHROUGH MAXROWS 1000 SELECT FROM [Model] WHERE ([Measures].[Sum of Account Balance (■)]) RETURN [$Table001__Page_1_13].[Account Type],[$Table001__Page_1_13].[Branch],[$Table001__Page_1_13].[City],[$Table001__Page_1_13].[Gender],[$Table001__Page_1_13].[Age],[$Table001__Page_1_13].[Account Opening Date],[$Table001__Page_1_13].[Deposit Amount (■)],[$Table001__Page_1_13].[Loan Amount (■)],[$Table001__Page_1_13].[Interest Rate (%)],[$Table001__Page_1_13].[EMI (■)],[$Table001__Page_1_13].[Loan Status],[$Table001__Page_1_13].[Account Balance (■)],[$Table001__Page_1_13].[Transaction Type],[$Table001__Page_1_13].[Transaction Amount (■)],[$Table001__Page_1_13].[NPA Status],[$Table001__Page_1_13].[Customer Segment],[$Table001__Page_1_13].[Transaction date],[$Table001__Page_1_13].[CUSTOMER ID]" commandType="4"/>
    <extLst>
      <ext xmlns:x15="http://schemas.microsoft.com/office/spreadsheetml/2010/11/main" uri="{DE250136-89BD-433C-8126-D09CA5730AF9}">
        <x15:connection id="" model="1"/>
      </ext>
    </extLst>
  </connection>
  <connection id="2" xr16:uid="{D5B700F9-6DC2-47ED-BFF4-1CE192E64230}" keepAlive="1" name="Query - Table001 (Page 1-13)" description="Connection to the 'Table001 (Page 1-13)' query in the workbook." type="5" refreshedVersion="8" background="1" saveData="1">
    <dbPr connection="Provider=Microsoft.Mashup.OleDb.1;Data Source=$Workbook$;Location=&quot;Table001 (Page 1-13)&quot;;Extended Properties=&quot;&quot;" command="SELECT * FROM [Table001 (Page 1-13)]"/>
  </connection>
  <connection id="3" xr16:uid="{BF3AF432-3EA2-468B-B617-E870F7D5CBB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9CBF7FEF-DBC9-4DD2-A183-8A7A1327255A}" name="Query - Table1_1" description="Connection to the 'Table1_1' query in the workbook." type="100" refreshedVersion="8" minRefreshableVersion="5">
    <extLst>
      <ext xmlns:x15="http://schemas.microsoft.com/office/spreadsheetml/2010/11/main" uri="{DE250136-89BD-433C-8126-D09CA5730AF9}">
        <x15:connection id="51456e89-d977-4be0-9ff6-78c56b834c6a"/>
      </ext>
    </extLst>
  </connection>
  <connection id="5" xr16:uid="{5C0B76CB-5CA5-4488-B5C0-7F53314ADE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8C02B612-94FB-43DC-97FA-0975A3000818}" name="WorksheetConnection_Book1.xlsx!Table001__Page_1_13" type="102" refreshedVersion="8" minRefreshableVersion="5">
    <extLst>
      <ext xmlns:x15="http://schemas.microsoft.com/office/spreadsheetml/2010/11/main" uri="{DE250136-89BD-433C-8126-D09CA5730AF9}">
        <x15:connection id="Table001__Page_1_13" autoDelete="1">
          <x15:rangePr sourceName="_xlcn.WorksheetConnection_Book1.xlsxTable001__Page_1_131"/>
        </x15:connection>
      </ext>
    </extLst>
  </connection>
  <connection id="7" xr16:uid="{89112BF5-2BD0-4EC4-9582-19BCB5812E6D}" name="WorksheetConnection_Book1.xlsx!Table1" type="102" refreshedVersion="8" minRefreshableVersion="5">
    <extLst>
      <ext xmlns:x15="http://schemas.microsoft.com/office/spreadsheetml/2010/11/main" uri="{DE250136-89BD-433C-8126-D09CA5730AF9}">
        <x15:connection id="Table1" autoDelete="1">
          <x15:rangePr sourceName="_xlcn.WorksheetConnection_Book1.xlsxTable1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<sst xmlns="http://schemas.openxmlformats.org/spreadsheetml/2006/main" count="19113" uniqueCount="2124">
  <si>
    <t>KUNAL</t>
  </si>
  <si>
    <t>MOHAN</t>
  </si>
  <si>
    <t>AMAZON</t>
  </si>
  <si>
    <t>DELHI</t>
  </si>
  <si>
    <t>UTTRAKHAND</t>
  </si>
  <si>
    <t>KASHMIR</t>
  </si>
  <si>
    <t>PUNJAB</t>
  </si>
  <si>
    <t>HARYANA</t>
  </si>
  <si>
    <t>RAJASTHAN</t>
  </si>
  <si>
    <t>UP</t>
  </si>
  <si>
    <t>HIMACHAL</t>
  </si>
  <si>
    <t>TELENGANA</t>
  </si>
  <si>
    <t>GOA</t>
  </si>
  <si>
    <t>BIHAR</t>
  </si>
  <si>
    <t>JHARKHAND</t>
  </si>
  <si>
    <t>GUJRAT</t>
  </si>
  <si>
    <t>UPI</t>
  </si>
  <si>
    <t>ORDER ID</t>
  </si>
  <si>
    <t>JAMMU</t>
  </si>
  <si>
    <t>ORDER0001</t>
  </si>
  <si>
    <t>ORDER0002</t>
  </si>
  <si>
    <t>ORDER0003</t>
  </si>
  <si>
    <t>ORDER0004</t>
  </si>
  <si>
    <t>ORDER0005</t>
  </si>
  <si>
    <t>ORDER0006</t>
  </si>
  <si>
    <t>ORDER0007</t>
  </si>
  <si>
    <t>ORDER0008</t>
  </si>
  <si>
    <t>ORDER0009</t>
  </si>
  <si>
    <t>ORDER0010</t>
  </si>
  <si>
    <t>ORDER0011</t>
  </si>
  <si>
    <t>ORDER0012</t>
  </si>
  <si>
    <t>ORDER0013</t>
  </si>
  <si>
    <t>ORDER0014</t>
  </si>
  <si>
    <t>ORDER0015</t>
  </si>
  <si>
    <t>ORDER0016</t>
  </si>
  <si>
    <t>ORDER0017</t>
  </si>
  <si>
    <t>ORDER0018</t>
  </si>
  <si>
    <t>ORDER0019</t>
  </si>
  <si>
    <t>ORDER0020</t>
  </si>
  <si>
    <t>ORDER0021</t>
  </si>
  <si>
    <t>ORDER0022</t>
  </si>
  <si>
    <t>ORDER0023</t>
  </si>
  <si>
    <t>ORDER0024</t>
  </si>
  <si>
    <t>ORDER0025</t>
  </si>
  <si>
    <t>ORDER0026</t>
  </si>
  <si>
    <t>ORDER0027</t>
  </si>
  <si>
    <t>ORDER0028</t>
  </si>
  <si>
    <t>ORDER0029</t>
  </si>
  <si>
    <t>ORDER0030</t>
  </si>
  <si>
    <t>ORDER0031</t>
  </si>
  <si>
    <t>ORDER0032</t>
  </si>
  <si>
    <t>ORDER0033</t>
  </si>
  <si>
    <t>ORDER0034</t>
  </si>
  <si>
    <t>ORDER0035</t>
  </si>
  <si>
    <t>ORDER0036</t>
  </si>
  <si>
    <t>ORDER0037</t>
  </si>
  <si>
    <t>ORDER0038</t>
  </si>
  <si>
    <t>ORDER0039</t>
  </si>
  <si>
    <t>ORDER0040</t>
  </si>
  <si>
    <t>ORDER0041</t>
  </si>
  <si>
    <t>ORDER0042</t>
  </si>
  <si>
    <t>ORDER0043</t>
  </si>
  <si>
    <t>ORDER0044</t>
  </si>
  <si>
    <t>ORDER0045</t>
  </si>
  <si>
    <t>ORDER0046</t>
  </si>
  <si>
    <t>ORDER0047</t>
  </si>
  <si>
    <t>ORDER0048</t>
  </si>
  <si>
    <t>ORDER0049</t>
  </si>
  <si>
    <t>ORDER0050</t>
  </si>
  <si>
    <t>ORDER0051</t>
  </si>
  <si>
    <t>ORDER0052</t>
  </si>
  <si>
    <t>ORDER0053</t>
  </si>
  <si>
    <t>ORDER0054</t>
  </si>
  <si>
    <t>ORDER0055</t>
  </si>
  <si>
    <t>ORDER0056</t>
  </si>
  <si>
    <t>ORDER0057</t>
  </si>
  <si>
    <t>ORDER0058</t>
  </si>
  <si>
    <t>ORDER0059</t>
  </si>
  <si>
    <t>ORDER0060</t>
  </si>
  <si>
    <t>ORDER0061</t>
  </si>
  <si>
    <t>ORDER0062</t>
  </si>
  <si>
    <t>ORDER0063</t>
  </si>
  <si>
    <t>ORDER0064</t>
  </si>
  <si>
    <t>ORDER0065</t>
  </si>
  <si>
    <t>ORDER0066</t>
  </si>
  <si>
    <t>ORDER0067</t>
  </si>
  <si>
    <t>ORDER0068</t>
  </si>
  <si>
    <t>ORDER0069</t>
  </si>
  <si>
    <t>ORDER0070</t>
  </si>
  <si>
    <t>ORDER0071</t>
  </si>
  <si>
    <t>ORDER0072</t>
  </si>
  <si>
    <t>ORDER0073</t>
  </si>
  <si>
    <t>ORDER0074</t>
  </si>
  <si>
    <t>ORDER0075</t>
  </si>
  <si>
    <t>ORDER0076</t>
  </si>
  <si>
    <t>ORDER0077</t>
  </si>
  <si>
    <t>ORDER0078</t>
  </si>
  <si>
    <t>ORDER0079</t>
  </si>
  <si>
    <t>ORDER0080</t>
  </si>
  <si>
    <t>ORDER0081</t>
  </si>
  <si>
    <t>ORDER0082</t>
  </si>
  <si>
    <t>ORDER0083</t>
  </si>
  <si>
    <t>ORDER0084</t>
  </si>
  <si>
    <t>ORDER0085</t>
  </si>
  <si>
    <t>ORDER0086</t>
  </si>
  <si>
    <t>ORDER0087</t>
  </si>
  <si>
    <t>ORDER0088</t>
  </si>
  <si>
    <t>ORDER0089</t>
  </si>
  <si>
    <t>ORDER0090</t>
  </si>
  <si>
    <t>ORDER0091</t>
  </si>
  <si>
    <t>ORDER0092</t>
  </si>
  <si>
    <t>ORDER0093</t>
  </si>
  <si>
    <t>ORDER0094</t>
  </si>
  <si>
    <t>ORDER0095</t>
  </si>
  <si>
    <t>ORDER0096</t>
  </si>
  <si>
    <t>ORDER0097</t>
  </si>
  <si>
    <t>ORDER0098</t>
  </si>
  <si>
    <t>ORDER0099</t>
  </si>
  <si>
    <t>ORDER0100</t>
  </si>
  <si>
    <t>ORDER0101</t>
  </si>
  <si>
    <t>ORDER0102</t>
  </si>
  <si>
    <t>ORDER0103</t>
  </si>
  <si>
    <t>ORDER0104</t>
  </si>
  <si>
    <t>ORDER0105</t>
  </si>
  <si>
    <t>ORDER0106</t>
  </si>
  <si>
    <t>ORDER0107</t>
  </si>
  <si>
    <t>ORDER0108</t>
  </si>
  <si>
    <t>ORDER0109</t>
  </si>
  <si>
    <t>ORDER0110</t>
  </si>
  <si>
    <t>ORDER0111</t>
  </si>
  <si>
    <t>ORDER0112</t>
  </si>
  <si>
    <t>ORDER0113</t>
  </si>
  <si>
    <t>ORDER0114</t>
  </si>
  <si>
    <t>ORDER0115</t>
  </si>
  <si>
    <t>ORDER0116</t>
  </si>
  <si>
    <t>ORDER0117</t>
  </si>
  <si>
    <t>ORDER0118</t>
  </si>
  <si>
    <t>ORDER0119</t>
  </si>
  <si>
    <t>ORDER0120</t>
  </si>
  <si>
    <t>ORDER0121</t>
  </si>
  <si>
    <t>ORDER0122</t>
  </si>
  <si>
    <t>ORDER0123</t>
  </si>
  <si>
    <t>ORDER0124</t>
  </si>
  <si>
    <t>ORDER0125</t>
  </si>
  <si>
    <t>ORDER0126</t>
  </si>
  <si>
    <t>ORDER0127</t>
  </si>
  <si>
    <t>ORDER0128</t>
  </si>
  <si>
    <t>ORDER0129</t>
  </si>
  <si>
    <t>ORDER0130</t>
  </si>
  <si>
    <t>ORDER0131</t>
  </si>
  <si>
    <t>ORDER0132</t>
  </si>
  <si>
    <t>ORDER0133</t>
  </si>
  <si>
    <t>ORDER0134</t>
  </si>
  <si>
    <t>ORDER0135</t>
  </si>
  <si>
    <t>ORDER0136</t>
  </si>
  <si>
    <t>ORDER0137</t>
  </si>
  <si>
    <t>ORDER0138</t>
  </si>
  <si>
    <t>ORDER0139</t>
  </si>
  <si>
    <t>ORDER0140</t>
  </si>
  <si>
    <t>ORDER0141</t>
  </si>
  <si>
    <t>ORDER0142</t>
  </si>
  <si>
    <t>ORDER0143</t>
  </si>
  <si>
    <t>ORDER0144</t>
  </si>
  <si>
    <t>ORDER0145</t>
  </si>
  <si>
    <t>ORDER0146</t>
  </si>
  <si>
    <t>ORDER0147</t>
  </si>
  <si>
    <t>ORDER0148</t>
  </si>
  <si>
    <t>ORDER0149</t>
  </si>
  <si>
    <t>ORDER0150</t>
  </si>
  <si>
    <t>ORDER0151</t>
  </si>
  <si>
    <t>ORDER0152</t>
  </si>
  <si>
    <t>ORDER0153</t>
  </si>
  <si>
    <t>ORDER0154</t>
  </si>
  <si>
    <t>ORDER0155</t>
  </si>
  <si>
    <t>ORDER0156</t>
  </si>
  <si>
    <t>ORDER0157</t>
  </si>
  <si>
    <t>ORDER0158</t>
  </si>
  <si>
    <t>ORDER0159</t>
  </si>
  <si>
    <t>ORDER0160</t>
  </si>
  <si>
    <t>ORDER0161</t>
  </si>
  <si>
    <t>ORDER0162</t>
  </si>
  <si>
    <t>ORDER0163</t>
  </si>
  <si>
    <t>ORDER0164</t>
  </si>
  <si>
    <t>ORDER0165</t>
  </si>
  <si>
    <t>ORDER0166</t>
  </si>
  <si>
    <t>ORDER0167</t>
  </si>
  <si>
    <t>ORDER0168</t>
  </si>
  <si>
    <t>ORDER0169</t>
  </si>
  <si>
    <t>ORDER0170</t>
  </si>
  <si>
    <t>ORDER0171</t>
  </si>
  <si>
    <t>ORDER0172</t>
  </si>
  <si>
    <t>ORDER0173</t>
  </si>
  <si>
    <t>ORDER0174</t>
  </si>
  <si>
    <t>ORDER0175</t>
  </si>
  <si>
    <t>ORDER0176</t>
  </si>
  <si>
    <t>ORDER0177</t>
  </si>
  <si>
    <t>ORDER0178</t>
  </si>
  <si>
    <t>ORDER0179</t>
  </si>
  <si>
    <t>ORDER0180</t>
  </si>
  <si>
    <t>ORDER0181</t>
  </si>
  <si>
    <t>ORDER0182</t>
  </si>
  <si>
    <t>ORDER0183</t>
  </si>
  <si>
    <t>ORDER0184</t>
  </si>
  <si>
    <t>ORDER0185</t>
  </si>
  <si>
    <t>ORDER0186</t>
  </si>
  <si>
    <t>ORDER0187</t>
  </si>
  <si>
    <t>ORDER0188</t>
  </si>
  <si>
    <t>ORDER0189</t>
  </si>
  <si>
    <t>ORDER0190</t>
  </si>
  <si>
    <t>ORDER0191</t>
  </si>
  <si>
    <t>ORDER0192</t>
  </si>
  <si>
    <t>ORDER0193</t>
  </si>
  <si>
    <t>ORDER0194</t>
  </si>
  <si>
    <t>ORDER0195</t>
  </si>
  <si>
    <t>ORDER0196</t>
  </si>
  <si>
    <t>ORDER0197</t>
  </si>
  <si>
    <t>ORDER0198</t>
  </si>
  <si>
    <t>ORDER0199</t>
  </si>
  <si>
    <t>ORDER0200</t>
  </si>
  <si>
    <t>ORDER0201</t>
  </si>
  <si>
    <t>ORDER0202</t>
  </si>
  <si>
    <t>ORDER0203</t>
  </si>
  <si>
    <t>ORDER0204</t>
  </si>
  <si>
    <t>ORDER0205</t>
  </si>
  <si>
    <t>ORDER0206</t>
  </si>
  <si>
    <t>ORDER0207</t>
  </si>
  <si>
    <t>ORDER0208</t>
  </si>
  <si>
    <t>ORDER0209</t>
  </si>
  <si>
    <t>ORDER0210</t>
  </si>
  <si>
    <t>ORDER0211</t>
  </si>
  <si>
    <t>ORDER0212</t>
  </si>
  <si>
    <t>ORDER0213</t>
  </si>
  <si>
    <t>ORDER0214</t>
  </si>
  <si>
    <t>ORDER0215</t>
  </si>
  <si>
    <t>ORDER0216</t>
  </si>
  <si>
    <t>ORDER0217</t>
  </si>
  <si>
    <t>ORDER0218</t>
  </si>
  <si>
    <t>ORDER0219</t>
  </si>
  <si>
    <t>ORDER0220</t>
  </si>
  <si>
    <t>ORDER0221</t>
  </si>
  <si>
    <t>ORDER0222</t>
  </si>
  <si>
    <t>ORDER0223</t>
  </si>
  <si>
    <t>ORDER0224</t>
  </si>
  <si>
    <t>ORDER0225</t>
  </si>
  <si>
    <t>ORDER0226</t>
  </si>
  <si>
    <t>ORDER0227</t>
  </si>
  <si>
    <t>ORDER0228</t>
  </si>
  <si>
    <t>ORDER0229</t>
  </si>
  <si>
    <t>ORDER0230</t>
  </si>
  <si>
    <t>ORDER0231</t>
  </si>
  <si>
    <t>ORDER0232</t>
  </si>
  <si>
    <t>ORDER0233</t>
  </si>
  <si>
    <t>ORDER0234</t>
  </si>
  <si>
    <t>ORDER0235</t>
  </si>
  <si>
    <t>ORDER0236</t>
  </si>
  <si>
    <t>ORDER0237</t>
  </si>
  <si>
    <t>ORDER0238</t>
  </si>
  <si>
    <t>ORDER0239</t>
  </si>
  <si>
    <t>ORDER0240</t>
  </si>
  <si>
    <t>ORDER0241</t>
  </si>
  <si>
    <t>ORDER0242</t>
  </si>
  <si>
    <t>ORDER0243</t>
  </si>
  <si>
    <t>ORDER0244</t>
  </si>
  <si>
    <t>ORDER0245</t>
  </si>
  <si>
    <t>ORDER0246</t>
  </si>
  <si>
    <t>ORDER0247</t>
  </si>
  <si>
    <t>ORDER0248</t>
  </si>
  <si>
    <t>ORDER0249</t>
  </si>
  <si>
    <t>ORDER0250</t>
  </si>
  <si>
    <t>ORDER0251</t>
  </si>
  <si>
    <t>ORDER0252</t>
  </si>
  <si>
    <t>ORDER0253</t>
  </si>
  <si>
    <t>ORDER0254</t>
  </si>
  <si>
    <t>ORDER0255</t>
  </si>
  <si>
    <t>ORDER0256</t>
  </si>
  <si>
    <t>ORDER0257</t>
  </si>
  <si>
    <t>ORDER0258</t>
  </si>
  <si>
    <t>ORDER0259</t>
  </si>
  <si>
    <t>ORDER0260</t>
  </si>
  <si>
    <t>ORDER0261</t>
  </si>
  <si>
    <t>ORDER0262</t>
  </si>
  <si>
    <t>ORDER0263</t>
  </si>
  <si>
    <t>ORDER0264</t>
  </si>
  <si>
    <t>ORDER0265</t>
  </si>
  <si>
    <t>ORDER0266</t>
  </si>
  <si>
    <t>ORDER0267</t>
  </si>
  <si>
    <t>ORDER0268</t>
  </si>
  <si>
    <t>ORDER0269</t>
  </si>
  <si>
    <t>ORDER0270</t>
  </si>
  <si>
    <t>ORDER0271</t>
  </si>
  <si>
    <t>ORDER0272</t>
  </si>
  <si>
    <t>ORDER0273</t>
  </si>
  <si>
    <t>ORDER0274</t>
  </si>
  <si>
    <t>ORDER0275</t>
  </si>
  <si>
    <t>ORDER0276</t>
  </si>
  <si>
    <t>ORDER0277</t>
  </si>
  <si>
    <t>ORDER0278</t>
  </si>
  <si>
    <t>ORDER0279</t>
  </si>
  <si>
    <t>ORDER0280</t>
  </si>
  <si>
    <t>ORDER0281</t>
  </si>
  <si>
    <t>ORDER0282</t>
  </si>
  <si>
    <t>ORDER0283</t>
  </si>
  <si>
    <t>ORDER0284</t>
  </si>
  <si>
    <t>ORDER0285</t>
  </si>
  <si>
    <t>ORDER0286</t>
  </si>
  <si>
    <t>ORDER0287</t>
  </si>
  <si>
    <t>ORDER0288</t>
  </si>
  <si>
    <t>ORDER0289</t>
  </si>
  <si>
    <t>ORDER0290</t>
  </si>
  <si>
    <t>ORDER0291</t>
  </si>
  <si>
    <t>ORDER0292</t>
  </si>
  <si>
    <t>ORDER0293</t>
  </si>
  <si>
    <t>ORDER0294</t>
  </si>
  <si>
    <t>ORDER0295</t>
  </si>
  <si>
    <t>ORDER0296</t>
  </si>
  <si>
    <t>ORDER0297</t>
  </si>
  <si>
    <t>ORDER0298</t>
  </si>
  <si>
    <t>ORDER0299</t>
  </si>
  <si>
    <t>CUSTOMER ID</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</si>
  <si>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</si>
  <si>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</si>
  <si>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</si>
  <si>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</si>
  <si>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</si>
  <si>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</si>
  <si>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</si>
  <si>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</si>
  <si>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</si>
  <si>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</si>
  <si>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</si>
  <si>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</si>
  <si>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</si>
  <si>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</si>
  <si>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</si>
  <si>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</si>
  <si>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</si>
  <si>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</si>
  <si>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</si>
  <si>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</si>
  <si>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</si>
  <si>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</si>
  <si>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</si>
  <si>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</si>
  <si>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</si>
  <si>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</si>
  <si>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</si>
  <si>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</si>
  <si>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</si>
  <si>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</si>
  <si>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</si>
  <si>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</si>
  <si>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</si>
  <si>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</si>
  <si>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</si>
  <si>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</si>
  <si>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</si>
  <si>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</si>
  <si>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</si>
  <si>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</si>
  <si>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</si>
  <si>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</si>
  <si>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</si>
  <si>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</si>
  <si>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</si>
  <si>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</si>
  <si>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</si>
  <si>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</si>
  <si>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</si>
  <si>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</si>
  <si>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</si>
  <si>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</si>
  <si>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</si>
  <si>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</si>
  <si>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</si>
  <si>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</si>
  <si>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</si>
  <si>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</si>
  <si>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</si>
  <si>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</si>
  <si>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</si>
  <si>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</si>
  <si>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</si>
  <si>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</si>
  <si>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</si>
  <si>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</si>
  <si>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</si>
  <si>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</si>
  <si>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</si>
  <si>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</si>
  <si>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</si>
  <si>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</si>
  <si>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</si>
  <si>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</si>
  <si>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</si>
  <si>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</si>
  <si>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</si>
  <si>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</si>
  <si>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</si>
  <si>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</si>
  <si>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</si>
  <si>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</si>
  <si>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</si>
  <si>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</si>
  <si>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</si>
  <si>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</si>
  <si>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</si>
  <si>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</si>
  <si>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</si>
  <si>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</si>
  <si>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</si>
  <si>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</si>
  <si>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</si>
  <si>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</si>
  <si>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</si>
  <si>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</si>
  <si>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</si>
  <si>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</si>
  <si>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</si>
  <si>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</si>
  <si>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</si>
  <si>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</si>
  <si>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</si>
  <si>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</si>
  <si>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</si>
  <si>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</si>
  <si>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</si>
  <si>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</si>
  <si>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</si>
  <si>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</si>
  <si>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</si>
  <si>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</si>
  <si>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</si>
  <si>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</si>
  <si>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</si>
  <si>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</si>
  <si>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</si>
  <si>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</si>
  <si>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</si>
  <si>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</si>
  <si>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</si>
  <si>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</si>
  <si>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</si>
  <si>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</si>
  <si>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</si>
  <si>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</si>
  <si>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</si>
  <si>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</si>
  <si>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</si>
  <si>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</si>
  <si>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</si>
  <si>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</si>
  <si>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</si>
  <si>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</si>
  <si>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</si>
  <si>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</si>
  <si>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</si>
  <si>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</si>
  <si>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</si>
  <si>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</si>
  <si>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</si>
  <si>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</si>
  <si>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</si>
  <si>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</si>
  <si>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</si>
  <si>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</si>
  <si>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</si>
  <si>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</si>
  <si>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</si>
  <si>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</si>
  <si>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</si>
  <si>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</si>
  <si>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</si>
  <si>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</si>
  <si>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</si>
  <si>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</si>
  <si>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</si>
  <si>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</si>
  <si>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</si>
  <si>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</si>
  <si>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</si>
  <si>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</si>
  <si>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</si>
  <si>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</si>
  <si>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</si>
  <si>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</si>
  <si>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</si>
  <si>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</si>
  <si>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</si>
  <si>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</si>
  <si>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</si>
  <si>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</si>
  <si>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</si>
  <si>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</si>
  <si>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</si>
  <si>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</si>
  <si>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</si>
  <si>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</si>
  <si>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</si>
  <si>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</si>
  <si>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</si>
  <si>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</si>
  <si>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</si>
  <si>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</si>
  <si>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</si>
  <si>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</si>
  <si>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</si>
  <si>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</si>
  <si>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</si>
  <si>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</si>
  <si>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</si>
  <si>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</si>
  <si>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</si>
  <si>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</si>
  <si>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</si>
  <si>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</si>
  <si>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</si>
  <si>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</si>
  <si>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</si>
  <si>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</si>
  <si>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</si>
  <si>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</si>
  <si>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</si>
  <si>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</si>
  <si>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</si>
  <si>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</si>
  <si>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</si>
  <si>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</si>
  <si>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</si>
  <si>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</si>
  <si>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</si>
  <si>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</si>
  <si>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</si>
  <si>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</si>
  <si>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</si>
  <si>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</si>
  <si>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</si>
  <si>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</si>
  <si>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</si>
  <si>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</si>
  <si>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</si>
  <si>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</si>
  <si>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</si>
  <si>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</si>
  <si>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</si>
  <si>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</si>
  <si>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</si>
  <si>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</si>
  <si>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</si>
  <si>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</si>
  <si>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</si>
  <si>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</si>
  <si>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</si>
  <si>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</si>
  <si>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</si>
  <si>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</si>
  <si>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</si>
  <si>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</si>
  <si>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</si>
  <si>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</si>
  <si>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</si>
  <si>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</si>
  <si>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</si>
  <si>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</si>
  <si>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</si>
  <si>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</si>
  <si>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</si>
  <si>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</si>
  <si>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</si>
  <si>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</si>
  <si>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</si>
  <si>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</si>
  <si>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</si>
  <si>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</si>
  <si>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</si>
  <si>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</si>
  <si>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</si>
  <si>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</si>
  <si>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</si>
  <si>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</si>
  <si>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</si>
  <si>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</si>
  <si>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</si>
  <si>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</si>
  <si>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</si>
  <si>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</si>
  <si>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</si>
  <si>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</si>
  <si>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</si>
  <si>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</si>
  <si>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</si>
  <si>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</si>
  <si>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</si>
  <si>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</si>
  <si>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</si>
  <si>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</si>
  <si>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</si>
  <si>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</si>
  <si>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</si>
  <si>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</si>
  <si>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</si>
  <si>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</si>
  <si>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</si>
  <si>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</si>
  <si>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</si>
  <si>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</si>
  <si>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</si>
  <si>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</si>
  <si>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</si>
  <si>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</si>
  <si>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</si>
  <si>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</si>
  <si>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</si>
  <si>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</si>
  <si>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</si>
  <si>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</si>
  <si>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</si>
  <si>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</si>
  <si>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</si>
  <si>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CUSTOMER NAME</t>
  </si>
  <si>
    <t>TANISHK</t>
  </si>
  <si>
    <t>TANNU</t>
  </si>
  <si>
    <t>SAHIL</t>
  </si>
  <si>
    <t>NEERAJ</t>
  </si>
  <si>
    <t>MEENAL</t>
  </si>
  <si>
    <t>M</t>
  </si>
  <si>
    <t>MAHIR</t>
  </si>
  <si>
    <t>GAURAV</t>
  </si>
  <si>
    <t>TARUN</t>
  </si>
  <si>
    <t>TAHIR</t>
  </si>
  <si>
    <t>ANNU</t>
  </si>
  <si>
    <t>PRIYA</t>
  </si>
  <si>
    <t>LAKSHYA</t>
  </si>
  <si>
    <t>GOVINDA</t>
  </si>
  <si>
    <t>MINAKSHI</t>
  </si>
  <si>
    <t>LOKESH</t>
  </si>
  <si>
    <t>PRODUCT NAME</t>
  </si>
  <si>
    <t>TV</t>
  </si>
  <si>
    <t>LAPTOP</t>
  </si>
  <si>
    <t>SOFA</t>
  </si>
  <si>
    <t>MIXER</t>
  </si>
  <si>
    <t>MOBILE</t>
  </si>
  <si>
    <t>MOBILE COVER</t>
  </si>
  <si>
    <t>GROCERIES</t>
  </si>
  <si>
    <t>FRIDGE</t>
  </si>
  <si>
    <t>ALMIRAH</t>
  </si>
  <si>
    <t>MICROPHONE</t>
  </si>
  <si>
    <t>JEANS</t>
  </si>
  <si>
    <t>SHOES</t>
  </si>
  <si>
    <t>BRAND ID</t>
  </si>
  <si>
    <t>BRAND01063</t>
  </si>
  <si>
    <t>BRAND01064</t>
  </si>
  <si>
    <t>BRAND01065</t>
  </si>
  <si>
    <t>BRAND01066</t>
  </si>
  <si>
    <t>BRAND01067</t>
  </si>
  <si>
    <t>BRAND01068</t>
  </si>
  <si>
    <t>BRAND01069</t>
  </si>
  <si>
    <t>BRAND01070</t>
  </si>
  <si>
    <t>BRAND01071</t>
  </si>
  <si>
    <t>BRAND01072</t>
  </si>
  <si>
    <t>BRAND01073</t>
  </si>
  <si>
    <t>BRAND01074</t>
  </si>
  <si>
    <t>BRAND01075</t>
  </si>
  <si>
    <t>BRAND01076</t>
  </si>
  <si>
    <t>BRAND01077</t>
  </si>
  <si>
    <t>BRAND01078</t>
  </si>
  <si>
    <t>BRAND01079</t>
  </si>
  <si>
    <t>BRAND01080</t>
  </si>
  <si>
    <t>BRAND01081</t>
  </si>
  <si>
    <t>BRAND01082</t>
  </si>
  <si>
    <t>BRAND01083</t>
  </si>
  <si>
    <t>BRAND01084</t>
  </si>
  <si>
    <t>BRAND01085</t>
  </si>
  <si>
    <t>BRAND01086</t>
  </si>
  <si>
    <t>BRAND01087</t>
  </si>
  <si>
    <t>BRAND01088</t>
  </si>
  <si>
    <t>BRAND01089</t>
  </si>
  <si>
    <t>BRAND01090</t>
  </si>
  <si>
    <t>BRAND01091</t>
  </si>
  <si>
    <t>BRAND01092</t>
  </si>
  <si>
    <t>BRAND01093</t>
  </si>
  <si>
    <t>BRAND01094</t>
  </si>
  <si>
    <t>BRAND01095</t>
  </si>
  <si>
    <t>BRAND01096</t>
  </si>
  <si>
    <t>BRAND01097</t>
  </si>
  <si>
    <t>BRAND01098</t>
  </si>
  <si>
    <t>BRAND01099</t>
  </si>
  <si>
    <t>BRAND01100</t>
  </si>
  <si>
    <t>BRAND01101</t>
  </si>
  <si>
    <t>BRAND01102</t>
  </si>
  <si>
    <t>BRAND01103</t>
  </si>
  <si>
    <t>BRAND01104</t>
  </si>
  <si>
    <t>BRAND01105</t>
  </si>
  <si>
    <t>BRAND01106</t>
  </si>
  <si>
    <t>BRAND01107</t>
  </si>
  <si>
    <t>BRAND01108</t>
  </si>
  <si>
    <t>BRAND01109</t>
  </si>
  <si>
    <t>BRAND01110</t>
  </si>
  <si>
    <t>BRAND01111</t>
  </si>
  <si>
    <t>BRAND01112</t>
  </si>
  <si>
    <t>BRAND01113</t>
  </si>
  <si>
    <t>BRAND01114</t>
  </si>
  <si>
    <t>BRAND01115</t>
  </si>
  <si>
    <t>BRAND01116</t>
  </si>
  <si>
    <t>BRAND01117</t>
  </si>
  <si>
    <t>BRAND01118</t>
  </si>
  <si>
    <t>BRAND01119</t>
  </si>
  <si>
    <t>BRAND01120</t>
  </si>
  <si>
    <t>BRAND01121</t>
  </si>
  <si>
    <t>BRAND01122</t>
  </si>
  <si>
    <t>BRAND01123</t>
  </si>
  <si>
    <t>BRAND01124</t>
  </si>
  <si>
    <t>BRAND01125</t>
  </si>
  <si>
    <t>BRAND01126</t>
  </si>
  <si>
    <t>BRAND01127</t>
  </si>
  <si>
    <t>BRAND01128</t>
  </si>
  <si>
    <t>BRAND01129</t>
  </si>
  <si>
    <t>BRAND01130</t>
  </si>
  <si>
    <t>BRAND01131</t>
  </si>
  <si>
    <t>BRAND01132</t>
  </si>
  <si>
    <t>BRAND01133</t>
  </si>
  <si>
    <t>BRAND01134</t>
  </si>
  <si>
    <t>BRAND01135</t>
  </si>
  <si>
    <t>BRAND01136</t>
  </si>
  <si>
    <t>BRAND01137</t>
  </si>
  <si>
    <t>BRAND01138</t>
  </si>
  <si>
    <t>BRAND01139</t>
  </si>
  <si>
    <t>BRAND01140</t>
  </si>
  <si>
    <t>BRAND01141</t>
  </si>
  <si>
    <t>BRAND01142</t>
  </si>
  <si>
    <t>BRAND01143</t>
  </si>
  <si>
    <t>BRAND01144</t>
  </si>
  <si>
    <t>BRAND01145</t>
  </si>
  <si>
    <t>BRAND01146</t>
  </si>
  <si>
    <t>BRAND01147</t>
  </si>
  <si>
    <t>BRAND01148</t>
  </si>
  <si>
    <t>BRAND01149</t>
  </si>
  <si>
    <t>BRAND01150</t>
  </si>
  <si>
    <t>BRAND01151</t>
  </si>
  <si>
    <t>BRAND01152</t>
  </si>
  <si>
    <t>BRAND01153</t>
  </si>
  <si>
    <t>BRAND01154</t>
  </si>
  <si>
    <t>BRAND01155</t>
  </si>
  <si>
    <t>BRAND01156</t>
  </si>
  <si>
    <t>BRAND01157</t>
  </si>
  <si>
    <t>BRAND01158</t>
  </si>
  <si>
    <t>BRAND01159</t>
  </si>
  <si>
    <t>BRAND01160</t>
  </si>
  <si>
    <t>BRAND01161</t>
  </si>
  <si>
    <t>BRAND01162</t>
  </si>
  <si>
    <t>BRAND01163</t>
  </si>
  <si>
    <t>BRAND01164</t>
  </si>
  <si>
    <t>BRAND01165</t>
  </si>
  <si>
    <t>BRAND01166</t>
  </si>
  <si>
    <t>BRAND01167</t>
  </si>
  <si>
    <t>BRAND01168</t>
  </si>
  <si>
    <t>BRAND01169</t>
  </si>
  <si>
    <t>BRAND01170</t>
  </si>
  <si>
    <t>BRAND01171</t>
  </si>
  <si>
    <t>BRAND01172</t>
  </si>
  <si>
    <t>BRAND01173</t>
  </si>
  <si>
    <t>BRAND01174</t>
  </si>
  <si>
    <t>BRAND01175</t>
  </si>
  <si>
    <t>BRAND01176</t>
  </si>
  <si>
    <t>BRAND01177</t>
  </si>
  <si>
    <t>BRAND01178</t>
  </si>
  <si>
    <t>BRAND01179</t>
  </si>
  <si>
    <t>BRAND01180</t>
  </si>
  <si>
    <t>BRAND01181</t>
  </si>
  <si>
    <t>BRAND01182</t>
  </si>
  <si>
    <t>BRAND01183</t>
  </si>
  <si>
    <t>BRAND01184</t>
  </si>
  <si>
    <t>BRAND01185</t>
  </si>
  <si>
    <t>BRAND01186</t>
  </si>
  <si>
    <t>BRAND01187</t>
  </si>
  <si>
    <t>BRAND01188</t>
  </si>
  <si>
    <t>BRAND01189</t>
  </si>
  <si>
    <t>BRAND01190</t>
  </si>
  <si>
    <t>BRAND01191</t>
  </si>
  <si>
    <t>BRAND01192</t>
  </si>
  <si>
    <t>BRAND01193</t>
  </si>
  <si>
    <t>BRAND01194</t>
  </si>
  <si>
    <t>BRAND01195</t>
  </si>
  <si>
    <t>BRAND01196</t>
  </si>
  <si>
    <t>BRAND01197</t>
  </si>
  <si>
    <t>BRAND01198</t>
  </si>
  <si>
    <t>BRAND01199</t>
  </si>
  <si>
    <t>BRAND01200</t>
  </si>
  <si>
    <t>BRAND01201</t>
  </si>
  <si>
    <t>BRAND01202</t>
  </si>
  <si>
    <t>BRAND01203</t>
  </si>
  <si>
    <t>BRAND01204</t>
  </si>
  <si>
    <t>BRAND01205</t>
  </si>
  <si>
    <t>BRAND01206</t>
  </si>
  <si>
    <t>BRAND01207</t>
  </si>
  <si>
    <t>BRAND01208</t>
  </si>
  <si>
    <t>BRAND01209</t>
  </si>
  <si>
    <t>BRAND01210</t>
  </si>
  <si>
    <t>BRAND01211</t>
  </si>
  <si>
    <t>BRAND01212</t>
  </si>
  <si>
    <t>BRAND01213</t>
  </si>
  <si>
    <t>BRAND01214</t>
  </si>
  <si>
    <t>BRAND01215</t>
  </si>
  <si>
    <t>BRAND01216</t>
  </si>
  <si>
    <t>BRAND01217</t>
  </si>
  <si>
    <t>BRAND01218</t>
  </si>
  <si>
    <t>BRAND01219</t>
  </si>
  <si>
    <t>BRAND01220</t>
  </si>
  <si>
    <t>BRAND01221</t>
  </si>
  <si>
    <t>BRAND01222</t>
  </si>
  <si>
    <t>BRAND01223</t>
  </si>
  <si>
    <t>BRAND01224</t>
  </si>
  <si>
    <t>BRAND01225</t>
  </si>
  <si>
    <t>BRAND01226</t>
  </si>
  <si>
    <t>BRAND01227</t>
  </si>
  <si>
    <t>BRAND01228</t>
  </si>
  <si>
    <t>BRAND01229</t>
  </si>
  <si>
    <t>BRAND01230</t>
  </si>
  <si>
    <t>BRAND01231</t>
  </si>
  <si>
    <t>BRAND01232</t>
  </si>
  <si>
    <t>BRAND01233</t>
  </si>
  <si>
    <t>BRAND01234</t>
  </si>
  <si>
    <t>BRAND01235</t>
  </si>
  <si>
    <t>BRAND01236</t>
  </si>
  <si>
    <t>BRAND01237</t>
  </si>
  <si>
    <t>BRAND01238</t>
  </si>
  <si>
    <t>BRAND01239</t>
  </si>
  <si>
    <t>BRAND01240</t>
  </si>
  <si>
    <t>BRAND01241</t>
  </si>
  <si>
    <t>BRAND01242</t>
  </si>
  <si>
    <t>BRAND01243</t>
  </si>
  <si>
    <t>BRAND01244</t>
  </si>
  <si>
    <t>BRAND01245</t>
  </si>
  <si>
    <t>BRAND01246</t>
  </si>
  <si>
    <t>BRAND01247</t>
  </si>
  <si>
    <t>BRAND01248</t>
  </si>
  <si>
    <t>BRAND01249</t>
  </si>
  <si>
    <t>BRAND01250</t>
  </si>
  <si>
    <t>BRAND01251</t>
  </si>
  <si>
    <t>BRAND01252</t>
  </si>
  <si>
    <t>BRAND01253</t>
  </si>
  <si>
    <t>BRAND01254</t>
  </si>
  <si>
    <t>BRAND01255</t>
  </si>
  <si>
    <t>BRAND01256</t>
  </si>
  <si>
    <t>BRAND01257</t>
  </si>
  <si>
    <t>BRAND01258</t>
  </si>
  <si>
    <t>BRAND01259</t>
  </si>
  <si>
    <t>BRAND01260</t>
  </si>
  <si>
    <t>BRAND01261</t>
  </si>
  <si>
    <t>BRAND01262</t>
  </si>
  <si>
    <t>BRAND01263</t>
  </si>
  <si>
    <t>BRAND01264</t>
  </si>
  <si>
    <t>BRAND01265</t>
  </si>
  <si>
    <t>BRAND01266</t>
  </si>
  <si>
    <t>BRAND01267</t>
  </si>
  <si>
    <t>BRAND01268</t>
  </si>
  <si>
    <t>BRAND01269</t>
  </si>
  <si>
    <t>BRAND01270</t>
  </si>
  <si>
    <t>BRAND01271</t>
  </si>
  <si>
    <t>BRAND01272</t>
  </si>
  <si>
    <t>BRAND01273</t>
  </si>
  <si>
    <t>BRAND01274</t>
  </si>
  <si>
    <t>BRAND01275</t>
  </si>
  <si>
    <t>BRAND01276</t>
  </si>
  <si>
    <t>BRAND01277</t>
  </si>
  <si>
    <t>BRAND01278</t>
  </si>
  <si>
    <t>BRAND01279</t>
  </si>
  <si>
    <t>BRAND01280</t>
  </si>
  <si>
    <t>BRAND01281</t>
  </si>
  <si>
    <t>BRAND01282</t>
  </si>
  <si>
    <t>BRAND01283</t>
  </si>
  <si>
    <t>BRAND01284</t>
  </si>
  <si>
    <t>BRAND01285</t>
  </si>
  <si>
    <t>BRAND01286</t>
  </si>
  <si>
    <t>BRAND01287</t>
  </si>
  <si>
    <t>BRAND01288</t>
  </si>
  <si>
    <t>BRAND01289</t>
  </si>
  <si>
    <t>BRAND01290</t>
  </si>
  <si>
    <t>BRAND01291</t>
  </si>
  <si>
    <t>BRAND01292</t>
  </si>
  <si>
    <t>BRAND01293</t>
  </si>
  <si>
    <t>BRAND01294</t>
  </si>
  <si>
    <t>BRAND01295</t>
  </si>
  <si>
    <t>BRAND01296</t>
  </si>
  <si>
    <t>BRAND01297</t>
  </si>
  <si>
    <t>BRAND01298</t>
  </si>
  <si>
    <t>BRAND01299</t>
  </si>
  <si>
    <t>BRAND01300</t>
  </si>
  <si>
    <t>BRAND01301</t>
  </si>
  <si>
    <t>BRAND01302</t>
  </si>
  <si>
    <t>BRAND01303</t>
  </si>
  <si>
    <t>BRAND01304</t>
  </si>
  <si>
    <t>BRAND01305</t>
  </si>
  <si>
    <t>BRAND01306</t>
  </si>
  <si>
    <t>BRAND01307</t>
  </si>
  <si>
    <t>BRAND01308</t>
  </si>
  <si>
    <t>BRAND01309</t>
  </si>
  <si>
    <t>BRAND01310</t>
  </si>
  <si>
    <t>BRAND01311</t>
  </si>
  <si>
    <t>BRAND01312</t>
  </si>
  <si>
    <t>BRAND01313</t>
  </si>
  <si>
    <t>BRAND01314</t>
  </si>
  <si>
    <t>BRAND01315</t>
  </si>
  <si>
    <t>BRAND01316</t>
  </si>
  <si>
    <t>BRAND01317</t>
  </si>
  <si>
    <t>BRAND01318</t>
  </si>
  <si>
    <t>BRAND01319</t>
  </si>
  <si>
    <t>BRAND01320</t>
  </si>
  <si>
    <t>BRAND01321</t>
  </si>
  <si>
    <t>BRAND01322</t>
  </si>
  <si>
    <t>BRAND01323</t>
  </si>
  <si>
    <t>BRAND01324</t>
  </si>
  <si>
    <t>BRAND01325</t>
  </si>
  <si>
    <t>BRAND01326</t>
  </si>
  <si>
    <t>BRAND01327</t>
  </si>
  <si>
    <t>BRAND01328</t>
  </si>
  <si>
    <t>BRAND01329</t>
  </si>
  <si>
    <t>BRAND01330</t>
  </si>
  <si>
    <t>BRAND01331</t>
  </si>
  <si>
    <t>BRAND01332</t>
  </si>
  <si>
    <t>BRAND01333</t>
  </si>
  <si>
    <t>BRAND01334</t>
  </si>
  <si>
    <t>BRAND01335</t>
  </si>
  <si>
    <t>BRAND01336</t>
  </si>
  <si>
    <t>BRAND01337</t>
  </si>
  <si>
    <t>BRAND01338</t>
  </si>
  <si>
    <t>BRAND01339</t>
  </si>
  <si>
    <t>BRAND01340</t>
  </si>
  <si>
    <t>BRAND01341</t>
  </si>
  <si>
    <t>BRAND01342</t>
  </si>
  <si>
    <t>BRAND01343</t>
  </si>
  <si>
    <t>BRAND01344</t>
  </si>
  <si>
    <t>BRAND01345</t>
  </si>
  <si>
    <t>BRAND01346</t>
  </si>
  <si>
    <t>BRAND01347</t>
  </si>
  <si>
    <t>BRAND01348</t>
  </si>
  <si>
    <t>BRAND01349</t>
  </si>
  <si>
    <t>BRAND01350</t>
  </si>
  <si>
    <t>BRAND01351</t>
  </si>
  <si>
    <t>BRAND01352</t>
  </si>
  <si>
    <t>BRAND01353</t>
  </si>
  <si>
    <t>BRAND01354</t>
  </si>
  <si>
    <t>BRAND01355</t>
  </si>
  <si>
    <t>BRAND01356</t>
  </si>
  <si>
    <t>BRAND01357</t>
  </si>
  <si>
    <t>BRAND01358</t>
  </si>
  <si>
    <t>BRAND01359</t>
  </si>
  <si>
    <t>BRAND01360</t>
  </si>
  <si>
    <t>BRAND01361</t>
  </si>
  <si>
    <t>COMPANY</t>
  </si>
  <si>
    <t>TAX</t>
  </si>
  <si>
    <t>DISCOUNT</t>
  </si>
  <si>
    <t>PAYMENT MODE</t>
  </si>
  <si>
    <t>COD</t>
  </si>
  <si>
    <t>EMI</t>
  </si>
  <si>
    <t>AMAZON WALLET</t>
  </si>
  <si>
    <t>MEMBERSHIP</t>
  </si>
  <si>
    <t>DEBIT/CREDIT CARD</t>
  </si>
  <si>
    <t>ORDER STATUS</t>
  </si>
  <si>
    <t>DELIVERED</t>
  </si>
  <si>
    <t>SHIPPED</t>
  </si>
  <si>
    <t>RETURNED</t>
  </si>
  <si>
    <t>ON DELIVERY</t>
  </si>
  <si>
    <t>NOT DELIVERED</t>
  </si>
  <si>
    <t>MAHARASHTA</t>
  </si>
  <si>
    <t>SURAT</t>
  </si>
  <si>
    <t>TAMIL NAU</t>
  </si>
  <si>
    <t>ORDERED COUNTRIES</t>
  </si>
  <si>
    <t>INDIA</t>
  </si>
  <si>
    <t>USA</t>
  </si>
  <si>
    <t>BRAZIL</t>
  </si>
  <si>
    <t>RUSSIA</t>
  </si>
  <si>
    <t>MOSCOW</t>
  </si>
  <si>
    <t>CANADA</t>
  </si>
  <si>
    <t>HONG KONG</t>
  </si>
  <si>
    <t>CHINA</t>
  </si>
  <si>
    <t>JPAN</t>
  </si>
  <si>
    <t>FRANCE</t>
  </si>
  <si>
    <t>GERMANY</t>
  </si>
  <si>
    <t>ITALY</t>
  </si>
  <si>
    <t>PORTUGAL</t>
  </si>
  <si>
    <t>ARGENTINA</t>
  </si>
  <si>
    <t>URUGRAY</t>
  </si>
  <si>
    <t>SELLER ID</t>
  </si>
  <si>
    <t>STATE OF SELLERS</t>
  </si>
  <si>
    <t>SELLER001</t>
  </si>
  <si>
    <t>SELLER006</t>
  </si>
  <si>
    <t>SELLER002</t>
  </si>
  <si>
    <t>SELLER003</t>
  </si>
  <si>
    <t>SELLER004</t>
  </si>
  <si>
    <t>SELLER005</t>
  </si>
  <si>
    <t>SELLER007</t>
  </si>
  <si>
    <t>SELLER008</t>
  </si>
  <si>
    <t>SELLER009</t>
  </si>
  <si>
    <t>SELLER010</t>
  </si>
  <si>
    <t>SELLER011</t>
  </si>
  <si>
    <t>SELLER012</t>
  </si>
  <si>
    <t>SELLER013</t>
  </si>
  <si>
    <t>SELLER014</t>
  </si>
  <si>
    <t>SELLER015</t>
  </si>
  <si>
    <t>SELLER016</t>
  </si>
  <si>
    <t>SELLER017</t>
  </si>
  <si>
    <t>SELLER018</t>
  </si>
  <si>
    <t>SELLER019</t>
  </si>
  <si>
    <t>SELLER020</t>
  </si>
  <si>
    <t>SELLER021</t>
  </si>
  <si>
    <t>SELLER022</t>
  </si>
  <si>
    <t>SELLER023</t>
  </si>
  <si>
    <t>SELLER024</t>
  </si>
  <si>
    <t>SELLER025</t>
  </si>
  <si>
    <t>SELLER026</t>
  </si>
  <si>
    <t>SELLER027</t>
  </si>
  <si>
    <t>SELLER028</t>
  </si>
  <si>
    <t>SELLER029</t>
  </si>
  <si>
    <t>SELLER030</t>
  </si>
  <si>
    <t>SELLER031</t>
  </si>
  <si>
    <t>SELLER032</t>
  </si>
  <si>
    <t>SELLER033</t>
  </si>
  <si>
    <t>SELLER034</t>
  </si>
  <si>
    <t>SELLER035</t>
  </si>
  <si>
    <t>SELLER036</t>
  </si>
  <si>
    <t>SELLER037</t>
  </si>
  <si>
    <t>SELLER038</t>
  </si>
  <si>
    <t>SELLER039</t>
  </si>
  <si>
    <t>SELLER040</t>
  </si>
  <si>
    <t>SELLER041</t>
  </si>
  <si>
    <t>SELLER042</t>
  </si>
  <si>
    <t>SELLER043</t>
  </si>
  <si>
    <t>SELLER044</t>
  </si>
  <si>
    <t>SELLER045</t>
  </si>
  <si>
    <t>SELLER046</t>
  </si>
  <si>
    <t>SELLER047</t>
  </si>
  <si>
    <t>SELLER048</t>
  </si>
  <si>
    <t>SELLER049</t>
  </si>
  <si>
    <t>SELLER050</t>
  </si>
  <si>
    <t>SELLER051</t>
  </si>
  <si>
    <t>SELLER052</t>
  </si>
  <si>
    <t>SELLER053</t>
  </si>
  <si>
    <t>SELLER054</t>
  </si>
  <si>
    <t>SELLER055</t>
  </si>
  <si>
    <t>SELLER056</t>
  </si>
  <si>
    <t>SELLER057</t>
  </si>
  <si>
    <t>SELLER058</t>
  </si>
  <si>
    <t>SELLER059</t>
  </si>
  <si>
    <t>SELLER060</t>
  </si>
  <si>
    <t>SELLER061</t>
  </si>
  <si>
    <t>SELLER062</t>
  </si>
  <si>
    <t>SELLER063</t>
  </si>
  <si>
    <t>SELLER064</t>
  </si>
  <si>
    <t>SELLER065</t>
  </si>
  <si>
    <t>SELLER066</t>
  </si>
  <si>
    <t>SELLER067</t>
  </si>
  <si>
    <t>SELLER068</t>
  </si>
  <si>
    <t>SELLER069</t>
  </si>
  <si>
    <t>SELLER070</t>
  </si>
  <si>
    <t>SELLER071</t>
  </si>
  <si>
    <t>SELLER072</t>
  </si>
  <si>
    <t>SELLER073</t>
  </si>
  <si>
    <t>SELLER074</t>
  </si>
  <si>
    <t>SELLER075</t>
  </si>
  <si>
    <t>SELLER076</t>
  </si>
  <si>
    <t>SELLER077</t>
  </si>
  <si>
    <t>SELLER078</t>
  </si>
  <si>
    <t>SELLER079</t>
  </si>
  <si>
    <t>SELLER080</t>
  </si>
  <si>
    <t>SELLER081</t>
  </si>
  <si>
    <t>SELLER082</t>
  </si>
  <si>
    <t>SELLER083</t>
  </si>
  <si>
    <t>SELLER084</t>
  </si>
  <si>
    <t>SELLER085</t>
  </si>
  <si>
    <t>SELLER086</t>
  </si>
  <si>
    <t>SELLER087</t>
  </si>
  <si>
    <t>SELLER088</t>
  </si>
  <si>
    <t>SELLER089</t>
  </si>
  <si>
    <t>SELLER090</t>
  </si>
  <si>
    <t>SELLER091</t>
  </si>
  <si>
    <t>SELLER092</t>
  </si>
  <si>
    <t>SELLER093</t>
  </si>
  <si>
    <t>SELLER094</t>
  </si>
  <si>
    <t>SELLER095</t>
  </si>
  <si>
    <t>SELLER096</t>
  </si>
  <si>
    <t>SELLER097</t>
  </si>
  <si>
    <t>SELLER098</t>
  </si>
  <si>
    <t>SELLER099</t>
  </si>
  <si>
    <t>SELLER100</t>
  </si>
  <si>
    <t>SELLER101</t>
  </si>
  <si>
    <t>SELLER102</t>
  </si>
  <si>
    <t>SELLER103</t>
  </si>
  <si>
    <t>SELLER104</t>
  </si>
  <si>
    <t>SELLER105</t>
  </si>
  <si>
    <t>SELLER106</t>
  </si>
  <si>
    <t>SELLER107</t>
  </si>
  <si>
    <t>SELLER108</t>
  </si>
  <si>
    <t>SELLER109</t>
  </si>
  <si>
    <t>SELLER110</t>
  </si>
  <si>
    <t>SELLER111</t>
  </si>
  <si>
    <t>SELLER112</t>
  </si>
  <si>
    <t>SELLER113</t>
  </si>
  <si>
    <t>SELLER114</t>
  </si>
  <si>
    <t>SELLER115</t>
  </si>
  <si>
    <t>SELLER116</t>
  </si>
  <si>
    <t>SELLER117</t>
  </si>
  <si>
    <t>SELLER118</t>
  </si>
  <si>
    <t>SELLER119</t>
  </si>
  <si>
    <t>SELLER120</t>
  </si>
  <si>
    <t>SELLER121</t>
  </si>
  <si>
    <t>SELLER122</t>
  </si>
  <si>
    <t>SELLER123</t>
  </si>
  <si>
    <t>SELLER124</t>
  </si>
  <si>
    <t>SELLER125</t>
  </si>
  <si>
    <t>SELLER126</t>
  </si>
  <si>
    <t>SELLER127</t>
  </si>
  <si>
    <t>SELLER128</t>
  </si>
  <si>
    <t>SELLER129</t>
  </si>
  <si>
    <t>SELLER130</t>
  </si>
  <si>
    <t>SELLER131</t>
  </si>
  <si>
    <t>SELLER132</t>
  </si>
  <si>
    <t>SELLER133</t>
  </si>
  <si>
    <t>SELLER134</t>
  </si>
  <si>
    <t>SELLER135</t>
  </si>
  <si>
    <t>SELLER136</t>
  </si>
  <si>
    <t>SELLER137</t>
  </si>
  <si>
    <t>SELLER138</t>
  </si>
  <si>
    <t>SELLER139</t>
  </si>
  <si>
    <t>SELLER140</t>
  </si>
  <si>
    <t>SELLER141</t>
  </si>
  <si>
    <t>SELLER142</t>
  </si>
  <si>
    <t>SELLER143</t>
  </si>
  <si>
    <t>SELLER144</t>
  </si>
  <si>
    <t>SELLER145</t>
  </si>
  <si>
    <t>SELLER146</t>
  </si>
  <si>
    <t>SELLER147</t>
  </si>
  <si>
    <t>SELLER148</t>
  </si>
  <si>
    <t>SELLER149</t>
  </si>
  <si>
    <t>SELLER150</t>
  </si>
  <si>
    <t>SELLER151</t>
  </si>
  <si>
    <t>SELLER152</t>
  </si>
  <si>
    <t>SELLER153</t>
  </si>
  <si>
    <t>SELLER154</t>
  </si>
  <si>
    <t>SELLER155</t>
  </si>
  <si>
    <t>SELLER156</t>
  </si>
  <si>
    <t>SELLER157</t>
  </si>
  <si>
    <t>SELLER158</t>
  </si>
  <si>
    <t>SELLER159</t>
  </si>
  <si>
    <t>SELLER160</t>
  </si>
  <si>
    <t>SELLER161</t>
  </si>
  <si>
    <t>SELLER162</t>
  </si>
  <si>
    <t>SELLER163</t>
  </si>
  <si>
    <t>SELLER164</t>
  </si>
  <si>
    <t>SELLER165</t>
  </si>
  <si>
    <t>SELLER166</t>
  </si>
  <si>
    <t>SELLER167</t>
  </si>
  <si>
    <t>SELLER168</t>
  </si>
  <si>
    <t>SELLER169</t>
  </si>
  <si>
    <t>SELLER170</t>
  </si>
  <si>
    <t>SELLER171</t>
  </si>
  <si>
    <t>SELLER172</t>
  </si>
  <si>
    <t>SELLER173</t>
  </si>
  <si>
    <t>SELLER174</t>
  </si>
  <si>
    <t>SELLER175</t>
  </si>
  <si>
    <t>SELLER176</t>
  </si>
  <si>
    <t>SELLER177</t>
  </si>
  <si>
    <t>SELLER178</t>
  </si>
  <si>
    <t>SELLER179</t>
  </si>
  <si>
    <t>SELLER180</t>
  </si>
  <si>
    <t>SELLER181</t>
  </si>
  <si>
    <t>SELLER182</t>
  </si>
  <si>
    <t>SELLER183</t>
  </si>
  <si>
    <t>SELLER184</t>
  </si>
  <si>
    <t>SELLER185</t>
  </si>
  <si>
    <t>SELLER186</t>
  </si>
  <si>
    <t>SELLER187</t>
  </si>
  <si>
    <t>SELLER188</t>
  </si>
  <si>
    <t>SELLER189</t>
  </si>
  <si>
    <t>SELLER190</t>
  </si>
  <si>
    <t>SELLER191</t>
  </si>
  <si>
    <t>SELLER192</t>
  </si>
  <si>
    <t>SELLER193</t>
  </si>
  <si>
    <t>SELLER194</t>
  </si>
  <si>
    <t>SELLER195</t>
  </si>
  <si>
    <t>SELLER196</t>
  </si>
  <si>
    <t>SELLER197</t>
  </si>
  <si>
    <t>SELLER198</t>
  </si>
  <si>
    <t>SELLER199</t>
  </si>
  <si>
    <t>SELLER200</t>
  </si>
  <si>
    <t>SELLER201</t>
  </si>
  <si>
    <t>SELLER202</t>
  </si>
  <si>
    <t>SELLER203</t>
  </si>
  <si>
    <t>SELLER204</t>
  </si>
  <si>
    <t>SELLER205</t>
  </si>
  <si>
    <t>SELLER206</t>
  </si>
  <si>
    <t>SELLER207</t>
  </si>
  <si>
    <t>SELLER208</t>
  </si>
  <si>
    <t>SELLER209</t>
  </si>
  <si>
    <t>SELLER210</t>
  </si>
  <si>
    <t>SELLER211</t>
  </si>
  <si>
    <t>SELLER212</t>
  </si>
  <si>
    <t>SELLER213</t>
  </si>
  <si>
    <t>SELLER214</t>
  </si>
  <si>
    <t>SELLER215</t>
  </si>
  <si>
    <t>SELLER216</t>
  </si>
  <si>
    <t>SELLER217</t>
  </si>
  <si>
    <t>SELLER218</t>
  </si>
  <si>
    <t>SELLER219</t>
  </si>
  <si>
    <t>SELLER220</t>
  </si>
  <si>
    <t>SELLER221</t>
  </si>
  <si>
    <t>SELLER222</t>
  </si>
  <si>
    <t>SELLER223</t>
  </si>
  <si>
    <t>SELLER224</t>
  </si>
  <si>
    <t>SELLER225</t>
  </si>
  <si>
    <t>SELLER226</t>
  </si>
  <si>
    <t>SELLER227</t>
  </si>
  <si>
    <t>SELLER228</t>
  </si>
  <si>
    <t>SELLER229</t>
  </si>
  <si>
    <t>SELLER230</t>
  </si>
  <si>
    <t>SELLER231</t>
  </si>
  <si>
    <t>SELLER232</t>
  </si>
  <si>
    <t>SELLER233</t>
  </si>
  <si>
    <t>SELLER234</t>
  </si>
  <si>
    <t>SELLER235</t>
  </si>
  <si>
    <t>SELLER236</t>
  </si>
  <si>
    <t>SELLER237</t>
  </si>
  <si>
    <t>SELLER238</t>
  </si>
  <si>
    <t>SELLER239</t>
  </si>
  <si>
    <t>SELLER240</t>
  </si>
  <si>
    <t>SELLER241</t>
  </si>
  <si>
    <t>SELLER242</t>
  </si>
  <si>
    <t>SELLER243</t>
  </si>
  <si>
    <t>SELLER244</t>
  </si>
  <si>
    <t>SELLER245</t>
  </si>
  <si>
    <t>SELLER246</t>
  </si>
  <si>
    <t>SELLER247</t>
  </si>
  <si>
    <t>SELLER248</t>
  </si>
  <si>
    <t>SELLER249</t>
  </si>
  <si>
    <t>SELLER250</t>
  </si>
  <si>
    <t>SELLER251</t>
  </si>
  <si>
    <t>SELLER252</t>
  </si>
  <si>
    <t>SELLER253</t>
  </si>
  <si>
    <t>SELLER254</t>
  </si>
  <si>
    <t>SELLER255</t>
  </si>
  <si>
    <t>SELLER256</t>
  </si>
  <si>
    <t>SELLER257</t>
  </si>
  <si>
    <t>SELLER258</t>
  </si>
  <si>
    <t>SELLER259</t>
  </si>
  <si>
    <t>SELLER260</t>
  </si>
  <si>
    <t>SELLER261</t>
  </si>
  <si>
    <t>SELLER262</t>
  </si>
  <si>
    <t>SELLER263</t>
  </si>
  <si>
    <t>SELLER264</t>
  </si>
  <si>
    <t>SELLER265</t>
  </si>
  <si>
    <t>SELLER266</t>
  </si>
  <si>
    <t>SELLER267</t>
  </si>
  <si>
    <t>SELLER268</t>
  </si>
  <si>
    <t>SELLER269</t>
  </si>
  <si>
    <t>SELLER270</t>
  </si>
  <si>
    <t>SELLER271</t>
  </si>
  <si>
    <t>SELLER272</t>
  </si>
  <si>
    <t>SELLER273</t>
  </si>
  <si>
    <t>SELLER274</t>
  </si>
  <si>
    <t>SELLER275</t>
  </si>
  <si>
    <t>SELLER276</t>
  </si>
  <si>
    <t>SELLER277</t>
  </si>
  <si>
    <t>SELLER278</t>
  </si>
  <si>
    <t>SELLER279</t>
  </si>
  <si>
    <t>SELLER280</t>
  </si>
  <si>
    <t>SELLER281</t>
  </si>
  <si>
    <t>SELLER282</t>
  </si>
  <si>
    <t>SELLER283</t>
  </si>
  <si>
    <t>SELLER284</t>
  </si>
  <si>
    <t>SELLER285</t>
  </si>
  <si>
    <t>SELLER286</t>
  </si>
  <si>
    <t>SELLER287</t>
  </si>
  <si>
    <t>SELLER288</t>
  </si>
  <si>
    <t>SELLER289</t>
  </si>
  <si>
    <t>SELLER290</t>
  </si>
  <si>
    <t>SELLER291</t>
  </si>
  <si>
    <t>SELLER292</t>
  </si>
  <si>
    <t>SELLER293</t>
  </si>
  <si>
    <t>SELLER294</t>
  </si>
  <si>
    <t>SELLER295</t>
  </si>
  <si>
    <t>SELLER296</t>
  </si>
  <si>
    <t>SELLER297</t>
  </si>
  <si>
    <t>SELLER298</t>
  </si>
  <si>
    <t>SELLER299</t>
  </si>
  <si>
    <t>QUANTITY</t>
  </si>
  <si>
    <t>ORDER DATE</t>
  </si>
  <si>
    <t>ORDER MONTH</t>
  </si>
  <si>
    <t>ORDER YEAR</t>
  </si>
  <si>
    <t>Sum of TOTAL AMOUNT</t>
  </si>
  <si>
    <t>Count of ORDER ID</t>
  </si>
  <si>
    <t>Distinct Count of CUSTOMER ID</t>
  </si>
  <si>
    <t>AOV</t>
  </si>
  <si>
    <t>Row Labels</t>
  </si>
  <si>
    <t>Grand Total</t>
  </si>
  <si>
    <t>Apr</t>
  </si>
  <si>
    <t>2026</t>
  </si>
  <si>
    <t>May</t>
  </si>
  <si>
    <t>Jun</t>
  </si>
  <si>
    <t>Jul</t>
  </si>
  <si>
    <t>Aug</t>
  </si>
  <si>
    <t>Sep</t>
  </si>
  <si>
    <t>Oct</t>
  </si>
  <si>
    <t>Nov</t>
  </si>
  <si>
    <t>Dec</t>
  </si>
  <si>
    <t>Jan</t>
  </si>
  <si>
    <t>2027</t>
  </si>
  <si>
    <t>Feb</t>
  </si>
  <si>
    <t>DELIVERED RATE%</t>
  </si>
  <si>
    <t>RETURNED RATE%</t>
  </si>
  <si>
    <t>Column Labels</t>
  </si>
  <si>
    <t>COUNTRIES</t>
  </si>
  <si>
    <t>SELLING COST</t>
  </si>
  <si>
    <t xml:space="preserve"> COST COST</t>
  </si>
  <si>
    <t>PROFIT</t>
  </si>
  <si>
    <t>TOTAL REVENUE</t>
  </si>
  <si>
    <t>TOTAL PROFIT</t>
  </si>
  <si>
    <t>Account Type</t>
  </si>
  <si>
    <t>Branch</t>
  </si>
  <si>
    <t>City</t>
  </si>
  <si>
    <t>Gender</t>
  </si>
  <si>
    <t>Age</t>
  </si>
  <si>
    <t>Account Opening Date</t>
  </si>
  <si>
    <t>Deposit Amount (■)</t>
  </si>
  <si>
    <t>Loan Amount (■)</t>
  </si>
  <si>
    <t>Interest Rate (%)</t>
  </si>
  <si>
    <t>EMI (■)</t>
  </si>
  <si>
    <t>Loan Status</t>
  </si>
  <si>
    <t>Account Balance (■)</t>
  </si>
  <si>
    <t>Transaction Type</t>
  </si>
  <si>
    <t>Transaction Amount (■)</t>
  </si>
  <si>
    <t>NPA Status</t>
  </si>
  <si>
    <t>Customer Segment</t>
  </si>
  <si>
    <t>Current</t>
  </si>
  <si>
    <t>Whitefield</t>
  </si>
  <si>
    <t>Bengaluru</t>
  </si>
  <si>
    <t>Male</t>
  </si>
  <si>
    <t>Closed</t>
  </si>
  <si>
    <t>Deposit</t>
  </si>
  <si>
    <t>Standard</t>
  </si>
  <si>
    <t>Mass Market</t>
  </si>
  <si>
    <t>Savings</t>
  </si>
  <si>
    <t>Andheri</t>
  </si>
  <si>
    <t>Mumbai</t>
  </si>
  <si>
    <t>Female</t>
  </si>
  <si>
    <t>Active</t>
  </si>
  <si>
    <t>Card Payment</t>
  </si>
  <si>
    <t>Affluent</t>
  </si>
  <si>
    <t>Salary</t>
  </si>
  <si>
    <t>Hinjewadi</t>
  </si>
  <si>
    <t>Pune</t>
  </si>
  <si>
    <t>Hazratganj</t>
  </si>
  <si>
    <t>Lucknow</t>
  </si>
  <si>
    <t>Defaulted</t>
  </si>
  <si>
    <t>Withdrawal</t>
  </si>
  <si>
    <t>NPA</t>
  </si>
  <si>
    <t>T Nagar</t>
  </si>
  <si>
    <t>Chennai</t>
  </si>
  <si>
    <t>No Loan</t>
  </si>
  <si>
    <t>N/A</t>
  </si>
  <si>
    <t>Indiranagar</t>
  </si>
  <si>
    <t>Transfer</t>
  </si>
  <si>
    <t>Bandra</t>
  </si>
  <si>
    <t>Premium</t>
  </si>
  <si>
    <t>Park Street</t>
  </si>
  <si>
    <t>Kolkata</t>
  </si>
  <si>
    <t>Rohini</t>
  </si>
  <si>
    <t>Delhi</t>
  </si>
  <si>
    <t>Fixed Deposit</t>
  </si>
  <si>
    <t>Thane</t>
  </si>
  <si>
    <t>Dwarka</t>
  </si>
  <si>
    <t>Banjara Hills</t>
  </si>
  <si>
    <t>Hyderabad</t>
  </si>
  <si>
    <t>C Scheme</t>
  </si>
  <si>
    <t>Jaipur</t>
  </si>
  <si>
    <t>Connaught Place</t>
  </si>
  <si>
    <t>Restructured</t>
  </si>
  <si>
    <t>Salt Lake</t>
  </si>
  <si>
    <t>Business</t>
  </si>
  <si>
    <t>Transaction date</t>
  </si>
  <si>
    <t>TOTAL CUSTOMERS</t>
  </si>
  <si>
    <t>TOTAL DEPOSITS</t>
  </si>
  <si>
    <t>TOTAL LOANS</t>
  </si>
  <si>
    <t>NPA AMOUNT</t>
  </si>
  <si>
    <t>CUST1001</t>
  </si>
  <si>
    <t>CUST1002</t>
  </si>
  <si>
    <t>CUST1004</t>
  </si>
  <si>
    <t>CUST1008</t>
  </si>
  <si>
    <t>CUST1009</t>
  </si>
  <si>
    <t>CUST1011</t>
  </si>
  <si>
    <t>CUST1012</t>
  </si>
  <si>
    <t>CUST1015</t>
  </si>
  <si>
    <t>CUST1017</t>
  </si>
  <si>
    <t>CUST1019</t>
  </si>
  <si>
    <t>CUST1021</t>
  </si>
  <si>
    <t>CUST1023</t>
  </si>
  <si>
    <t>CUST1028</t>
  </si>
  <si>
    <t>CUST1031</t>
  </si>
  <si>
    <t>CUST1033</t>
  </si>
  <si>
    <t>CUST1035</t>
  </si>
  <si>
    <t>CUST1037</t>
  </si>
  <si>
    <t>CUST1039</t>
  </si>
  <si>
    <t>CUST1040</t>
  </si>
  <si>
    <t>CUST1045</t>
  </si>
  <si>
    <t>CUST1049</t>
  </si>
  <si>
    <t>CUST1052</t>
  </si>
  <si>
    <t>CUST1053</t>
  </si>
  <si>
    <t>CUST1058</t>
  </si>
  <si>
    <t>CUST1059</t>
  </si>
  <si>
    <t>CUST1061</t>
  </si>
  <si>
    <t>CUST1064</t>
  </si>
  <si>
    <t>CUST1066</t>
  </si>
  <si>
    <t>CUST1072</t>
  </si>
  <si>
    <t>CUST1073</t>
  </si>
  <si>
    <t>CUST1074</t>
  </si>
  <si>
    <t>CUST1075</t>
  </si>
  <si>
    <t>CUST1076</t>
  </si>
  <si>
    <t>CUST1077</t>
  </si>
  <si>
    <t>CUST1078</t>
  </si>
  <si>
    <t>CUST1079</t>
  </si>
  <si>
    <t>CUST1081</t>
  </si>
  <si>
    <t>CUST1082</t>
  </si>
  <si>
    <t>CUST1084</t>
  </si>
  <si>
    <t>CUST1085</t>
  </si>
  <si>
    <t>CUST1087</t>
  </si>
  <si>
    <t>CUST1090</t>
  </si>
  <si>
    <t>CUST1091</t>
  </si>
  <si>
    <t>CUST1092</t>
  </si>
  <si>
    <t>CUST1093</t>
  </si>
  <si>
    <t>CUST1097</t>
  </si>
  <si>
    <t>CUST1100</t>
  </si>
  <si>
    <t>CUST1105</t>
  </si>
  <si>
    <t>CUST1108</t>
  </si>
  <si>
    <t>CUST1110</t>
  </si>
  <si>
    <t>CUST1111</t>
  </si>
  <si>
    <t>CUST1114</t>
  </si>
  <si>
    <t>CUST1115</t>
  </si>
  <si>
    <t>CUST1116</t>
  </si>
  <si>
    <t>CUST1119</t>
  </si>
  <si>
    <t>CUST1121</t>
  </si>
  <si>
    <t>CUST1122</t>
  </si>
  <si>
    <t>CUST1126</t>
  </si>
  <si>
    <t>CUST1128</t>
  </si>
  <si>
    <t>CUST1129</t>
  </si>
  <si>
    <t>CUST1132</t>
  </si>
  <si>
    <t>CUST1133</t>
  </si>
  <si>
    <t>CUST1134</t>
  </si>
  <si>
    <t>CUST1135</t>
  </si>
  <si>
    <t>CUST1136</t>
  </si>
  <si>
    <t>CUST1137</t>
  </si>
  <si>
    <t>CUST1140</t>
  </si>
  <si>
    <t>CUST1143</t>
  </si>
  <si>
    <t>CUST1146</t>
  </si>
  <si>
    <t>CUST1151</t>
  </si>
  <si>
    <t>CUST1156</t>
  </si>
  <si>
    <t>CUST1157</t>
  </si>
  <si>
    <t>CUST1158</t>
  </si>
  <si>
    <t>CUST1159</t>
  </si>
  <si>
    <t>CUST1160</t>
  </si>
  <si>
    <t>CUST1162</t>
  </si>
  <si>
    <t>CUST1166</t>
  </si>
  <si>
    <t>CUST1167</t>
  </si>
  <si>
    <t>CUST1168</t>
  </si>
  <si>
    <t>CUST1170</t>
  </si>
  <si>
    <t>CUST1171</t>
  </si>
  <si>
    <t>CUST1172</t>
  </si>
  <si>
    <t>CUST1176</t>
  </si>
  <si>
    <t>CUST1177</t>
  </si>
  <si>
    <t>CUST1179</t>
  </si>
  <si>
    <t>CUST1181</t>
  </si>
  <si>
    <t>CUST1185</t>
  </si>
  <si>
    <t>CUST1187</t>
  </si>
  <si>
    <t>CUST1188</t>
  </si>
  <si>
    <t>CUST1190</t>
  </si>
  <si>
    <t>CUST1191</t>
  </si>
  <si>
    <t>CUST1192</t>
  </si>
  <si>
    <t>CUST1193</t>
  </si>
  <si>
    <t>CUST1194</t>
  </si>
  <si>
    <t>CUST1196</t>
  </si>
  <si>
    <t>CUST1198</t>
  </si>
  <si>
    <t>CUST1199</t>
  </si>
  <si>
    <t>CUST1202</t>
  </si>
  <si>
    <t>CUST1203</t>
  </si>
  <si>
    <t>CUST1204</t>
  </si>
  <si>
    <t>CUST1205</t>
  </si>
  <si>
    <t>CUST1206</t>
  </si>
  <si>
    <t>CUST1208</t>
  </si>
  <si>
    <t>CUST1212</t>
  </si>
  <si>
    <t>CUST1214</t>
  </si>
  <si>
    <t>CUST1218</t>
  </si>
  <si>
    <t>CUST1220</t>
  </si>
  <si>
    <t>CUST1222</t>
  </si>
  <si>
    <t>CUST1225</t>
  </si>
  <si>
    <t>CUST1227</t>
  </si>
  <si>
    <t>CUST1234</t>
  </si>
  <si>
    <t>CUST1235</t>
  </si>
  <si>
    <t>CUST1241</t>
  </si>
  <si>
    <t>CUST1242</t>
  </si>
  <si>
    <t>CUST1252</t>
  </si>
  <si>
    <t>CUST1253</t>
  </si>
  <si>
    <t>CUST1254</t>
  </si>
  <si>
    <t>CUST1255</t>
  </si>
  <si>
    <t>CUST1257</t>
  </si>
  <si>
    <t>CUST1258</t>
  </si>
  <si>
    <t>CUST1259</t>
  </si>
  <si>
    <t>CUST1261</t>
  </si>
  <si>
    <t>CUST1262</t>
  </si>
  <si>
    <t>CUST1263</t>
  </si>
  <si>
    <t>CUST1264</t>
  </si>
  <si>
    <t>CUST1267</t>
  </si>
  <si>
    <t>CUST1268</t>
  </si>
  <si>
    <t>CUST1274</t>
  </si>
  <si>
    <t>CUST1281</t>
  </si>
  <si>
    <t>CUST1282</t>
  </si>
  <si>
    <t>CUST1283</t>
  </si>
  <si>
    <t>CUST1286</t>
  </si>
  <si>
    <t>CUST1287</t>
  </si>
  <si>
    <t>CUST1288</t>
  </si>
  <si>
    <t>CUST1289</t>
  </si>
  <si>
    <t>CUST1290</t>
  </si>
  <si>
    <t>CUST1291</t>
  </si>
  <si>
    <t>CUST1295</t>
  </si>
  <si>
    <t>CUST1297</t>
  </si>
  <si>
    <t>CUST1298</t>
  </si>
  <si>
    <t>CUST1299</t>
  </si>
  <si>
    <t>CUST1302</t>
  </si>
  <si>
    <t>CUST1304</t>
  </si>
  <si>
    <t>CUST1305</t>
  </si>
  <si>
    <t>CUST1308</t>
  </si>
  <si>
    <t>CUST1309</t>
  </si>
  <si>
    <t>CUST1314</t>
  </si>
  <si>
    <t>CUST1315</t>
  </si>
  <si>
    <t>CUST1317</t>
  </si>
  <si>
    <t>CUST1323</t>
  </si>
  <si>
    <t>CUST1328</t>
  </si>
  <si>
    <t>CUST1329</t>
  </si>
  <si>
    <t>CUST1330</t>
  </si>
  <si>
    <t>CUST1332</t>
  </si>
  <si>
    <t>CUST1333</t>
  </si>
  <si>
    <t>CUST1334</t>
  </si>
  <si>
    <t>CUST1338</t>
  </si>
  <si>
    <t>CUST1340</t>
  </si>
  <si>
    <t>CUST1341</t>
  </si>
  <si>
    <t>CUST1342</t>
  </si>
  <si>
    <t>CUST1343</t>
  </si>
  <si>
    <t>CUST1347</t>
  </si>
  <si>
    <t>CUST1350</t>
  </si>
  <si>
    <t>CUST1351</t>
  </si>
  <si>
    <t>CUST1352</t>
  </si>
  <si>
    <t>CUST1354</t>
  </si>
  <si>
    <t>CUST1357</t>
  </si>
  <si>
    <t>CUST1359</t>
  </si>
  <si>
    <t>CUST1360</t>
  </si>
  <si>
    <t>CUST1362</t>
  </si>
  <si>
    <t>CUST1370</t>
  </si>
  <si>
    <t>CUST1374</t>
  </si>
  <si>
    <t>CUST1376</t>
  </si>
  <si>
    <t>CUST1379</t>
  </si>
  <si>
    <t>CUST1380</t>
  </si>
  <si>
    <t>CUST1381</t>
  </si>
  <si>
    <t>CUST1386</t>
  </si>
  <si>
    <t>CUST1391</t>
  </si>
  <si>
    <t>CUST1392</t>
  </si>
  <si>
    <t>CUST1397</t>
  </si>
  <si>
    <t>CUST1401</t>
  </si>
  <si>
    <t>CUST1402</t>
  </si>
  <si>
    <t>CUST1405</t>
  </si>
  <si>
    <t>CUST1406</t>
  </si>
  <si>
    <t>CUST1410</t>
  </si>
  <si>
    <t>CUST1413</t>
  </si>
  <si>
    <t>CUST1419</t>
  </si>
  <si>
    <t>CUST1422</t>
  </si>
  <si>
    <t>CUST1424</t>
  </si>
  <si>
    <t>CUST1426</t>
  </si>
  <si>
    <t>CUST1427</t>
  </si>
  <si>
    <t>CUST1428</t>
  </si>
  <si>
    <t>CUST1431</t>
  </si>
  <si>
    <t>CUST1433</t>
  </si>
  <si>
    <t>CUST1435</t>
  </si>
  <si>
    <t>CUST1437</t>
  </si>
  <si>
    <t>CUST1438</t>
  </si>
  <si>
    <t>CUST1439</t>
  </si>
  <si>
    <t>CUST1440</t>
  </si>
  <si>
    <t>CUST1441</t>
  </si>
  <si>
    <t>CUST1443</t>
  </si>
  <si>
    <t>CUST1444</t>
  </si>
  <si>
    <t>CUST1445</t>
  </si>
  <si>
    <t>CUST1446</t>
  </si>
  <si>
    <t>CUST1448</t>
  </si>
  <si>
    <t>CUST1450</t>
  </si>
  <si>
    <t>CUST1452</t>
  </si>
  <si>
    <t>CUST1453</t>
  </si>
  <si>
    <t>CUST1456</t>
  </si>
  <si>
    <t>CUST1457</t>
  </si>
  <si>
    <t>CUST1459</t>
  </si>
  <si>
    <t>CUST1460</t>
  </si>
  <si>
    <t>CUST1461</t>
  </si>
  <si>
    <t>CUST1462</t>
  </si>
  <si>
    <t>CUST1463</t>
  </si>
  <si>
    <t>CUST1465</t>
  </si>
  <si>
    <t>CUST1466</t>
  </si>
  <si>
    <t>CUST1467</t>
  </si>
  <si>
    <t>CUST1469</t>
  </si>
  <si>
    <t>CUST1471</t>
  </si>
  <si>
    <t>CUST1472</t>
  </si>
  <si>
    <t>CUST1474</t>
  </si>
  <si>
    <t>CUST1476</t>
  </si>
  <si>
    <t>CUST1477</t>
  </si>
  <si>
    <t>CUST1479</t>
  </si>
  <si>
    <t>CUST1480</t>
  </si>
  <si>
    <t>CUST1481</t>
  </si>
  <si>
    <t>CUST1483</t>
  </si>
  <si>
    <t>CUST1484</t>
  </si>
  <si>
    <t>CUST1486</t>
  </si>
  <si>
    <t>CUST1487</t>
  </si>
  <si>
    <t>CUST1490</t>
  </si>
  <si>
    <t>CUST1494</t>
  </si>
  <si>
    <t>CUST1497</t>
  </si>
  <si>
    <t>CUST1498</t>
  </si>
  <si>
    <t>CUST1500</t>
  </si>
  <si>
    <t>CUST1501</t>
  </si>
  <si>
    <t>CUST1503</t>
  </si>
  <si>
    <t>CUST1505</t>
  </si>
  <si>
    <t>CUST1507</t>
  </si>
  <si>
    <t>CUST1509</t>
  </si>
  <si>
    <t>CUST1511</t>
  </si>
  <si>
    <t>CUST1512</t>
  </si>
  <si>
    <t>CUST1519</t>
  </si>
  <si>
    <t>CUST1523</t>
  </si>
  <si>
    <t>CUST1524</t>
  </si>
  <si>
    <t>CUST1525</t>
  </si>
  <si>
    <t>CUST1527</t>
  </si>
  <si>
    <t>CUST1529</t>
  </si>
  <si>
    <t>CUST1531</t>
  </si>
  <si>
    <t>CUST1532</t>
  </si>
  <si>
    <t>CUST1534</t>
  </si>
  <si>
    <t>CUST1536</t>
  </si>
  <si>
    <t>CUST1538</t>
  </si>
  <si>
    <t>CUST1541</t>
  </si>
  <si>
    <t>CUST1546</t>
  </si>
  <si>
    <t>CUST1551</t>
  </si>
  <si>
    <t>CUST1552</t>
  </si>
  <si>
    <t>CUST1553</t>
  </si>
  <si>
    <t>CUST1555</t>
  </si>
  <si>
    <t>CUST1558</t>
  </si>
  <si>
    <t>CUST1561</t>
  </si>
  <si>
    <t>CUST1562</t>
  </si>
  <si>
    <t>CUST1563</t>
  </si>
  <si>
    <t>CUST1568</t>
  </si>
  <si>
    <t>CUST1571</t>
  </si>
  <si>
    <t>CUST1573</t>
  </si>
  <si>
    <t>CUST1575</t>
  </si>
  <si>
    <t>CUST1576</t>
  </si>
  <si>
    <t>CUST1577</t>
  </si>
  <si>
    <t>CUST1581</t>
  </si>
  <si>
    <t>CUST1583</t>
  </si>
  <si>
    <t>CUST1587</t>
  </si>
  <si>
    <t>CUST1588</t>
  </si>
  <si>
    <t>CUST1589</t>
  </si>
  <si>
    <t>CUST1594</t>
  </si>
  <si>
    <t>CUST1596</t>
  </si>
  <si>
    <t>CUST1598</t>
  </si>
  <si>
    <t>CUST1599</t>
  </si>
  <si>
    <t>CUST1600</t>
  </si>
  <si>
    <t>CUST1602</t>
  </si>
  <si>
    <t>CUST1604</t>
  </si>
  <si>
    <t>CUST1605</t>
  </si>
  <si>
    <t>CUST1609</t>
  </si>
  <si>
    <t>CUST1611</t>
  </si>
  <si>
    <t>CUST1616</t>
  </si>
  <si>
    <t>CUST1617</t>
  </si>
  <si>
    <t>CUST1618</t>
  </si>
  <si>
    <t>CUST1619</t>
  </si>
  <si>
    <t>CUST1620</t>
  </si>
  <si>
    <t>CUST1622</t>
  </si>
  <si>
    <t>CUST1623</t>
  </si>
  <si>
    <t>CUST1624</t>
  </si>
  <si>
    <t>CUST1625</t>
  </si>
  <si>
    <t>CUST1627</t>
  </si>
  <si>
    <t>CUST1628</t>
  </si>
  <si>
    <t>CUST1631</t>
  </si>
  <si>
    <t>CUST1632</t>
  </si>
  <si>
    <t>CUST1636</t>
  </si>
  <si>
    <t>CUST1637</t>
  </si>
  <si>
    <t>CUST1640</t>
  </si>
  <si>
    <t>CUST1644</t>
  </si>
  <si>
    <t>CUST1645</t>
  </si>
  <si>
    <t>CUST1649</t>
  </si>
  <si>
    <t>CUST1654</t>
  </si>
  <si>
    <t>CUST1655</t>
  </si>
  <si>
    <t>CUST1658</t>
  </si>
  <si>
    <t>CUST1661</t>
  </si>
  <si>
    <t>CUST1662</t>
  </si>
  <si>
    <t>CUST1664</t>
  </si>
  <si>
    <t>CUST1665</t>
  </si>
  <si>
    <t>CUST1666</t>
  </si>
  <si>
    <t>CUST1667</t>
  </si>
  <si>
    <t>CUST1672</t>
  </si>
  <si>
    <t>CUST1673</t>
  </si>
  <si>
    <t>CUST1675</t>
  </si>
  <si>
    <t>CUST1678</t>
  </si>
  <si>
    <t>CUST1680</t>
  </si>
  <si>
    <t>CUST1681</t>
  </si>
  <si>
    <t>CUST1682</t>
  </si>
  <si>
    <t>CUST1684</t>
  </si>
  <si>
    <t>CUST1685</t>
  </si>
  <si>
    <t>CUST1687</t>
  </si>
  <si>
    <t>CUST1688</t>
  </si>
  <si>
    <t>CUST1689</t>
  </si>
  <si>
    <t>CUST1690</t>
  </si>
  <si>
    <t>CUST1698</t>
  </si>
  <si>
    <t>CUST1701</t>
  </si>
  <si>
    <t>CUST1704</t>
  </si>
  <si>
    <t>CUST1706</t>
  </si>
  <si>
    <t>CUST1707</t>
  </si>
  <si>
    <t>CUST1709</t>
  </si>
  <si>
    <t>CUST1710</t>
  </si>
  <si>
    <t>CUST1711</t>
  </si>
  <si>
    <t>CUST1712</t>
  </si>
  <si>
    <t>CUST1714</t>
  </si>
  <si>
    <t>CUST1716</t>
  </si>
  <si>
    <t>CUST1719</t>
  </si>
  <si>
    <t>CUST1723</t>
  </si>
  <si>
    <t>CUST1724</t>
  </si>
  <si>
    <t>CUST1727</t>
  </si>
  <si>
    <t>CUST1730</t>
  </si>
  <si>
    <t>CUST1737</t>
  </si>
  <si>
    <t>CUST1738</t>
  </si>
  <si>
    <t>CUST1739</t>
  </si>
  <si>
    <t>CUST1740</t>
  </si>
  <si>
    <t>CUST1742</t>
  </si>
  <si>
    <t>CUST1745</t>
  </si>
  <si>
    <t>CUST1746</t>
  </si>
  <si>
    <t>CUST1748</t>
  </si>
  <si>
    <t>CUST1749</t>
  </si>
  <si>
    <t>CUST1751</t>
  </si>
  <si>
    <t>CUST1752</t>
  </si>
  <si>
    <t>CUST1753</t>
  </si>
  <si>
    <t>CUST1756</t>
  </si>
  <si>
    <t>CUST1759</t>
  </si>
  <si>
    <t>CUST1761</t>
  </si>
  <si>
    <t>CUST1762</t>
  </si>
  <si>
    <t>CUST1764</t>
  </si>
  <si>
    <t>CUST1765</t>
  </si>
  <si>
    <t>CUST1766</t>
  </si>
  <si>
    <t>CUST1767</t>
  </si>
  <si>
    <t>CUST1771</t>
  </si>
  <si>
    <t>CUST1773</t>
  </si>
  <si>
    <t>CUST1775</t>
  </si>
  <si>
    <t>CUST1776</t>
  </si>
  <si>
    <t>CUST1778</t>
  </si>
  <si>
    <t>CUST1779</t>
  </si>
  <si>
    <t>CUST1781</t>
  </si>
  <si>
    <t>CUST1784</t>
  </si>
  <si>
    <t>CUST1786</t>
  </si>
  <si>
    <t>CUST1787</t>
  </si>
  <si>
    <t>CUST1790</t>
  </si>
  <si>
    <t>CUST1794</t>
  </si>
  <si>
    <t>CUST1795</t>
  </si>
  <si>
    <t>CUST1796</t>
  </si>
  <si>
    <t>CUST1798</t>
  </si>
  <si>
    <t>CUST1800</t>
  </si>
  <si>
    <t>CUST1802</t>
  </si>
  <si>
    <t>CUST1805</t>
  </si>
  <si>
    <t>CUST1808</t>
  </si>
  <si>
    <t>CUST1810</t>
  </si>
  <si>
    <t>CUST1811</t>
  </si>
  <si>
    <t>CUST1812</t>
  </si>
  <si>
    <t>CUST1814</t>
  </si>
  <si>
    <t>CUST1815</t>
  </si>
  <si>
    <t>CUST1816</t>
  </si>
  <si>
    <t>CUST1819</t>
  </si>
  <si>
    <t>CUST1820</t>
  </si>
  <si>
    <t>CUST1824</t>
  </si>
  <si>
    <t>CUST1825</t>
  </si>
  <si>
    <t>CUST1827</t>
  </si>
  <si>
    <t>CUST1828</t>
  </si>
  <si>
    <t>CUST1832</t>
  </si>
  <si>
    <t>CUST1833</t>
  </si>
  <si>
    <t>CUST1834</t>
  </si>
  <si>
    <t>CUST1835</t>
  </si>
  <si>
    <t>CUST1838</t>
  </si>
  <si>
    <t>CUST1845</t>
  </si>
  <si>
    <t>CUST1847</t>
  </si>
  <si>
    <t>CUST1848</t>
  </si>
  <si>
    <t>CUST1850</t>
  </si>
  <si>
    <t>CUST1851</t>
  </si>
  <si>
    <t>CUST1852</t>
  </si>
  <si>
    <t>CUST1853</t>
  </si>
  <si>
    <t>CUST1855</t>
  </si>
  <si>
    <t>CUST1856</t>
  </si>
  <si>
    <t>CUST1862</t>
  </si>
  <si>
    <t>CUST1863</t>
  </si>
  <si>
    <t>CUST1866</t>
  </si>
  <si>
    <t>CUST1869</t>
  </si>
  <si>
    <t>CUST1871</t>
  </si>
  <si>
    <t>CUST1875</t>
  </si>
  <si>
    <t>CUST1876</t>
  </si>
  <si>
    <t>CUST1877</t>
  </si>
  <si>
    <t>CUST1878</t>
  </si>
  <si>
    <t>CUST1879</t>
  </si>
  <si>
    <t>CUST1880</t>
  </si>
  <si>
    <t>CUST1883</t>
  </si>
  <si>
    <t>CUST1887</t>
  </si>
  <si>
    <t>CUST1889</t>
  </si>
  <si>
    <t>CUST1892</t>
  </si>
  <si>
    <t>CUST1896</t>
  </si>
  <si>
    <t>CUST1898</t>
  </si>
  <si>
    <t>CUST1900</t>
  </si>
  <si>
    <t>CUST1903</t>
  </si>
  <si>
    <t>CUST1904</t>
  </si>
  <si>
    <t>CUST1905</t>
  </si>
  <si>
    <t>CUST1906</t>
  </si>
  <si>
    <t>CUST1914</t>
  </si>
  <si>
    <t>CUST1919</t>
  </si>
  <si>
    <t>CUST1922</t>
  </si>
  <si>
    <t>CUST1923</t>
  </si>
  <si>
    <t>CUST1926</t>
  </si>
  <si>
    <t>CUST1927</t>
  </si>
  <si>
    <t>CUST1928</t>
  </si>
  <si>
    <t>CUST1929</t>
  </si>
  <si>
    <t>CUST1932</t>
  </si>
  <si>
    <t>CUST1933</t>
  </si>
  <si>
    <t>CUST1934</t>
  </si>
  <si>
    <t>CUST1936</t>
  </si>
  <si>
    <t>CUST1937</t>
  </si>
  <si>
    <t>CUST1941</t>
  </si>
  <si>
    <t>CUST1945</t>
  </si>
  <si>
    <t>CUST1949</t>
  </si>
  <si>
    <t>CUST1951</t>
  </si>
  <si>
    <t>CUST1952</t>
  </si>
  <si>
    <t>CUST1956</t>
  </si>
  <si>
    <t>CUST1961</t>
  </si>
  <si>
    <t>CUST1965</t>
  </si>
  <si>
    <t>CUST1968</t>
  </si>
  <si>
    <t>CUST1970</t>
  </si>
  <si>
    <t>CUST1973</t>
  </si>
  <si>
    <t>CUST1976</t>
  </si>
  <si>
    <t>CUST1978</t>
  </si>
  <si>
    <t>CUST1981</t>
  </si>
  <si>
    <t>CUST1983</t>
  </si>
  <si>
    <t>CUST1984</t>
  </si>
  <si>
    <t>CUST1991</t>
  </si>
  <si>
    <t>CUST1998</t>
  </si>
  <si>
    <t>CUST2000</t>
  </si>
  <si>
    <t>Sum of Deposit Amount (■)</t>
  </si>
  <si>
    <t>Sum of Account Balance (■)</t>
  </si>
  <si>
    <t>Sum of Transaction Amount (■)</t>
  </si>
  <si>
    <t>Table001__Page_1_13[Account Type]</t>
  </si>
  <si>
    <t>Table001__Page_1_13[Branch]</t>
  </si>
  <si>
    <t>Table001__Page_1_13[City]</t>
  </si>
  <si>
    <t>Table001__Page_1_13[Gender]</t>
  </si>
  <si>
    <t>Table001__Page_1_13[Age]</t>
  </si>
  <si>
    <t>Table001__Page_1_13[Account Opening Date]</t>
  </si>
  <si>
    <t>Table001__Page_1_13[Deposit Amount (■)]</t>
  </si>
  <si>
    <t>Table001__Page_1_13[Loan Amount (■)]</t>
  </si>
  <si>
    <t>Table001__Page_1_13[Interest Rate (%)]</t>
  </si>
  <si>
    <t>Table001__Page_1_13[EMI (■)]</t>
  </si>
  <si>
    <t>Table001__Page_1_13[Loan Status]</t>
  </si>
  <si>
    <t>Table001__Page_1_13[Account Balance (■)]</t>
  </si>
  <si>
    <t>Table001__Page_1_13[Transaction Type]</t>
  </si>
  <si>
    <t>Table001__Page_1_13[Transaction Amount (■)]</t>
  </si>
  <si>
    <t>Table001__Page_1_13[NPA Status]</t>
  </si>
  <si>
    <t>Table001__Page_1_13[Customer Segment]</t>
  </si>
  <si>
    <t>Table001__Page_1_13[Transaction date]</t>
  </si>
  <si>
    <t>Table001__Page_1_13[CUSTOMER ID]</t>
  </si>
  <si>
    <t>Data returned for Sum of Account Balance (■) (First 1000 rows).</t>
  </si>
  <si>
    <t>Count of CUSTOMER ID</t>
  </si>
  <si>
    <t>LOAN CUSTOMER</t>
  </si>
  <si>
    <t>ACTIVE LOAN</t>
  </si>
  <si>
    <t>Sum of ACTIVE LOAN</t>
  </si>
  <si>
    <t>CUST1560</t>
  </si>
  <si>
    <t>CUST1384</t>
  </si>
  <si>
    <t>CUST1102</t>
  </si>
  <si>
    <t>CUST1736</t>
  </si>
  <si>
    <t>CUST1559</t>
  </si>
  <si>
    <t>CUST1980</t>
  </si>
  <si>
    <t>CUST1043</t>
  </si>
  <si>
    <t>CUST1321</t>
  </si>
  <si>
    <t>CUST1920</t>
  </si>
  <si>
    <t>CUST1400</t>
  </si>
  <si>
    <t>CUST1938</t>
  </si>
  <si>
    <t>CUST1584</t>
  </si>
  <si>
    <t>CUST1692</t>
  </si>
  <si>
    <t>CUST1635</t>
  </si>
  <si>
    <t>CUST1826</t>
  </si>
  <si>
    <t>CUST1432</t>
  </si>
  <si>
    <t>CUST1526</t>
  </si>
  <si>
    <t>CUST1285</t>
  </si>
  <si>
    <t>CUST1414</t>
  </si>
  <si>
    <t>CUST1389</t>
  </si>
  <si>
    <t>CUST1195</t>
  </si>
  <si>
    <t>CUST1792</t>
  </si>
  <si>
    <t>CUST1455</t>
  </si>
  <si>
    <t>CUST1473</t>
  </si>
  <si>
    <t>CUST1860</t>
  </si>
  <si>
    <t>CUST1629</t>
  </si>
  <si>
    <t>CUST1276</t>
  </si>
  <si>
    <t>CUST1755</t>
  </si>
  <si>
    <t>CUST1676</t>
  </si>
  <si>
    <t>CUST1055</t>
  </si>
  <si>
    <t>CUST1544</t>
  </si>
  <si>
    <t>CUST1248</t>
  </si>
  <si>
    <t>CUST1691</t>
  </si>
  <si>
    <t>CUST1209</t>
  </si>
  <si>
    <t>CUST1125</t>
  </si>
  <si>
    <t>CUST1319</t>
  </si>
  <si>
    <t>CUST1726</t>
  </si>
  <si>
    <t>CUST1071</t>
  </si>
  <si>
    <t>CUST1789</t>
  </si>
  <si>
    <t>CUST1702</t>
  </si>
  <si>
    <t>CUST1867</t>
  </si>
  <si>
    <t>CUST1144</t>
  </si>
  <si>
    <t>CUST1943</t>
  </si>
  <si>
    <t>CUST1361</t>
  </si>
  <si>
    <t>CUST1603</t>
  </si>
  <si>
    <t>CUST1873</t>
  </si>
  <si>
    <t>CUST1013</t>
  </si>
  <si>
    <t>CUST1643</t>
  </si>
  <si>
    <t>CUST1586</t>
  </si>
  <si>
    <t>CUST1062</t>
  </si>
  <si>
    <t>CUST1893</t>
  </si>
  <si>
    <t>CUST1139</t>
  </si>
  <si>
    <t>CUST1894</t>
  </si>
  <si>
    <t>CUST1086</t>
  </si>
  <si>
    <t>CUST1089</t>
  </si>
  <si>
    <t>CUST1047</t>
  </si>
  <si>
    <t>CUST1741</t>
  </si>
  <si>
    <t>CUST1246</t>
  </si>
  <si>
    <t>CUST1069</t>
  </si>
  <si>
    <t>CUST1358</t>
  </si>
  <si>
    <t>CUST1489</t>
  </si>
  <si>
    <t>CUST1371</t>
  </si>
  <si>
    <t>CUST1165</t>
  </si>
  <si>
    <t>CUST1548</t>
  </si>
  <si>
    <t>CUST1857</t>
  </si>
  <si>
    <t>CUST1540</t>
  </si>
  <si>
    <t>CUST1032</t>
  </si>
  <si>
    <t>CUST1947</t>
  </si>
  <si>
    <t>CUST1930</t>
  </si>
  <si>
    <t>CUST1355</t>
  </si>
  <si>
    <t>CUST1916</t>
  </si>
  <si>
    <t>CUST1683</t>
  </si>
  <si>
    <t>CUST1608</t>
  </si>
  <si>
    <t>CUST1265</t>
  </si>
  <si>
    <t>CUST1464</t>
  </si>
  <si>
    <t>CUST1785</t>
  </si>
  <si>
    <t>CUST1027</t>
  </si>
  <si>
    <t>CUST1868</t>
  </si>
  <si>
    <t>CUST1421</t>
  </si>
  <si>
    <t>CUST1113</t>
  </si>
  <si>
    <t>CUST1747</t>
  </si>
  <si>
    <t>CUST1793</t>
  </si>
  <si>
    <t>CUST1051</t>
  </si>
  <si>
    <t>CUST1173</t>
  </si>
  <si>
    <t>CUST1772</t>
  </si>
  <si>
    <t>CUST1715</t>
  </si>
  <si>
    <t>CUST1368</t>
  </si>
  <si>
    <t>CUST1003</t>
  </si>
  <si>
    <t>CUST1915</t>
  </si>
  <si>
    <t>CUST1697</t>
  </si>
  <si>
    <t>CUST1491</t>
  </si>
  <si>
    <t>CUST1694</t>
  </si>
  <si>
    <t>CUST1992</t>
  </si>
  <si>
    <t>CUST1124</t>
  </si>
  <si>
    <t>CUST1280</t>
  </si>
  <si>
    <t>CUST1451</t>
  </si>
  <si>
    <t>CUST1277</t>
  </si>
  <si>
    <t>CUST1318</t>
  </si>
  <si>
    <t>CUST1044</t>
  </si>
  <si>
    <t>CUST1744</t>
  </si>
  <si>
    <t>CUST1590</t>
  </si>
  <si>
    <t>CUST1373</t>
  </si>
  <si>
    <t>CUST1549</t>
  </si>
  <si>
    <t>CUST1331</t>
  </si>
  <si>
    <t>CUST1418</t>
  </si>
  <si>
    <t>CUST1615</t>
  </si>
  <si>
    <t>CUST1366</t>
  </si>
  <si>
    <t>CUST1007</t>
  </si>
  <si>
    <t>CUST1910</t>
  </si>
  <si>
    <t>CUST1700</t>
  </si>
  <si>
    <t>CUST1621</t>
  </si>
  <si>
    <t>CUST1870</t>
  </si>
  <si>
    <t>CUST1528</t>
  </si>
  <si>
    <t>CUST1278</t>
  </si>
  <si>
    <t>CUST1399</t>
  </si>
  <si>
    <t>CUST1063</t>
  </si>
  <si>
    <t>CUST1163</t>
  </si>
  <si>
    <t>CUST1436</t>
  </si>
  <si>
    <t>CUST1803</t>
  </si>
  <si>
    <t>CUST1336</t>
  </si>
  <si>
    <t>CUST1175</t>
  </si>
  <si>
    <t>CUST1530</t>
  </si>
  <si>
    <t>CUST1994</t>
  </si>
  <si>
    <t>CUST1485</t>
  </si>
  <si>
    <t>CUST1646</t>
  </si>
  <si>
    <t>CUST1390</t>
  </si>
  <si>
    <t>CUST1216</t>
  </si>
  <si>
    <t>CUST1229</t>
  </si>
  <si>
    <t>CUST1303</t>
  </si>
  <si>
    <t>CUST1674</t>
  </si>
  <si>
    <t>CUST1327</t>
  </si>
  <si>
    <t>CUST1770</t>
  </si>
  <si>
    <t>CUST1890</t>
  </si>
  <si>
    <t>CUST1417</t>
  </si>
  <si>
    <t>CUST1353</t>
  </si>
  <si>
    <t>CUST1038</t>
  </si>
  <si>
    <t>CUST1902</t>
  </si>
  <si>
    <t>CUST1344</t>
  </si>
  <si>
    <t>CUST1939</t>
  </si>
  <si>
    <t>CUST1831</t>
  </si>
  <si>
    <t>CUST1145</t>
  </si>
  <si>
    <t>CUST1717</t>
  </si>
  <si>
    <t>CUST1593</t>
  </si>
  <si>
    <t>CUST1423</t>
  </si>
  <si>
    <t>CUST1388</t>
  </si>
  <si>
    <t>CUST1891</t>
  </si>
  <si>
    <t>CUST1260</t>
  </si>
  <si>
    <t>CUST1718</t>
  </si>
  <si>
    <t>CUST1601</t>
  </si>
  <si>
    <t>CUST1557</t>
  </si>
  <si>
    <t>CUST1269</t>
  </si>
  <si>
    <t>CUST1050</t>
  </si>
  <si>
    <t>CUST1470</t>
  </si>
  <si>
    <t>CUST1054</t>
  </si>
  <si>
    <t>CUST1977</t>
  </si>
  <si>
    <t>CUST1735</t>
  </si>
  <si>
    <t>CUST1080</t>
  </si>
  <si>
    <t>CUST1112</t>
  </si>
  <si>
    <t>CUST1482</t>
  </si>
  <si>
    <t>CUST1238</t>
  </si>
  <si>
    <t>CUST1300</t>
  </si>
  <si>
    <t>CUST1320</t>
  </si>
  <si>
    <t>CUST1292</t>
  </si>
  <si>
    <t>CUST1638</t>
  </si>
  <si>
    <t>CUST1757</t>
  </si>
  <si>
    <t>CUST1250</t>
  </si>
  <si>
    <t>CUST1311</t>
  </si>
  <si>
    <t>CUST1554</t>
  </si>
  <si>
    <t>CUST1118</t>
  </si>
  <si>
    <t>CUST1408</t>
  </si>
  <si>
    <t>CUST1429</t>
  </si>
  <si>
    <t>CUST1024</t>
  </si>
  <si>
    <t>CUST1729</t>
  </si>
  <si>
    <t>CUST1468</t>
  </si>
  <si>
    <t>CUST1514</t>
  </si>
  <si>
    <t>CUST1375</t>
  </si>
  <si>
    <t>CUST1083</t>
  </si>
  <si>
    <t>CUST1982</t>
  </si>
  <si>
    <t>CUST1971</t>
  </si>
  <si>
    <t>CUST1106</t>
  </si>
  <si>
    <t>CUST1251</t>
  </si>
  <si>
    <t>CUST1178</t>
  </si>
  <si>
    <t>CUST1488</t>
  </si>
  <si>
    <t>CUST1508</t>
  </si>
  <si>
    <t>CUST1967</t>
  </si>
  <si>
    <t>CUST1950</t>
  </si>
  <si>
    <t>CUST1107</t>
  </si>
  <si>
    <t>CUST1650</t>
  </si>
  <si>
    <t>CUST1663</t>
  </si>
  <si>
    <t>CUST1705</t>
  </si>
  <si>
    <t>CUST1098</t>
  </si>
  <si>
    <t>CUST1763</t>
  </si>
  <si>
    <t>CUST1120</t>
  </si>
  <si>
    <t>CUST1669</t>
  </si>
  <si>
    <t>CUST1725</t>
  </si>
  <si>
    <t>CUST1409</t>
  </si>
  <si>
    <t>CUST1516</t>
  </si>
  <si>
    <t>CUST1957</t>
  </si>
  <si>
    <t>CUST1874</t>
  </si>
  <si>
    <t>CUST1964</t>
  </si>
  <si>
    <t>CUST1595</t>
  </si>
  <si>
    <t>CUST1614</t>
  </si>
  <si>
    <t>CUST1843</t>
  </si>
  <si>
    <t>CUST1846</t>
  </si>
  <si>
    <t>CUST1029</t>
  </si>
  <si>
    <t>CUST1972</t>
  </si>
  <si>
    <t>CUST1014</t>
  </si>
  <si>
    <t>CUST1325</t>
  </si>
  <si>
    <t>CUST1861</t>
  </si>
  <si>
    <t>CUST1442</t>
  </si>
  <si>
    <t>CUST1306</t>
  </si>
  <si>
    <t>CUST1383</t>
  </si>
  <si>
    <t>CUST1499</t>
  </si>
  <si>
    <t>CUST1147</t>
  </si>
  <si>
    <t>CUST1506</t>
  </si>
  <si>
    <t>CUST1671</t>
  </si>
  <si>
    <t>CUST1909</t>
  </si>
  <si>
    <t>CUST1799</t>
  </si>
  <si>
    <t>CUST1378</t>
  </si>
  <si>
    <t>CUST1958</t>
  </si>
  <si>
    <t>CUST1042</t>
  </si>
  <si>
    <t>CUST1574</t>
  </si>
  <si>
    <t>CUST1818</t>
  </si>
  <si>
    <t>CUST1513</t>
  </si>
  <si>
    <t>CUST1275</t>
  </si>
  <si>
    <t>CUST1211</t>
  </si>
  <si>
    <t>CUST1224</t>
  </si>
  <si>
    <t>CUST1226</t>
  </si>
  <si>
    <t>CUST1610</t>
  </si>
  <si>
    <t>CUST1034</t>
  </si>
  <si>
    <t>CUST1543</t>
  </si>
  <si>
    <t>CUST1777</t>
  </si>
  <si>
    <t>CUST1221</t>
  </si>
  <si>
    <t>CUST1872</t>
  </si>
  <si>
    <t>CUST1026</t>
  </si>
  <si>
    <t>CUST1412</t>
  </si>
  <si>
    <t>CUST1068</t>
  </si>
  <si>
    <t>CUST1316</t>
  </si>
  <si>
    <t>CUST1864</t>
  </si>
  <si>
    <t>CUST1349</t>
  </si>
  <si>
    <t>CUST1966</t>
  </si>
  <si>
    <t>CUST1150</t>
  </si>
  <si>
    <t>CUST1256</t>
  </si>
  <si>
    <t>CUST1356</t>
  </si>
  <si>
    <t>CUST1407</t>
  </si>
  <si>
    <t>CUST1099</t>
  </si>
  <si>
    <t>Details for Sum of ACTIVE LOAN</t>
  </si>
  <si>
    <t>Sum of LOAN CUSTOMER</t>
  </si>
  <si>
    <t>ACTIVE LOAN RATE=</t>
  </si>
  <si>
    <t>FOR KPI</t>
  </si>
  <si>
    <t>LOAN DEAFAULT RATE=</t>
  </si>
  <si>
    <t>Sum of NPA AMOUNT</t>
  </si>
  <si>
    <t>NPA RATE=</t>
  </si>
  <si>
    <t>Mar</t>
  </si>
  <si>
    <t>BANKING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</si>
</sst>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0.0"/>
    <numFmt numFmtId="165" formatCode="0.00,,&quot;M&quot;"/>
    <numFmt numFmtId="166" formatCode="0.0,,&quot;M&quot;"/>
    <numFmt numFmtId="167" formatCode="000.0,,&quot;M&quot;"/>
  </numFmts>
  <fonts count="9" x14ac:knownFonts="1">
    <font>
      <sz val="11"/>
      <color theme="1"/>
      <name val="Calibri"/>
      <family val="2"/>
      <scheme val="minor"/>
    </font>
    <font>
      <sz val="11"/>
      <color rgb="FF00610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0"/>
      <name val="Arial Black"/>
      <family val="2"/>
    </font>
    <font>
      <sz val="11"/>
      <color theme="1"/>
      <name val="Arial Black"/>
      <family val="2"/>
    </font>
    <font>
      <sz val="20"/>
      <color theme="1"/>
      <name val="Calibri"/>
      <family val="2"/>
      <scheme val="minor"/>
    </font>
    <font>
      <sz val="16"/>
      <color theme="0"/>
      <name val="Arial Black"/>
      <family val="2"/>
    </font>
  </fonts>
  <fills count="5">
    <fill>
      <patternFill patternType="none"/>
    </fill>
    <fill>
      <patternFill patternType="gray125"/>
    </fill>
    <fill>
      <patternFill patternType="solid">
        <fgColor rgb="FFC6EFCE"/>
      </patternFill>
    </fill>
    <fill>
      <patternFill patternType="solid">
        <fgColor rgb="FF222B35"/>
        <bgColor indexed="64"/>
      </patternFill>
    </fill>
    <fill>
      <patternFill patternType="solid">
        <fgColor theme="1" tint="0.249977111117893"/>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4">
    <xf numFmtId="0" fontId="0" fillId="0" borderId="0"/>
    <xf numFmtId="0" fontId="1" fillId="2" borderId="0" applyNumberFormat="0" applyBorder="0" applyAlignment="0" applyProtection="0"/>
    <xf numFmtId="9" fontId="2" fillId="0" borderId="0" applyFont="0" applyFill="0" applyBorder="0" applyAlignment="0" applyProtection="0"/>
    <xf numFmtId="44" fontId="2" fillId="0" borderId="0" applyFont="0" applyFill="0" applyBorder="0" applyAlignment="0" applyProtection="0"/>
  </cellStyleXfs>
  <cellXfs count="25">
    <xf numFmtId="0" fontId="0" fillId="0" borderId="0" xfId="0"/>
    <xf numFmtId="14" fontId="0" fillId="0" borderId="0" xfId="0" applyNumberFormat="1"/>
    <xf numFmtId="0" fontId="1" fillId="2" borderId="0" xfId="1"/>
    <xf numFmtId="1" fontId="0" fillId="0" borderId="0" xfId="2" applyNumberFormat="1" applyFont="1"/>
    <xf numFmtId="0" fontId="0" fillId="0" borderId="0" xfId="0" pivotButton="1"/>
    <xf numFmtId="0" fontId="0" fillId="0" borderId="0" xfId="0" applyAlignment="1">
      <alignment horizontal="left"/>
    </xf>
    <xf numFmtId="0" fontId="4" fillId="0" borderId="0" xfId="0" applyFont="1"/>
    <xf numFmtId="9" fontId="0" fillId="0" borderId="0" xfId="2" applyFont="1"/>
    <xf numFmtId="0" fontId="0" fillId="3" borderId="0" xfId="0" applyFill="1"/>
    <xf numFmtId="164" fontId="0" fillId="0" borderId="0" xfId="0" applyNumberFormat="1"/>
    <xf numFmtId="165" fontId="0" fillId="0" borderId="0" xfId="3" applyNumberFormat="1" applyFont="1"/>
    <xf numFmtId="1" fontId="0" fillId="0" borderId="0" xfId="0" applyNumberFormat="1"/>
    <xf numFmtId="14" fontId="0" fillId="0" borderId="0" xfId="3" applyNumberFormat="1" applyFont="1"/>
    <xf numFmtId="0" fontId="6" fillId="0" borderId="0" xfId="0" applyFont="1"/>
    <xf numFmtId="2" fontId="0" fillId="0" borderId="0" xfId="2" applyNumberFormat="1" applyFont="1"/>
    <xf numFmtId="0" fontId="0" fillId="0" borderId="1" xfId="0" applyBorder="1"/>
    <xf numFmtId="0" fontId="7" fillId="0" borderId="0" xfId="0" applyFont="1"/>
    <xf numFmtId="9" fontId="7" fillId="0" borderId="0" xfId="2" applyFont="1"/>
    <xf numFmtId="9" fontId="0" fillId="0" borderId="0" xfId="0" applyNumberFormat="1"/>
    <xf numFmtId="2" fontId="0" fillId="0" borderId="0" xfId="0" applyNumberFormat="1"/>
    <xf numFmtId="166" fontId="0" fillId="0" borderId="0" xfId="0" applyNumberFormat="1"/>
    <xf numFmtId="167" fontId="0" fillId="0" borderId="0" xfId="0" applyNumberFormat="1"/>
    <xf numFmtId="0" fontId="8" fillId="4" borderId="0" xfId="0" applyFont="1" applyFill="1" applyAlignment="1">
      <alignment horizontal="center" vertical="center"/>
    </xf>
    <xf numFmtId="0" fontId="5" fillId="4" borderId="0" xfId="0" applyFont="1" applyFill="1" applyAlignment="1">
      <alignment horizontal="center" vertical="center"/>
    </xf>
    <xf numFmtId="0" fontId="0" fillId="0" borderId="0" xfId="0" applyNumberFormat="1"/>
  </cellXfs>
  <cellStyles count="4">
    <cellStyle name="Currency" xfId="3" builtinId="4"/>
    <cellStyle name="Good" xfId="1" builtinId="26"/>
    <cellStyle name="Normal" xfId="0" builtinId="0"/>
    <cellStyle name="Percent" xfId="2" builtinId="5"/>
  </cellStyles>
  <dxfs count="32">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fill>
        <patternFill>
          <bgColor theme="1"/>
        </patternFill>
      </fill>
    </dxf>
    <dxf>
      <fill>
        <patternFill>
          <bgColor theme="1" tint="0.24994659260841701"/>
        </patternFill>
      </fill>
    </dxf>
    <dxf>
      <font>
        <name val="Bahnschrift SemiLight"/>
        <family val="2"/>
        <scheme val="none"/>
      </font>
    </dxf>
    <dxf>
      <font>
        <name val="Arial Black"/>
        <family val="2"/>
        <scheme val="none"/>
      </font>
    </dxf>
  </dxfs>
  <tableStyles count="5" defaultTableStyle="TableStyleMedium2" defaultPivotStyle="PivotStyleLight16">
    <tableStyle name="Slicer Style 1" pivot="0" table="0" count="1" xr9:uid="{EE5A2C35-DECA-45FF-B8EE-C56873814D65}">
      <tableStyleElement type="wholeTable" dxfId="31"/>
    </tableStyle>
    <tableStyle name="Slicer Style 2" pivot="0" table="0" count="1" xr9:uid="{2B3A8779-6868-47C1-9D24-209CFA6B9248}">
      <tableStyleElement type="wholeTable" dxfId="30"/>
    </tableStyle>
    <tableStyle name="Slicer Style 3" pivot="0" table="0" count="3" xr9:uid="{4A6E6416-469A-4C21-AEED-77E902732D7D}">
      <tableStyleElement type="wholeTable" dxfId="29"/>
    </tableStyle>
    <tableStyle name="Slicer Style 4" pivot="0" table="0" count="1" xr9:uid="{3513B099-1943-4166-BB65-E4C75B20A51D}"/>
    <tableStyle name="Slicer Style 5" pivot="0" table="0" count="5" xr9:uid="{0DDF0768-02F9-4571-B055-DCCC3EEE2DF3}">
      <tableStyleElement type="wholeTable" dxfId="28"/>
    </tableStyle>
  </tableStyles>
  <colors>
    <mruColors>
      <color rgb="FF222B35"/>
      <color rgb="FF8497B0"/>
    </mruColors>
  </colors>
  <extLst>
    <ext xmlns:x14="http://schemas.microsoft.com/office/spreadsheetml/2009/9/main" uri="{46F421CA-312F-682f-3DD2-61675219B42D}">
      <x14:dxfs count="7">
        <dxf>
          <fill>
            <patternFill>
              <bgColor theme="5" tint="0.39994506668294322"/>
            </patternFill>
          </fill>
        </dxf>
        <dxf>
          <fill>
            <patternFill>
              <bgColor theme="9" tint="0.39994506668294322"/>
            </patternFill>
          </fill>
        </dxf>
        <dxf>
          <fill>
            <patternFill>
              <bgColor theme="6" tint="0.79998168889431442"/>
            </patternFill>
          </fill>
        </dxf>
        <dxf>
          <fill>
            <patternFill>
              <bgColor theme="7" tint="0.39994506668294322"/>
            </patternFill>
          </fill>
        </dxf>
        <dxf>
          <fill>
            <patternFill>
              <bgColor theme="7" tint="0.39994506668294322"/>
            </patternFill>
          </fill>
        </dxf>
        <dxf>
          <fill>
            <patternFill>
              <bgColor theme="2" tint="-9.9948118533890809E-2"/>
            </patternFill>
          </fill>
        </dxf>
        <dxf>
          <fill>
            <patternFill>
              <bgColor theme="7"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6"/>
            <x14:slicerStyleElement type="selectedItemWithData" dxfId="5"/>
          </x14:slicerStyleElements>
        </x14:slicerStyle>
        <x14:slicerStyle name="Slicer Style 4">
          <x14:slicerStyleElements>
            <x14:slicerStyleElement type="selectedItemWithData" dxfId="4"/>
          </x14:slicerStyleElements>
        </x14:slicerStyle>
        <x14:slicerStyle name="Slicer Style 5">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3.xml"/><Relationship Id="rId21" Type="http://schemas.openxmlformats.org/officeDocument/2006/relationships/pivotCacheDefinition" Target="pivotCache/pivotCacheDefinition13.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2.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07/relationships/slicerCache" Target="slicerCaches/slicerCache1.xml"/><Relationship Id="rId32" Type="http://schemas.microsoft.com/office/2017/06/relationships/rdRichValue" Target="richData/rdrichvalue.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connections" Target="connections.xml"/><Relationship Id="rId36"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performance dashboard.xx.xlsx]DATA CALCULATION!PivotTable5</c:name>
    <c:fmtId val="35"/>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IN">
                <a:solidFill>
                  <a:schemeClr val="bg1"/>
                </a:solidFill>
                <a:latin typeface="Arial Black" panose="020B0A04020102020204" pitchFamily="34" charset="0"/>
              </a:rPr>
              <a:t>MONTHLY SALES</a:t>
            </a:r>
          </a:p>
          <a:p>
            <a:pPr>
              <a:defRPr>
                <a:solidFill>
                  <a:schemeClr val="bg1"/>
                </a:solidFill>
                <a:latin typeface="Arial Black" panose="020B0A04020102020204" pitchFamily="34" charset="0"/>
              </a:defRPr>
            </a:pPr>
            <a:r>
              <a:rPr lang="en-IN">
                <a:solidFill>
                  <a:schemeClr val="bg1"/>
                </a:solidFill>
                <a:latin typeface="Arial Black" panose="020B0A04020102020204" pitchFamily="34" charset="0"/>
              </a:rPr>
              <a:t>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lumMod val="75000"/>
            </a:schemeClr>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00B050"/>
          </a:soli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lumMod val="75000"/>
            </a:schemeClr>
          </a:solidFill>
          <a:ln>
            <a:noFill/>
          </a:ln>
          <a:effectLst>
            <a:outerShdw blurRad="57150" dist="19050" dir="5400000" algn="ctr" rotWithShape="0">
              <a:srgbClr val="000000">
                <a:alpha val="63000"/>
              </a:srgbClr>
            </a:outerShdw>
          </a:effectLst>
        </c:spPr>
      </c:pivotFmt>
      <c:pivotFmt>
        <c:idx val="7"/>
        <c:spPr>
          <a:solidFill>
            <a:schemeClr val="accent1">
              <a:lumMod val="75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00B050"/>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lumMod val="75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00B050"/>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lumMod val="75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00B050"/>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2B3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2B3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CALCULATION'!$B$25:$B$26</c:f>
              <c:strCache>
                <c:ptCount val="1"/>
                <c:pt idx="0">
                  <c:v>2026</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cat>
            <c:strRef>
              <c:f>'DATA CALCULATION'!$A$27:$A$38</c:f>
              <c:strCache>
                <c:ptCount val="11"/>
                <c:pt idx="0">
                  <c:v>Apr</c:v>
                </c:pt>
                <c:pt idx="1">
                  <c:v>Aug</c:v>
                </c:pt>
                <c:pt idx="2">
                  <c:v>Dec</c:v>
                </c:pt>
                <c:pt idx="3">
                  <c:v>Feb</c:v>
                </c:pt>
                <c:pt idx="4">
                  <c:v>Jan</c:v>
                </c:pt>
                <c:pt idx="5">
                  <c:v>Jul</c:v>
                </c:pt>
                <c:pt idx="6">
                  <c:v>Jun</c:v>
                </c:pt>
                <c:pt idx="7">
                  <c:v>May</c:v>
                </c:pt>
                <c:pt idx="8">
                  <c:v>Nov</c:v>
                </c:pt>
                <c:pt idx="9">
                  <c:v>Oct</c:v>
                </c:pt>
                <c:pt idx="10">
                  <c:v>Sep</c:v>
                </c:pt>
              </c:strCache>
            </c:strRef>
          </c:cat>
          <c:val>
            <c:numRef>
              <c:f>'DATA CALCULATION'!$B$27:$B$38</c:f>
              <c:numCache>
                <c:formatCode>General</c:formatCode>
                <c:ptCount val="11"/>
                <c:pt idx="0">
                  <c:v>179961</c:v>
                </c:pt>
                <c:pt idx="1">
                  <c:v>340259</c:v>
                </c:pt>
                <c:pt idx="2">
                  <c:v>306847</c:v>
                </c:pt>
                <c:pt idx="5">
                  <c:v>352170</c:v>
                </c:pt>
                <c:pt idx="6">
                  <c:v>341759</c:v>
                </c:pt>
                <c:pt idx="7">
                  <c:v>333636</c:v>
                </c:pt>
                <c:pt idx="8">
                  <c:v>311860</c:v>
                </c:pt>
                <c:pt idx="9">
                  <c:v>348075</c:v>
                </c:pt>
                <c:pt idx="10">
                  <c:v>346416</c:v>
                </c:pt>
              </c:numCache>
            </c:numRef>
          </c:val>
          <c:extLst>
            <c:ext xmlns:c16="http://schemas.microsoft.com/office/drawing/2014/chart" uri="{C3380CC4-5D6E-409C-BE32-E72D297353CC}">
              <c16:uniqueId val="{00000000-7526-4D0A-AC5C-A7D401E1DAE7}"/>
            </c:ext>
          </c:extLst>
        </c:ser>
        <c:ser>
          <c:idx val="1"/>
          <c:order val="1"/>
          <c:tx>
            <c:strRef>
              <c:f>'DATA CALCULATION'!$C$25:$C$26</c:f>
              <c:strCache>
                <c:ptCount val="1"/>
                <c:pt idx="0">
                  <c:v>2027</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'DATA CALCULATION'!$A$27:$A$38</c:f>
              <c:strCache>
                <c:ptCount val="11"/>
                <c:pt idx="0">
                  <c:v>Apr</c:v>
                </c:pt>
                <c:pt idx="1">
                  <c:v>Aug</c:v>
                </c:pt>
                <c:pt idx="2">
                  <c:v>Dec</c:v>
                </c:pt>
                <c:pt idx="3">
                  <c:v>Feb</c:v>
                </c:pt>
                <c:pt idx="4">
                  <c:v>Jan</c:v>
                </c:pt>
                <c:pt idx="5">
                  <c:v>Jul</c:v>
                </c:pt>
                <c:pt idx="6">
                  <c:v>Jun</c:v>
                </c:pt>
                <c:pt idx="7">
                  <c:v>May</c:v>
                </c:pt>
                <c:pt idx="8">
                  <c:v>Nov</c:v>
                </c:pt>
                <c:pt idx="9">
                  <c:v>Oct</c:v>
                </c:pt>
                <c:pt idx="10">
                  <c:v>Sep</c:v>
                </c:pt>
              </c:strCache>
            </c:strRef>
          </c:cat>
          <c:val>
            <c:numRef>
              <c:f>'DATA CALCULATION'!$C$27:$C$38</c:f>
              <c:numCache>
                <c:formatCode>General</c:formatCode>
                <c:ptCount val="11"/>
                <c:pt idx="3">
                  <c:v>48958</c:v>
                </c:pt>
                <c:pt idx="4">
                  <c:v>367876</c:v>
                </c:pt>
              </c:numCache>
            </c:numRef>
          </c:val>
          <c:extLst>
            <c:ext xmlns:c16="http://schemas.microsoft.com/office/drawing/2014/chart" uri="{C3380CC4-5D6E-409C-BE32-E72D297353CC}">
              <c16:uniqueId val="{00000001-7526-4D0A-AC5C-A7D401E1DAE7}"/>
            </c:ext>
          </c:extLst>
        </c:ser>
        <c:dLbls>
          <c:showLegendKey val="0"/>
          <c:showVal val="0"/>
          <c:showCatName val="0"/>
          <c:showSerName val="0"/>
          <c:showPercent val="0"/>
          <c:showBubbleSize val="0"/>
        </c:dLbls>
        <c:gapWidth val="0"/>
        <c:overlap val="-24"/>
        <c:axId val="1356269599"/>
        <c:axId val="759986703"/>
      </c:barChart>
      <c:catAx>
        <c:axId val="1356269599"/>
        <c:scaling>
          <c:orientation val="minMax"/>
        </c:scaling>
        <c:delete val="0"/>
        <c:axPos val="b"/>
        <c:numFmt formatCode="General" sourceLinked="1"/>
        <c:majorTickMark val="out"/>
        <c:minorTickMark val="none"/>
        <c:tickLblPos val="nextTo"/>
        <c:spPr>
          <a:noFill/>
          <a:ln w="12700"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crossAx val="759986703"/>
        <c:crosses val="autoZero"/>
        <c:auto val="1"/>
        <c:lblAlgn val="ctr"/>
        <c:lblOffset val="100"/>
        <c:noMultiLvlLbl val="0"/>
      </c:catAx>
      <c:valAx>
        <c:axId val="7599867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356269599"/>
        <c:crosses val="autoZero"/>
        <c:crossBetween val="between"/>
      </c:valAx>
      <c:spPr>
        <a:noFill/>
        <a:ln>
          <a:noFill/>
        </a:ln>
        <a:effectLst/>
      </c:spPr>
    </c:plotArea>
    <c:legend>
      <c:legendPos val="r"/>
      <c:layout>
        <c:manualLayout>
          <c:xMode val="edge"/>
          <c:yMode val="edge"/>
          <c:x val="0.93200141919735291"/>
          <c:y val="0.35281195573875845"/>
          <c:w val="5.7830957796758821E-2"/>
          <c:h val="0.34892055460523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bg2">
        <a:lumMod val="25000"/>
      </a:schemeClr>
    </a:solidFill>
    <a:ln>
      <a:noFill/>
    </a:ln>
    <a:effectLst/>
  </c:spPr>
  <c:txPr>
    <a:bodyPr/>
    <a:lstStyle/>
    <a:p>
      <a:pPr>
        <a:defRPr>
          <a:solidFill>
            <a:srgbClr val="222B3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performance dashboard.xx.xlsx]DATA CALCULATION!PivotTable7</c:name>
    <c:fmtId val="3"/>
  </c:pivotSource>
  <c:chart>
    <c:title>
      <c:tx>
        <c:rich>
          <a:bodyPr rot="0" spcFirstLastPara="1" vertOverflow="ellipsis" vert="horz" wrap="square" anchor="ctr" anchorCtr="1"/>
          <a:lstStyle/>
          <a:p>
            <a:pPr>
              <a:defRPr sz="1600" b="0" i="0" u="none" strike="noStrike" kern="1200" spc="0" baseline="0">
                <a:solidFill>
                  <a:schemeClr val="bg1"/>
                </a:solidFill>
                <a:latin typeface="Arial Black" panose="020B0A04020102020204" pitchFamily="34" charset="0"/>
                <a:ea typeface="+mn-ea"/>
                <a:cs typeface="+mn-cs"/>
              </a:defRPr>
            </a:pPr>
            <a:r>
              <a:rPr lang="en-US" sz="1600">
                <a:solidFill>
                  <a:schemeClr val="bg1"/>
                </a:solidFill>
                <a:latin typeface="Arial Black" panose="020B0A04020102020204" pitchFamily="34" charset="0"/>
              </a:rPr>
              <a:t>Sales</a:t>
            </a:r>
            <a:r>
              <a:rPr lang="en-US" sz="1600" baseline="0">
                <a:solidFill>
                  <a:schemeClr val="bg1"/>
                </a:solidFill>
                <a:latin typeface="Arial Black" panose="020B0A04020102020204" pitchFamily="34" charset="0"/>
              </a:rPr>
              <a:t> by Category</a:t>
            </a:r>
            <a:endParaRPr lang="en-US" sz="1600">
              <a:solidFill>
                <a:schemeClr val="bg1"/>
              </a:solidFill>
              <a:latin typeface="Arial Black" panose="020B0A04020102020204" pitchFamily="34" charset="0"/>
            </a:endParaRPr>
          </a:p>
        </c:rich>
      </c:tx>
      <c:layout>
        <c:manualLayout>
          <c:xMode val="edge"/>
          <c:yMode val="edge"/>
          <c:x val="0.29156702214602853"/>
          <c:y val="2.722891152962162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CALCULATION'!$J$24</c:f>
              <c:strCache>
                <c:ptCount val="1"/>
                <c:pt idx="0">
                  <c:v>Total</c:v>
                </c:pt>
              </c:strCache>
            </c:strRef>
          </c:tx>
          <c:spPr>
            <a:solidFill>
              <a:schemeClr val="accent2">
                <a:lumMod val="75000"/>
              </a:schemeClr>
            </a:solidFill>
            <a:ln>
              <a:noFill/>
            </a:ln>
            <a:effectLst/>
          </c:spPr>
          <c:invertIfNegative val="0"/>
          <c:cat>
            <c:strRef>
              <c:f>'DATA CALCULATION'!$I$25:$I$38</c:f>
              <c:strCache>
                <c:ptCount val="13"/>
                <c:pt idx="0">
                  <c:v>ALMIRAH</c:v>
                </c:pt>
                <c:pt idx="1">
                  <c:v>FRIDGE</c:v>
                </c:pt>
                <c:pt idx="2">
                  <c:v>GROCERIES</c:v>
                </c:pt>
                <c:pt idx="3">
                  <c:v>JEANS</c:v>
                </c:pt>
                <c:pt idx="4">
                  <c:v>LAPTOP</c:v>
                </c:pt>
                <c:pt idx="5">
                  <c:v>M</c:v>
                </c:pt>
                <c:pt idx="6">
                  <c:v>MICROPHONE</c:v>
                </c:pt>
                <c:pt idx="7">
                  <c:v>MIXER</c:v>
                </c:pt>
                <c:pt idx="8">
                  <c:v>MOBILE</c:v>
                </c:pt>
                <c:pt idx="9">
                  <c:v>MOBILE COVER</c:v>
                </c:pt>
                <c:pt idx="10">
                  <c:v>SHOES</c:v>
                </c:pt>
                <c:pt idx="11">
                  <c:v>SOFA</c:v>
                </c:pt>
                <c:pt idx="12">
                  <c:v>TV</c:v>
                </c:pt>
              </c:strCache>
            </c:strRef>
          </c:cat>
          <c:val>
            <c:numRef>
              <c:f>'DATA CALCULATION'!$J$25:$J$38</c:f>
              <c:numCache>
                <c:formatCode>General</c:formatCode>
                <c:ptCount val="13"/>
                <c:pt idx="0">
                  <c:v>149243</c:v>
                </c:pt>
                <c:pt idx="1">
                  <c:v>186346</c:v>
                </c:pt>
                <c:pt idx="2">
                  <c:v>117693</c:v>
                </c:pt>
                <c:pt idx="3">
                  <c:v>338848</c:v>
                </c:pt>
                <c:pt idx="4">
                  <c:v>351396</c:v>
                </c:pt>
                <c:pt idx="5">
                  <c:v>187003</c:v>
                </c:pt>
                <c:pt idx="6">
                  <c:v>145353</c:v>
                </c:pt>
                <c:pt idx="7">
                  <c:v>375294</c:v>
                </c:pt>
                <c:pt idx="8">
                  <c:v>351235</c:v>
                </c:pt>
                <c:pt idx="9">
                  <c:v>148803</c:v>
                </c:pt>
                <c:pt idx="10">
                  <c:v>305404</c:v>
                </c:pt>
                <c:pt idx="11">
                  <c:v>265115</c:v>
                </c:pt>
                <c:pt idx="12">
                  <c:v>356084</c:v>
                </c:pt>
              </c:numCache>
            </c:numRef>
          </c:val>
          <c:extLst>
            <c:ext xmlns:c16="http://schemas.microsoft.com/office/drawing/2014/chart" uri="{C3380CC4-5D6E-409C-BE32-E72D297353CC}">
              <c16:uniqueId val="{00000000-B9D3-425D-AFC4-B68F85C3E5F3}"/>
            </c:ext>
          </c:extLst>
        </c:ser>
        <c:dLbls>
          <c:showLegendKey val="0"/>
          <c:showVal val="0"/>
          <c:showCatName val="0"/>
          <c:showSerName val="0"/>
          <c:showPercent val="0"/>
          <c:showBubbleSize val="0"/>
        </c:dLbls>
        <c:gapWidth val="182"/>
        <c:axId val="32783872"/>
        <c:axId val="841423279"/>
      </c:barChart>
      <c:catAx>
        <c:axId val="3278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841423279"/>
        <c:crosses val="autoZero"/>
        <c:auto val="1"/>
        <c:lblAlgn val="ctr"/>
        <c:lblOffset val="100"/>
        <c:noMultiLvlLbl val="0"/>
      </c:catAx>
      <c:valAx>
        <c:axId val="841423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78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performance dashboard.xx.xlsx]DATA CALCULATION!PivotTable9</c:name>
    <c:fmtId val="18"/>
  </c:pivotSource>
  <c:chart>
    <c:title>
      <c:tx>
        <c:rich>
          <a:bodyPr rot="0" spcFirstLastPara="1" vertOverflow="ellipsis" vert="horz" wrap="square" anchor="ctr" anchorCtr="1"/>
          <a:lstStyle/>
          <a:p>
            <a:pPr>
              <a:defRPr sz="1800" b="0" i="0" u="none" strike="noStrike" kern="1200" spc="0" baseline="0">
                <a:solidFill>
                  <a:schemeClr val="bg1"/>
                </a:solidFill>
                <a:latin typeface="Arial Black" panose="020B0A04020102020204" pitchFamily="34" charset="0"/>
                <a:ea typeface="+mn-ea"/>
                <a:cs typeface="+mn-cs"/>
              </a:defRPr>
            </a:pPr>
            <a:r>
              <a:rPr lang="en-US" sz="1800">
                <a:solidFill>
                  <a:schemeClr val="bg1"/>
                </a:solidFill>
                <a:latin typeface="Arial Black" panose="020B0A04020102020204" pitchFamily="34" charset="0"/>
              </a:rPr>
              <a:t>TOP</a:t>
            </a:r>
            <a:r>
              <a:rPr lang="en-US" sz="1800" baseline="0">
                <a:solidFill>
                  <a:schemeClr val="bg1"/>
                </a:solidFill>
                <a:latin typeface="Arial Black" panose="020B0A04020102020204" pitchFamily="34" charset="0"/>
              </a:rPr>
              <a:t> 10 PRODUCTS</a:t>
            </a:r>
            <a:endParaRPr lang="en-US" sz="1800">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CALCULATION'!$N$24</c:f>
              <c:strCache>
                <c:ptCount val="1"/>
                <c:pt idx="0">
                  <c:v>Total</c:v>
                </c:pt>
              </c:strCache>
            </c:strRef>
          </c:tx>
          <c:spPr>
            <a:solidFill>
              <a:srgbClr val="7030A0"/>
            </a:solidFill>
            <a:ln>
              <a:noFill/>
            </a:ln>
            <a:effectLst/>
          </c:spPr>
          <c:invertIfNegative val="0"/>
          <c:cat>
            <c:strRef>
              <c:f>'DATA CALCULATION'!$M$25:$M$35</c:f>
              <c:strCache>
                <c:ptCount val="10"/>
                <c:pt idx="0">
                  <c:v>ALMIRAH</c:v>
                </c:pt>
                <c:pt idx="1">
                  <c:v>FRIDGE</c:v>
                </c:pt>
                <c:pt idx="2">
                  <c:v>JEANS</c:v>
                </c:pt>
                <c:pt idx="3">
                  <c:v>LAPTOP</c:v>
                </c:pt>
                <c:pt idx="4">
                  <c:v>M</c:v>
                </c:pt>
                <c:pt idx="5">
                  <c:v>MIXER</c:v>
                </c:pt>
                <c:pt idx="6">
                  <c:v>MOBILE</c:v>
                </c:pt>
                <c:pt idx="7">
                  <c:v>SHOES</c:v>
                </c:pt>
                <c:pt idx="8">
                  <c:v>SOFA</c:v>
                </c:pt>
                <c:pt idx="9">
                  <c:v>TV</c:v>
                </c:pt>
              </c:strCache>
            </c:strRef>
          </c:cat>
          <c:val>
            <c:numRef>
              <c:f>'DATA CALCULATION'!$N$25:$N$35</c:f>
              <c:numCache>
                <c:formatCode>General</c:formatCode>
                <c:ptCount val="10"/>
                <c:pt idx="0">
                  <c:v>149243</c:v>
                </c:pt>
                <c:pt idx="1">
                  <c:v>186346</c:v>
                </c:pt>
                <c:pt idx="2">
                  <c:v>338848</c:v>
                </c:pt>
                <c:pt idx="3">
                  <c:v>351396</c:v>
                </c:pt>
                <c:pt idx="4">
                  <c:v>187003</c:v>
                </c:pt>
                <c:pt idx="5">
                  <c:v>375294</c:v>
                </c:pt>
                <c:pt idx="6">
                  <c:v>351235</c:v>
                </c:pt>
                <c:pt idx="7">
                  <c:v>305404</c:v>
                </c:pt>
                <c:pt idx="8">
                  <c:v>265115</c:v>
                </c:pt>
                <c:pt idx="9">
                  <c:v>356084</c:v>
                </c:pt>
              </c:numCache>
            </c:numRef>
          </c:val>
          <c:extLst>
            <c:ext xmlns:c16="http://schemas.microsoft.com/office/drawing/2014/chart" uri="{C3380CC4-5D6E-409C-BE32-E72D297353CC}">
              <c16:uniqueId val="{00000000-2A6B-4253-A6E6-691BC657F4A1}"/>
            </c:ext>
          </c:extLst>
        </c:ser>
        <c:dLbls>
          <c:showLegendKey val="0"/>
          <c:showVal val="0"/>
          <c:showCatName val="0"/>
          <c:showSerName val="0"/>
          <c:showPercent val="0"/>
          <c:showBubbleSize val="0"/>
        </c:dLbls>
        <c:gapWidth val="51"/>
        <c:overlap val="-27"/>
        <c:axId val="2099302223"/>
        <c:axId val="841271119"/>
      </c:barChart>
      <c:catAx>
        <c:axId val="209930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41271119"/>
        <c:crosses val="autoZero"/>
        <c:auto val="1"/>
        <c:lblAlgn val="ctr"/>
        <c:lblOffset val="100"/>
        <c:noMultiLvlLbl val="0"/>
      </c:catAx>
      <c:valAx>
        <c:axId val="84127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9930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[banking performance dashboard.xx.xlsx]DATA CALCULATION!PivotTable3</c:name>
    <c:fmtId val="14"/>
  </c:pivotSource>
  <c:chart>
    <c:title>
      <c:tx>
        <c:rich>
          <a:bodyPr rot="0" spcFirstLastPara="1" vertOverflow="ellipsis" vert="horz" wrap="square" anchor="ctr" anchorCtr="1"/>
          <a:lstStyle/>
          <a:p>
            <a:pPr>
              <a:defRPr sz="1800" b="0" i="0" u="none" strike="noStrike" kern="1200" spc="0" baseline="0">
                <a:solidFill>
                  <a:schemeClr val="bg1"/>
                </a:solidFill>
                <a:latin typeface="Arial Black" panose="020B0A04020102020204" pitchFamily="34" charset="0"/>
                <a:ea typeface="+mn-ea"/>
                <a:cs typeface="+mn-cs"/>
              </a:defRPr>
            </a:pPr>
            <a:r>
              <a:rPr lang="en-US" sz="1800">
                <a:solidFill>
                  <a:schemeClr val="bg1"/>
                </a:solidFill>
                <a:latin typeface="Arial Black" panose="020B0A04020102020204" pitchFamily="34" charset="0"/>
              </a:rPr>
              <a:t>ORDERS</a:t>
            </a:r>
          </a:p>
        </c:rich>
      </c:tx>
      <c:layout>
        <c:manualLayout>
          <c:xMode val="edge"/>
          <c:yMode val="edge"/>
          <c:x val="0.43694444444444447"/>
          <c:y val="2.77777777777777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pivotFmt>
      <c:pivotFmt>
        <c:idx val="10"/>
        <c:spPr>
          <a:solidFill>
            <a:schemeClr val="dk1">
              <a:tint val="88500"/>
            </a:schemeClr>
          </a:solidFill>
          <a:ln w="19050">
            <a:solidFill>
              <a:schemeClr val="lt1"/>
            </a:solidFill>
          </a:ln>
          <a:effectLst/>
        </c:spPr>
      </c:pivotFmt>
      <c:pivotFmt>
        <c:idx val="11"/>
        <c:spPr>
          <a:solidFill>
            <a:schemeClr val="dk1">
              <a:tint val="88500"/>
            </a:schemeClr>
          </a:solidFill>
          <a:ln w="19050">
            <a:solidFill>
              <a:schemeClr val="lt1"/>
            </a:solidFill>
          </a:ln>
          <a:effectLst/>
        </c:spPr>
      </c:pivotFmt>
      <c:pivotFmt>
        <c:idx val="12"/>
        <c:spPr>
          <a:solidFill>
            <a:schemeClr val="dk1">
              <a:tint val="88500"/>
            </a:schemeClr>
          </a:solidFill>
          <a:ln w="19050">
            <a:solidFill>
              <a:schemeClr val="lt1"/>
            </a:solidFill>
          </a:ln>
          <a:effectLst/>
        </c:spPr>
      </c:pivotFmt>
      <c:pivotFmt>
        <c:idx val="13"/>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w="19050">
            <a:solidFill>
              <a:schemeClr val="lt1"/>
            </a:solidFill>
          </a:ln>
          <a:effectLst/>
        </c:spPr>
      </c:pivotFmt>
      <c:pivotFmt>
        <c:idx val="15"/>
        <c:spPr>
          <a:solidFill>
            <a:schemeClr val="dk1">
              <a:tint val="88500"/>
            </a:schemeClr>
          </a:solidFill>
          <a:ln w="19050">
            <a:solidFill>
              <a:schemeClr val="lt1"/>
            </a:solidFill>
          </a:ln>
          <a:effectLst/>
        </c:spPr>
      </c:pivotFmt>
      <c:pivotFmt>
        <c:idx val="16"/>
        <c:spPr>
          <a:solidFill>
            <a:schemeClr val="dk1">
              <a:tint val="88500"/>
            </a:schemeClr>
          </a:solidFill>
          <a:ln w="19050">
            <a:solidFill>
              <a:schemeClr val="lt1"/>
            </a:solidFill>
          </a:ln>
          <a:effectLst/>
        </c:spPr>
      </c:pivotFmt>
      <c:pivotFmt>
        <c:idx val="17"/>
        <c:spPr>
          <a:solidFill>
            <a:schemeClr val="dk1">
              <a:tint val="88500"/>
            </a:schemeClr>
          </a:solidFill>
          <a:ln w="19050">
            <a:solidFill>
              <a:schemeClr val="lt1"/>
            </a:solidFill>
          </a:ln>
          <a:effectLst/>
        </c:spPr>
      </c:pivotFmt>
      <c:pivotFmt>
        <c:idx val="18"/>
        <c:spPr>
          <a:solidFill>
            <a:schemeClr val="dk1">
              <a:tint val="88500"/>
            </a:schemeClr>
          </a:solidFill>
          <a:ln w="19050">
            <a:solidFill>
              <a:schemeClr val="lt1"/>
            </a:solidFill>
          </a:ln>
          <a:effectLst/>
        </c:spPr>
      </c:pivotFmt>
      <c:pivotFmt>
        <c:idx val="19"/>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dk1">
              <a:tint val="88500"/>
            </a:schemeClr>
          </a:solidFill>
          <a:ln w="19050">
            <a:solidFill>
              <a:schemeClr val="lt1"/>
            </a:solidFill>
          </a:ln>
          <a:effectLst/>
        </c:spPr>
      </c:pivotFmt>
      <c:pivotFmt>
        <c:idx val="21"/>
        <c:spPr>
          <a:solidFill>
            <a:schemeClr val="dk1">
              <a:tint val="88500"/>
            </a:schemeClr>
          </a:solidFill>
          <a:ln w="19050">
            <a:solidFill>
              <a:schemeClr val="lt1"/>
            </a:solidFill>
          </a:ln>
          <a:effectLst/>
        </c:spPr>
      </c:pivotFmt>
      <c:pivotFmt>
        <c:idx val="22"/>
        <c:spPr>
          <a:solidFill>
            <a:schemeClr val="dk1">
              <a:tint val="88500"/>
            </a:schemeClr>
          </a:solidFill>
          <a:ln w="19050">
            <a:solidFill>
              <a:schemeClr val="lt1"/>
            </a:solidFill>
          </a:ln>
          <a:effectLst/>
        </c:spPr>
      </c:pivotFmt>
      <c:pivotFmt>
        <c:idx val="23"/>
        <c:spPr>
          <a:solidFill>
            <a:schemeClr val="dk1">
              <a:tint val="88500"/>
            </a:schemeClr>
          </a:solidFill>
          <a:ln w="19050">
            <a:solidFill>
              <a:schemeClr val="lt1"/>
            </a:solidFill>
          </a:ln>
          <a:effectLst/>
        </c:spPr>
      </c:pivotFmt>
      <c:pivotFmt>
        <c:idx val="24"/>
        <c:spPr>
          <a:solidFill>
            <a:schemeClr val="dk1">
              <a:tint val="88500"/>
            </a:schemeClr>
          </a:solidFill>
          <a:ln w="19050">
            <a:solidFill>
              <a:schemeClr val="lt1"/>
            </a:solidFill>
          </a:ln>
          <a:effectLst/>
        </c:spPr>
      </c:pivotFmt>
    </c:pivotFmts>
    <c:plotArea>
      <c:layout>
        <c:manualLayout>
          <c:layoutTarget val="inner"/>
          <c:xMode val="edge"/>
          <c:yMode val="edge"/>
          <c:x val="0.18571259842519683"/>
          <c:y val="0.12541666666666668"/>
          <c:w val="0.5025277777777778"/>
          <c:h val="0.83754629629629629"/>
        </c:manualLayout>
      </c:layout>
      <c:doughnutChart>
        <c:varyColors val="1"/>
        <c:ser>
          <c:idx val="0"/>
          <c:order val="0"/>
          <c:tx>
            <c:strRef>
              <c:f>'DATA CALCULATION'!$B$14</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9414-4ED3-B8DF-876903457BDA}"/>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9414-4ED3-B8DF-876903457BDA}"/>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9414-4ED3-B8DF-876903457BDA}"/>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7-9414-4ED3-B8DF-876903457BDA}"/>
              </c:ext>
            </c:extLst>
          </c:dPt>
          <c:dPt>
            <c:idx val="4"/>
            <c:bubble3D val="0"/>
            <c:spPr>
              <a:solidFill>
                <a:schemeClr val="dk1">
                  <a:tint val="30000"/>
                </a:schemeClr>
              </a:solidFill>
              <a:ln w="19050">
                <a:solidFill>
                  <a:schemeClr val="lt1"/>
                </a:solidFill>
              </a:ln>
              <a:effectLst/>
            </c:spPr>
            <c:extLst>
              <c:ext xmlns:c16="http://schemas.microsoft.com/office/drawing/2014/chart" uri="{C3380CC4-5D6E-409C-BE32-E72D297353CC}">
                <c16:uniqueId val="{00000009-9414-4ED3-B8DF-876903457BDA}"/>
              </c:ext>
            </c:extLst>
          </c:dPt>
          <c:cat>
            <c:strRef>
              <c:f>'DATA CALCULATION'!$A$15:$A$20</c:f>
              <c:strCache>
                <c:ptCount val="5"/>
                <c:pt idx="0">
                  <c:v>DELIVERED</c:v>
                </c:pt>
                <c:pt idx="1">
                  <c:v>NOT DELIVERED</c:v>
                </c:pt>
                <c:pt idx="2">
                  <c:v>ON DELIVERY</c:v>
                </c:pt>
                <c:pt idx="3">
                  <c:v>RETURNED</c:v>
                </c:pt>
                <c:pt idx="4">
                  <c:v>SHIPPED</c:v>
                </c:pt>
              </c:strCache>
            </c:strRef>
          </c:cat>
          <c:val>
            <c:numRef>
              <c:f>'DATA CALCULATION'!$B$15:$B$20</c:f>
              <c:numCache>
                <c:formatCode>General</c:formatCode>
                <c:ptCount val="5"/>
                <c:pt idx="0">
                  <c:v>60</c:v>
                </c:pt>
                <c:pt idx="1">
                  <c:v>59</c:v>
                </c:pt>
                <c:pt idx="2">
                  <c:v>60</c:v>
                </c:pt>
                <c:pt idx="3">
                  <c:v>60</c:v>
                </c:pt>
                <c:pt idx="4">
                  <c:v>60</c:v>
                </c:pt>
              </c:numCache>
            </c:numRef>
          </c:val>
          <c:extLst>
            <c:ext xmlns:c16="http://schemas.microsoft.com/office/drawing/2014/chart" uri="{C3380CC4-5D6E-409C-BE32-E72D297353CC}">
              <c16:uniqueId val="{0000000A-9414-4ED3-B8DF-876903457B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117519685039366"/>
          <c:y val="0.14094847233825117"/>
          <c:w val="0.26215813648293962"/>
          <c:h val="0.7596765428694248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performance dashboard.xx.xlsx]DATA CALCULATION!PivotTable11</c:name>
    <c:fmtId val="7"/>
  </c:pivotSource>
  <c:chart>
    <c:title>
      <c:tx>
        <c:rich>
          <a:bodyPr rot="0" spcFirstLastPara="1" vertOverflow="ellipsis" vert="horz" wrap="square" anchor="ctr" anchorCtr="1"/>
          <a:lstStyle/>
          <a:p>
            <a:pPr>
              <a:defRPr sz="1800" b="0" i="0" u="none" strike="noStrike" kern="1200" spc="0" baseline="0">
                <a:solidFill>
                  <a:schemeClr val="bg1"/>
                </a:solidFill>
                <a:latin typeface="Arial Black" panose="020B0A04020102020204" pitchFamily="34" charset="0"/>
                <a:ea typeface="+mn-ea"/>
                <a:cs typeface="+mn-cs"/>
              </a:defRPr>
            </a:pPr>
            <a:r>
              <a:rPr lang="en-US" sz="1800">
                <a:solidFill>
                  <a:schemeClr val="bg1"/>
                </a:solidFill>
                <a:latin typeface="Arial Black" panose="020B0A04020102020204" pitchFamily="34" charset="0"/>
              </a:rPr>
              <a:t>Sales</a:t>
            </a:r>
            <a:r>
              <a:rPr lang="en-US" sz="1800" baseline="0">
                <a:solidFill>
                  <a:schemeClr val="bg1"/>
                </a:solidFill>
                <a:latin typeface="Arial Black" panose="020B0A04020102020204" pitchFamily="34" charset="0"/>
              </a:rPr>
              <a:t> by Country</a:t>
            </a:r>
            <a:endParaRPr lang="en-US" sz="1800">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CALCULATION'!$Q$24</c:f>
              <c:strCache>
                <c:ptCount val="1"/>
                <c:pt idx="0">
                  <c:v>Total</c:v>
                </c:pt>
              </c:strCache>
            </c:strRef>
          </c:tx>
          <c:spPr>
            <a:solidFill>
              <a:srgbClr val="FFFF00"/>
            </a:solidFill>
            <a:ln>
              <a:noFill/>
            </a:ln>
            <a:effectLst/>
          </c:spPr>
          <c:invertIfNegative val="0"/>
          <c:cat>
            <c:strRef>
              <c:f>'DATA CALCULATION'!$P$25:$P$40</c:f>
              <c:strCache>
                <c:ptCount val="15"/>
                <c:pt idx="0">
                  <c:v>ARGENTINA</c:v>
                </c:pt>
                <c:pt idx="1">
                  <c:v>BRAZIL</c:v>
                </c:pt>
                <c:pt idx="2">
                  <c:v>CANADA</c:v>
                </c:pt>
                <c:pt idx="3">
                  <c:v>CHINA</c:v>
                </c:pt>
                <c:pt idx="4">
                  <c:v>FRANCE</c:v>
                </c:pt>
                <c:pt idx="5">
                  <c:v>GERMANY</c:v>
                </c:pt>
                <c:pt idx="6">
                  <c:v>HONG KONG</c:v>
                </c:pt>
                <c:pt idx="7">
                  <c:v>INDIA</c:v>
                </c:pt>
                <c:pt idx="8">
                  <c:v>ITALY</c:v>
                </c:pt>
                <c:pt idx="9">
                  <c:v>JPAN</c:v>
                </c:pt>
                <c:pt idx="10">
                  <c:v>MOSCOW</c:v>
                </c:pt>
                <c:pt idx="11">
                  <c:v>PORTUGAL</c:v>
                </c:pt>
                <c:pt idx="12">
                  <c:v>RUSSIA</c:v>
                </c:pt>
                <c:pt idx="13">
                  <c:v>URUGRAY</c:v>
                </c:pt>
                <c:pt idx="14">
                  <c:v>USA</c:v>
                </c:pt>
              </c:strCache>
            </c:strRef>
          </c:cat>
          <c:val>
            <c:numRef>
              <c:f>'DATA CALCULATION'!$Q$25:$Q$40</c:f>
              <c:numCache>
                <c:formatCode>General</c:formatCode>
                <c:ptCount val="15"/>
                <c:pt idx="0">
                  <c:v>257049</c:v>
                </c:pt>
                <c:pt idx="1">
                  <c:v>194828</c:v>
                </c:pt>
                <c:pt idx="2">
                  <c:v>215607</c:v>
                </c:pt>
                <c:pt idx="3">
                  <c:v>229221</c:v>
                </c:pt>
                <c:pt idx="4">
                  <c:v>243045</c:v>
                </c:pt>
                <c:pt idx="5">
                  <c:v>175979</c:v>
                </c:pt>
                <c:pt idx="6">
                  <c:v>200303</c:v>
                </c:pt>
                <c:pt idx="7">
                  <c:v>260422</c:v>
                </c:pt>
                <c:pt idx="8">
                  <c:v>209116</c:v>
                </c:pt>
                <c:pt idx="9">
                  <c:v>252170</c:v>
                </c:pt>
                <c:pt idx="10">
                  <c:v>232162</c:v>
                </c:pt>
                <c:pt idx="11">
                  <c:v>205078</c:v>
                </c:pt>
                <c:pt idx="12">
                  <c:v>196336</c:v>
                </c:pt>
                <c:pt idx="13">
                  <c:v>208119</c:v>
                </c:pt>
                <c:pt idx="14">
                  <c:v>198382</c:v>
                </c:pt>
              </c:numCache>
            </c:numRef>
          </c:val>
          <c:extLst>
            <c:ext xmlns:c16="http://schemas.microsoft.com/office/drawing/2014/chart" uri="{C3380CC4-5D6E-409C-BE32-E72D297353CC}">
              <c16:uniqueId val="{00000000-693A-4008-90B3-0B3512E44214}"/>
            </c:ext>
          </c:extLst>
        </c:ser>
        <c:dLbls>
          <c:showLegendKey val="0"/>
          <c:showVal val="0"/>
          <c:showCatName val="0"/>
          <c:showSerName val="0"/>
          <c:showPercent val="0"/>
          <c:showBubbleSize val="0"/>
        </c:dLbls>
        <c:gapWidth val="52"/>
        <c:axId val="32999632"/>
        <c:axId val="841431439"/>
      </c:barChart>
      <c:catAx>
        <c:axId val="3299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41431439"/>
        <c:crosses val="autoZero"/>
        <c:auto val="1"/>
        <c:lblAlgn val="ctr"/>
        <c:lblOffset val="100"/>
        <c:noMultiLvlLbl val="0"/>
      </c:catAx>
      <c:valAx>
        <c:axId val="841431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99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performance dashboard.xx.xlsx]DATA CALCULATION!PivotTable12</c:name>
    <c:fmtId val="30"/>
  </c:pivotSource>
  <c:chart>
    <c:title>
      <c:tx>
        <c:rich>
          <a:bodyPr rot="0" spcFirstLastPara="1" vertOverflow="ellipsis" vert="horz" wrap="square" anchor="ctr" anchorCtr="1"/>
          <a:lstStyle/>
          <a:p>
            <a:pPr>
              <a:defRPr sz="1800" b="0" i="0" u="none" strike="noStrike" kern="1200" spc="0" baseline="0">
                <a:solidFill>
                  <a:schemeClr val="bg1"/>
                </a:solidFill>
                <a:latin typeface="Arial Black" panose="020B0A04020102020204" pitchFamily="34" charset="0"/>
                <a:ea typeface="+mn-ea"/>
                <a:cs typeface="+mn-cs"/>
              </a:defRPr>
            </a:pPr>
            <a:r>
              <a:rPr lang="en-US" sz="1800">
                <a:solidFill>
                  <a:schemeClr val="bg1"/>
                </a:solidFill>
                <a:latin typeface="Arial Black" panose="020B0A04020102020204" pitchFamily="34" charset="0"/>
              </a:rPr>
              <a:t>PAYMENT</a:t>
            </a:r>
            <a:r>
              <a:rPr lang="en-US" sz="1800" baseline="0">
                <a:solidFill>
                  <a:schemeClr val="bg1"/>
                </a:solidFill>
                <a:latin typeface="Arial Black" panose="020B0A04020102020204" pitchFamily="34" charset="0"/>
              </a:rPr>
              <a:t> MODE</a:t>
            </a:r>
            <a:endParaRPr lang="en-US" sz="1800">
              <a:solidFill>
                <a:schemeClr val="bg1"/>
              </a:solidFill>
              <a:latin typeface="Arial Black" panose="020B0A04020102020204" pitchFamily="34" charset="0"/>
            </a:endParaRPr>
          </a:p>
        </c:rich>
      </c:tx>
      <c:layout>
        <c:manualLayout>
          <c:xMode val="edge"/>
          <c:yMode val="edge"/>
          <c:x val="0.38231533906966925"/>
          <c:y val="3.1732939011757462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05894075996204"/>
          <c:y val="0.13539709695592447"/>
          <c:w val="0.62555614300779094"/>
          <c:h val="0.78477195896795626"/>
        </c:manualLayout>
      </c:layout>
      <c:barChart>
        <c:barDir val="bar"/>
        <c:grouping val="clustered"/>
        <c:varyColors val="0"/>
        <c:ser>
          <c:idx val="0"/>
          <c:order val="0"/>
          <c:tx>
            <c:strRef>
              <c:f>'DATA CALCULATION'!$T$24</c:f>
              <c:strCache>
                <c:ptCount val="1"/>
                <c:pt idx="0">
                  <c:v>Total</c:v>
                </c:pt>
              </c:strCache>
            </c:strRef>
          </c:tx>
          <c:spPr>
            <a:solidFill>
              <a:schemeClr val="accent1"/>
            </a:solidFill>
            <a:ln>
              <a:noFill/>
            </a:ln>
            <a:effectLst/>
          </c:spPr>
          <c:invertIfNegative val="0"/>
          <c:cat>
            <c:strRef>
              <c:f>'DATA CALCULATION'!$S$25:$S$31</c:f>
              <c:strCache>
                <c:ptCount val="6"/>
                <c:pt idx="0">
                  <c:v>AMAZON WALLET</c:v>
                </c:pt>
                <c:pt idx="1">
                  <c:v>COD</c:v>
                </c:pt>
                <c:pt idx="2">
                  <c:v>DEBIT/CREDIT CARD</c:v>
                </c:pt>
                <c:pt idx="3">
                  <c:v>EMI</c:v>
                </c:pt>
                <c:pt idx="4">
                  <c:v>MEMBERSHIP</c:v>
                </c:pt>
                <c:pt idx="5">
                  <c:v>UPI</c:v>
                </c:pt>
              </c:strCache>
            </c:strRef>
          </c:cat>
          <c:val>
            <c:numRef>
              <c:f>'DATA CALCULATION'!$T$25:$T$31</c:f>
              <c:numCache>
                <c:formatCode>General</c:formatCode>
                <c:ptCount val="6"/>
                <c:pt idx="0">
                  <c:v>527036</c:v>
                </c:pt>
                <c:pt idx="1">
                  <c:v>551770</c:v>
                </c:pt>
                <c:pt idx="2">
                  <c:v>575148</c:v>
                </c:pt>
                <c:pt idx="3">
                  <c:v>504692</c:v>
                </c:pt>
                <c:pt idx="4">
                  <c:v>541023</c:v>
                </c:pt>
                <c:pt idx="5">
                  <c:v>578148</c:v>
                </c:pt>
              </c:numCache>
            </c:numRef>
          </c:val>
          <c:extLst>
            <c:ext xmlns:c16="http://schemas.microsoft.com/office/drawing/2014/chart" uri="{C3380CC4-5D6E-409C-BE32-E72D297353CC}">
              <c16:uniqueId val="{00000000-7BD8-450D-8ACC-B96386AC1358}"/>
            </c:ext>
          </c:extLst>
        </c:ser>
        <c:dLbls>
          <c:showLegendKey val="0"/>
          <c:showVal val="0"/>
          <c:showCatName val="0"/>
          <c:showSerName val="0"/>
          <c:showPercent val="0"/>
          <c:showBubbleSize val="0"/>
        </c:dLbls>
        <c:gapWidth val="182"/>
        <c:axId val="1939078607"/>
        <c:axId val="773188560"/>
      </c:barChart>
      <c:catAx>
        <c:axId val="193907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3188560"/>
        <c:crosses val="autoZero"/>
        <c:auto val="1"/>
        <c:lblAlgn val="ctr"/>
        <c:lblOffset val="100"/>
        <c:noMultiLvlLbl val="0"/>
      </c:catAx>
      <c:valAx>
        <c:axId val="77318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907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performance dashboard.xx.xlsx]Sheet4!PivotTable6</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Sheet4!$H$55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68-490D-9BE4-77002301D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68-490D-9BE4-77002301D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68-490D-9BE4-77002301DD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68-490D-9BE4-77002301DD8C}"/>
              </c:ext>
            </c:extLst>
          </c:dPt>
          <c:cat>
            <c:strRef>
              <c:f>Sheet4!$G$56:$G$60</c:f>
              <c:strCache>
                <c:ptCount val="4"/>
                <c:pt idx="0">
                  <c:v>Affluent</c:v>
                </c:pt>
                <c:pt idx="1">
                  <c:v>Business</c:v>
                </c:pt>
                <c:pt idx="2">
                  <c:v>Mass Market</c:v>
                </c:pt>
                <c:pt idx="3">
                  <c:v>Premium</c:v>
                </c:pt>
              </c:strCache>
            </c:strRef>
          </c:cat>
          <c:val>
            <c:numRef>
              <c:f>Sheet4!$H$56:$H$60</c:f>
              <c:numCache>
                <c:formatCode>General</c:formatCode>
                <c:ptCount val="4"/>
                <c:pt idx="0">
                  <c:v>195</c:v>
                </c:pt>
                <c:pt idx="1">
                  <c:v>48</c:v>
                </c:pt>
                <c:pt idx="2">
                  <c:v>256</c:v>
                </c:pt>
                <c:pt idx="3">
                  <c:v>100</c:v>
                </c:pt>
              </c:numCache>
            </c:numRef>
          </c:val>
          <c:extLst>
            <c:ext xmlns:c16="http://schemas.microsoft.com/office/drawing/2014/chart" uri="{C3380CC4-5D6E-409C-BE32-E72D297353CC}">
              <c16:uniqueId val="{00000000-532C-4EE9-A4EB-28E1E2F0CB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performance dashboard.xx.xlsx]Sheet4!PivotTable27</c:name>
    <c:fmtId val="3"/>
  </c:pivotSource>
  <c:chart>
    <c:title>
      <c:tx>
        <c:rich>
          <a:bodyPr rot="0" spcFirstLastPara="1" vertOverflow="ellipsis" vert="horz" wrap="square" anchor="ctr" anchorCtr="1"/>
          <a:lstStyle/>
          <a:p>
            <a:pPr>
              <a:defRPr sz="3200" b="0" i="0" u="none" strike="noStrike" kern="1200" spc="0" baseline="0">
                <a:solidFill>
                  <a:schemeClr val="bg1"/>
                </a:solidFill>
                <a:latin typeface="Arial Black" panose="020B0A04020102020204" pitchFamily="34" charset="0"/>
                <a:ea typeface="+mn-ea"/>
                <a:cs typeface="+mn-cs"/>
              </a:defRPr>
            </a:pPr>
            <a:r>
              <a:rPr lang="en-IN" sz="3200"/>
              <a:t>L0AN STATUS</a:t>
            </a:r>
          </a:p>
        </c:rich>
      </c:tx>
      <c:overlay val="0"/>
      <c:spPr>
        <a:noFill/>
        <a:ln>
          <a:noFill/>
        </a:ln>
        <a:effectLst/>
      </c:spPr>
      <c:txPr>
        <a:bodyPr rot="0" spcFirstLastPara="1" vertOverflow="ellipsis" vert="horz" wrap="square" anchor="ctr" anchorCtr="1"/>
        <a:lstStyle/>
        <a:p>
          <a:pPr>
            <a:defRPr sz="32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16839961087195E-2"/>
          <c:y val="0.33117625544664536"/>
          <c:w val="0.88973985160698954"/>
          <c:h val="0.54617573929463481"/>
        </c:manualLayout>
      </c:layout>
      <c:barChart>
        <c:barDir val="col"/>
        <c:grouping val="clustered"/>
        <c:varyColors val="0"/>
        <c:ser>
          <c:idx val="0"/>
          <c:order val="0"/>
          <c:tx>
            <c:strRef>
              <c:f>Sheet4!$K$33</c:f>
              <c:strCache>
                <c:ptCount val="1"/>
                <c:pt idx="0">
                  <c:v>Total</c:v>
                </c:pt>
              </c:strCache>
            </c:strRef>
          </c:tx>
          <c:spPr>
            <a:solidFill>
              <a:schemeClr val="accent1"/>
            </a:solidFill>
            <a:ln>
              <a:noFill/>
            </a:ln>
            <a:effectLst/>
          </c:spPr>
          <c:invertIfNegative val="0"/>
          <c:cat>
            <c:strRef>
              <c:f>Sheet4!$J$34:$J$39</c:f>
              <c:strCache>
                <c:ptCount val="5"/>
                <c:pt idx="0">
                  <c:v>Active</c:v>
                </c:pt>
                <c:pt idx="1">
                  <c:v>Closed</c:v>
                </c:pt>
                <c:pt idx="2">
                  <c:v>Defaulted</c:v>
                </c:pt>
                <c:pt idx="3">
                  <c:v>No Loan</c:v>
                </c:pt>
                <c:pt idx="4">
                  <c:v>Restructured</c:v>
                </c:pt>
              </c:strCache>
            </c:strRef>
          </c:cat>
          <c:val>
            <c:numRef>
              <c:f>Sheet4!$K$34:$K$39</c:f>
              <c:numCache>
                <c:formatCode>General</c:formatCode>
                <c:ptCount val="5"/>
                <c:pt idx="0">
                  <c:v>195</c:v>
                </c:pt>
                <c:pt idx="1">
                  <c:v>68</c:v>
                </c:pt>
                <c:pt idx="2">
                  <c:v>30</c:v>
                </c:pt>
                <c:pt idx="3">
                  <c:v>288</c:v>
                </c:pt>
                <c:pt idx="4">
                  <c:v>18</c:v>
                </c:pt>
              </c:numCache>
            </c:numRef>
          </c:val>
          <c:extLst>
            <c:ext xmlns:c16="http://schemas.microsoft.com/office/drawing/2014/chart" uri="{C3380CC4-5D6E-409C-BE32-E72D297353CC}">
              <c16:uniqueId val="{00000002-17C8-486A-92AB-650BE997D558}"/>
            </c:ext>
          </c:extLst>
        </c:ser>
        <c:dLbls>
          <c:showLegendKey val="0"/>
          <c:showVal val="0"/>
          <c:showCatName val="0"/>
          <c:showSerName val="0"/>
          <c:showPercent val="0"/>
          <c:showBubbleSize val="0"/>
        </c:dLbls>
        <c:gapWidth val="219"/>
        <c:overlap val="-27"/>
        <c:axId val="1480313743"/>
        <c:axId val="558076079"/>
      </c:barChart>
      <c:catAx>
        <c:axId val="148031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Arial Black" panose="020B0A04020102020204" pitchFamily="34" charset="0"/>
                <a:ea typeface="+mn-ea"/>
                <a:cs typeface="+mn-cs"/>
              </a:defRPr>
            </a:pPr>
            <a:endParaRPr lang="en-US"/>
          </a:p>
        </c:txPr>
        <c:crossAx val="558076079"/>
        <c:crosses val="autoZero"/>
        <c:auto val="1"/>
        <c:lblAlgn val="ctr"/>
        <c:lblOffset val="100"/>
        <c:noMultiLvlLbl val="0"/>
      </c:catAx>
      <c:valAx>
        <c:axId val="558076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Arial Black" panose="020B0A04020102020204" pitchFamily="34" charset="0"/>
                <a:ea typeface="+mn-ea"/>
                <a:cs typeface="+mn-cs"/>
              </a:defRPr>
            </a:pPr>
            <a:endParaRPr lang="en-US"/>
          </a:p>
        </c:txPr>
        <c:crossAx val="148031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c:spPr>
  <c:txPr>
    <a:bodyPr/>
    <a:lstStyle/>
    <a:p>
      <a:pPr>
        <a:defRPr>
          <a:solidFill>
            <a:schemeClr val="bg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performance dashboard.xx.xlsx]Sheet4!PivotTable25</c:name>
    <c:fmtId val="10"/>
  </c:pivotSource>
  <c:chart>
    <c:title>
      <c:tx>
        <c:rich>
          <a:bodyPr rot="0" spcFirstLastPara="1" vertOverflow="ellipsis" vert="horz" wrap="square" anchor="ctr" anchorCtr="1"/>
          <a:lstStyle/>
          <a:p>
            <a:pPr>
              <a:defRPr sz="3200" b="0" i="0" u="none" strike="noStrike" kern="1200" spc="0" baseline="0">
                <a:solidFill>
                  <a:schemeClr val="bg1"/>
                </a:solidFill>
                <a:latin typeface="Arial Black" panose="020B0A04020102020204" pitchFamily="34" charset="0"/>
                <a:ea typeface="+mn-ea"/>
                <a:cs typeface="+mn-cs"/>
              </a:defRPr>
            </a:pPr>
            <a:r>
              <a:rPr lang="en-IN" sz="3200"/>
              <a:t>Total amount</a:t>
            </a:r>
          </a:p>
          <a:p>
            <a:pPr>
              <a:defRPr sz="3200"/>
            </a:pPr>
            <a:endParaRPr lang="en-IN" sz="3200"/>
          </a:p>
        </c:rich>
      </c:tx>
      <c:overlay val="0"/>
      <c:spPr>
        <a:noFill/>
        <a:ln>
          <a:noFill/>
        </a:ln>
        <a:effectLst/>
      </c:spPr>
      <c:txPr>
        <a:bodyPr rot="0" spcFirstLastPara="1" vertOverflow="ellipsis" vert="horz" wrap="square" anchor="ctr" anchorCtr="1"/>
        <a:lstStyle/>
        <a:p>
          <a:pPr>
            <a:defRPr sz="32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50952209032624"/>
          <c:y val="0.23621870062269087"/>
          <c:w val="0.72341620338386925"/>
          <c:h val="0.67414460374496754"/>
        </c:manualLayout>
      </c:layout>
      <c:barChart>
        <c:barDir val="bar"/>
        <c:grouping val="clustered"/>
        <c:varyColors val="0"/>
        <c:ser>
          <c:idx val="0"/>
          <c:order val="0"/>
          <c:tx>
            <c:strRef>
              <c:f>Sheet4!$H$33</c:f>
              <c:strCache>
                <c:ptCount val="1"/>
                <c:pt idx="0">
                  <c:v>Total</c:v>
                </c:pt>
              </c:strCache>
            </c:strRef>
          </c:tx>
          <c:spPr>
            <a:solidFill>
              <a:schemeClr val="accent1"/>
            </a:solidFill>
            <a:ln>
              <a:noFill/>
            </a:ln>
            <a:effectLst/>
          </c:spPr>
          <c:invertIfNegative val="0"/>
          <c:cat>
            <c:strRef>
              <c:f>Sheet4!$G$34:$G$49</c:f>
              <c:strCache>
                <c:ptCount val="15"/>
                <c:pt idx="0">
                  <c:v>Andheri</c:v>
                </c:pt>
                <c:pt idx="1">
                  <c:v>Bandra</c:v>
                </c:pt>
                <c:pt idx="2">
                  <c:v>Banjara Hills</c:v>
                </c:pt>
                <c:pt idx="3">
                  <c:v>C Scheme</c:v>
                </c:pt>
                <c:pt idx="4">
                  <c:v>Connaught Place</c:v>
                </c:pt>
                <c:pt idx="5">
                  <c:v>Dwarka</c:v>
                </c:pt>
                <c:pt idx="6">
                  <c:v>Hazratganj</c:v>
                </c:pt>
                <c:pt idx="7">
                  <c:v>Hinjewadi</c:v>
                </c:pt>
                <c:pt idx="8">
                  <c:v>Indiranagar</c:v>
                </c:pt>
                <c:pt idx="9">
                  <c:v>Park Street</c:v>
                </c:pt>
                <c:pt idx="10">
                  <c:v>Rohini</c:v>
                </c:pt>
                <c:pt idx="11">
                  <c:v>Salt Lake</c:v>
                </c:pt>
                <c:pt idx="12">
                  <c:v>T Nagar</c:v>
                </c:pt>
                <c:pt idx="13">
                  <c:v>Thane</c:v>
                </c:pt>
                <c:pt idx="14">
                  <c:v>Whitefield</c:v>
                </c:pt>
              </c:strCache>
            </c:strRef>
          </c:cat>
          <c:val>
            <c:numRef>
              <c:f>Sheet4!$H$34:$H$49</c:f>
              <c:numCache>
                <c:formatCode>General</c:formatCode>
                <c:ptCount val="15"/>
                <c:pt idx="0">
                  <c:v>2939200</c:v>
                </c:pt>
                <c:pt idx="1">
                  <c:v>4752300</c:v>
                </c:pt>
                <c:pt idx="2">
                  <c:v>5944800</c:v>
                </c:pt>
                <c:pt idx="3">
                  <c:v>5563200</c:v>
                </c:pt>
                <c:pt idx="4">
                  <c:v>4819400</c:v>
                </c:pt>
                <c:pt idx="5">
                  <c:v>4933800</c:v>
                </c:pt>
                <c:pt idx="6">
                  <c:v>5375700</c:v>
                </c:pt>
                <c:pt idx="7">
                  <c:v>2842300</c:v>
                </c:pt>
                <c:pt idx="8">
                  <c:v>5508500</c:v>
                </c:pt>
                <c:pt idx="9">
                  <c:v>4454600</c:v>
                </c:pt>
                <c:pt idx="10">
                  <c:v>5774400</c:v>
                </c:pt>
                <c:pt idx="11">
                  <c:v>3557900</c:v>
                </c:pt>
                <c:pt idx="12">
                  <c:v>3386100</c:v>
                </c:pt>
                <c:pt idx="13">
                  <c:v>3604400</c:v>
                </c:pt>
                <c:pt idx="14">
                  <c:v>4409000</c:v>
                </c:pt>
              </c:numCache>
            </c:numRef>
          </c:val>
          <c:extLst>
            <c:ext xmlns:c16="http://schemas.microsoft.com/office/drawing/2014/chart" uri="{C3380CC4-5D6E-409C-BE32-E72D297353CC}">
              <c16:uniqueId val="{00000000-036D-4D72-9C6A-A1F82BEFE688}"/>
            </c:ext>
          </c:extLst>
        </c:ser>
        <c:dLbls>
          <c:showLegendKey val="0"/>
          <c:showVal val="0"/>
          <c:showCatName val="0"/>
          <c:showSerName val="0"/>
          <c:showPercent val="0"/>
          <c:showBubbleSize val="0"/>
        </c:dLbls>
        <c:gapWidth val="72"/>
        <c:axId val="1632744831"/>
        <c:axId val="1665443695"/>
      </c:barChart>
      <c:catAx>
        <c:axId val="163274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Arial Black" panose="020B0A04020102020204" pitchFamily="34" charset="0"/>
                <a:ea typeface="+mn-ea"/>
                <a:cs typeface="+mn-cs"/>
              </a:defRPr>
            </a:pPr>
            <a:endParaRPr lang="en-US"/>
          </a:p>
        </c:txPr>
        <c:crossAx val="1665443695"/>
        <c:crosses val="autoZero"/>
        <c:auto val="1"/>
        <c:lblAlgn val="ctr"/>
        <c:lblOffset val="100"/>
        <c:noMultiLvlLbl val="0"/>
      </c:catAx>
      <c:valAx>
        <c:axId val="1665443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Arial Black" panose="020B0A04020102020204" pitchFamily="34" charset="0"/>
                <a:ea typeface="+mn-ea"/>
                <a:cs typeface="+mn-cs"/>
              </a:defRPr>
            </a:pPr>
            <a:endParaRPr lang="en-US"/>
          </a:p>
        </c:txPr>
        <c:crossAx val="163274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c:spPr>
  <c:txPr>
    <a:bodyPr/>
    <a:lstStyle/>
    <a:p>
      <a:pPr>
        <a:defRPr sz="800">
          <a:solidFill>
            <a:schemeClr val="bg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performance dashboard.xx.xlsx]Sheet4!PivotTable25</c:name>
    <c:fmtId val="22"/>
  </c:pivotSource>
  <c:chart>
    <c:title>
      <c:tx>
        <c:rich>
          <a:bodyPr rot="0" spcFirstLastPara="1" vertOverflow="ellipsis" vert="horz" wrap="square" anchor="ctr" anchorCtr="1"/>
          <a:lstStyle/>
          <a:p>
            <a:pPr>
              <a:defRPr sz="2400" b="0" i="0" u="none" strike="noStrike" kern="1200" spc="0" baseline="0">
                <a:solidFill>
                  <a:schemeClr val="bg1"/>
                </a:solidFill>
                <a:latin typeface="Arial Black" panose="020B0A04020102020204" pitchFamily="34" charset="0"/>
                <a:ea typeface="+mn-ea"/>
                <a:cs typeface="+mn-cs"/>
              </a:defRPr>
            </a:pPr>
            <a:r>
              <a:rPr lang="en-IN" sz="2400"/>
              <a:t>DEPOSITS BY</a:t>
            </a:r>
            <a:r>
              <a:rPr lang="en-IN" sz="2400" baseline="0"/>
              <a:t> </a:t>
            </a:r>
            <a:r>
              <a:rPr lang="en-IN" sz="2400"/>
              <a:t>BRANCH</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94295361917689"/>
          <c:y val="0.1589469036681577"/>
          <c:w val="0.82709613620731615"/>
          <c:h val="0.67997259495522888"/>
        </c:manualLayout>
      </c:layout>
      <c:barChart>
        <c:barDir val="bar"/>
        <c:grouping val="clustered"/>
        <c:varyColors val="0"/>
        <c:ser>
          <c:idx val="0"/>
          <c:order val="0"/>
          <c:tx>
            <c:strRef>
              <c:f>Sheet4!$H$33</c:f>
              <c:strCache>
                <c:ptCount val="1"/>
                <c:pt idx="0">
                  <c:v>Total</c:v>
                </c:pt>
              </c:strCache>
            </c:strRef>
          </c:tx>
          <c:spPr>
            <a:solidFill>
              <a:schemeClr val="accent1"/>
            </a:solidFill>
            <a:ln>
              <a:noFill/>
            </a:ln>
            <a:effectLst/>
          </c:spPr>
          <c:invertIfNegative val="0"/>
          <c:cat>
            <c:strRef>
              <c:f>Sheet4!$G$34:$G$49</c:f>
              <c:strCache>
                <c:ptCount val="15"/>
                <c:pt idx="0">
                  <c:v>Andheri</c:v>
                </c:pt>
                <c:pt idx="1">
                  <c:v>Bandra</c:v>
                </c:pt>
                <c:pt idx="2">
                  <c:v>Banjara Hills</c:v>
                </c:pt>
                <c:pt idx="3">
                  <c:v>C Scheme</c:v>
                </c:pt>
                <c:pt idx="4">
                  <c:v>Connaught Place</c:v>
                </c:pt>
                <c:pt idx="5">
                  <c:v>Dwarka</c:v>
                </c:pt>
                <c:pt idx="6">
                  <c:v>Hazratganj</c:v>
                </c:pt>
                <c:pt idx="7">
                  <c:v>Hinjewadi</c:v>
                </c:pt>
                <c:pt idx="8">
                  <c:v>Indiranagar</c:v>
                </c:pt>
                <c:pt idx="9">
                  <c:v>Park Street</c:v>
                </c:pt>
                <c:pt idx="10">
                  <c:v>Rohini</c:v>
                </c:pt>
                <c:pt idx="11">
                  <c:v>Salt Lake</c:v>
                </c:pt>
                <c:pt idx="12">
                  <c:v>T Nagar</c:v>
                </c:pt>
                <c:pt idx="13">
                  <c:v>Thane</c:v>
                </c:pt>
                <c:pt idx="14">
                  <c:v>Whitefield</c:v>
                </c:pt>
              </c:strCache>
            </c:strRef>
          </c:cat>
          <c:val>
            <c:numRef>
              <c:f>Sheet4!$H$34:$H$49</c:f>
              <c:numCache>
                <c:formatCode>General</c:formatCode>
                <c:ptCount val="15"/>
                <c:pt idx="0">
                  <c:v>2939200</c:v>
                </c:pt>
                <c:pt idx="1">
                  <c:v>4752300</c:v>
                </c:pt>
                <c:pt idx="2">
                  <c:v>5944800</c:v>
                </c:pt>
                <c:pt idx="3">
                  <c:v>5563200</c:v>
                </c:pt>
                <c:pt idx="4">
                  <c:v>4819400</c:v>
                </c:pt>
                <c:pt idx="5">
                  <c:v>4933800</c:v>
                </c:pt>
                <c:pt idx="6">
                  <c:v>5375700</c:v>
                </c:pt>
                <c:pt idx="7">
                  <c:v>2842300</c:v>
                </c:pt>
                <c:pt idx="8">
                  <c:v>5508500</c:v>
                </c:pt>
                <c:pt idx="9">
                  <c:v>4454600</c:v>
                </c:pt>
                <c:pt idx="10">
                  <c:v>5774400</c:v>
                </c:pt>
                <c:pt idx="11">
                  <c:v>3557900</c:v>
                </c:pt>
                <c:pt idx="12">
                  <c:v>3386100</c:v>
                </c:pt>
                <c:pt idx="13">
                  <c:v>3604400</c:v>
                </c:pt>
                <c:pt idx="14">
                  <c:v>4409000</c:v>
                </c:pt>
              </c:numCache>
            </c:numRef>
          </c:val>
          <c:extLst>
            <c:ext xmlns:c16="http://schemas.microsoft.com/office/drawing/2014/chart" uri="{C3380CC4-5D6E-409C-BE32-E72D297353CC}">
              <c16:uniqueId val="{00000000-783D-408E-BD12-B67E02EAA3B2}"/>
            </c:ext>
          </c:extLst>
        </c:ser>
        <c:dLbls>
          <c:showLegendKey val="0"/>
          <c:showVal val="0"/>
          <c:showCatName val="0"/>
          <c:showSerName val="0"/>
          <c:showPercent val="0"/>
          <c:showBubbleSize val="0"/>
        </c:dLbls>
        <c:gapWidth val="182"/>
        <c:axId val="1783840464"/>
        <c:axId val="1663494864"/>
      </c:barChart>
      <c:catAx>
        <c:axId val="178384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Arial Black" panose="020B0A04020102020204" pitchFamily="34" charset="0"/>
                <a:ea typeface="+mn-ea"/>
                <a:cs typeface="+mn-cs"/>
              </a:defRPr>
            </a:pPr>
            <a:endParaRPr lang="en-US"/>
          </a:p>
        </c:txPr>
        <c:crossAx val="1663494864"/>
        <c:crosses val="autoZero"/>
        <c:auto val="1"/>
        <c:lblAlgn val="ctr"/>
        <c:lblOffset val="100"/>
        <c:noMultiLvlLbl val="0"/>
      </c:catAx>
      <c:valAx>
        <c:axId val="1663494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Arial Black" panose="020B0A04020102020204" pitchFamily="34" charset="0"/>
                <a:ea typeface="+mn-ea"/>
                <a:cs typeface="+mn-cs"/>
              </a:defRPr>
            </a:pPr>
            <a:endParaRPr lang="en-US"/>
          </a:p>
        </c:txPr>
        <c:crossAx val="178384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c:spPr>
  <c:txPr>
    <a:bodyPr/>
    <a:lstStyle/>
    <a:p>
      <a:pPr>
        <a:defRPr>
          <a:solidFill>
            <a:schemeClr val="bg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performance dashboard.xx.xlsx]Sheet4!PivotTable4</c:name>
    <c:fmtId val="33"/>
  </c:pivotSource>
  <c:chart>
    <c:title>
      <c:tx>
        <c:rich>
          <a:bodyPr rot="0" spcFirstLastPara="1" vertOverflow="ellipsis" vert="horz" wrap="square" anchor="ctr" anchorCtr="1"/>
          <a:lstStyle/>
          <a:p>
            <a:pPr>
              <a:defRPr sz="2400" b="0" i="0" u="none" strike="noStrike" kern="1200" spc="0" baseline="0">
                <a:solidFill>
                  <a:schemeClr val="bg1"/>
                </a:solidFill>
                <a:latin typeface="Arial Black" panose="020B0A04020102020204" pitchFamily="34" charset="0"/>
                <a:ea typeface="+mn-ea"/>
                <a:cs typeface="+mn-cs"/>
              </a:defRPr>
            </a:pPr>
            <a:r>
              <a:rPr lang="en-IN" sz="2400"/>
              <a:t>MONTHLY TRANSACTION VALUE</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bg1"/>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41460891833445"/>
          <c:y val="0.18500328264467675"/>
          <c:w val="0.83953018372703414"/>
          <c:h val="0.72088764946048411"/>
        </c:manualLayout>
      </c:layout>
      <c:lineChart>
        <c:grouping val="standard"/>
        <c:varyColors val="0"/>
        <c:ser>
          <c:idx val="0"/>
          <c:order val="0"/>
          <c:tx>
            <c:strRef>
              <c:f>Sheet4!$C$41</c:f>
              <c:strCache>
                <c:ptCount val="1"/>
                <c:pt idx="0">
                  <c:v>Total</c:v>
                </c:pt>
              </c:strCache>
            </c:strRef>
          </c:tx>
          <c:spPr>
            <a:ln w="28575" cap="rnd">
              <a:solidFill>
                <a:schemeClr val="accent1"/>
              </a:solidFill>
              <a:round/>
            </a:ln>
            <a:effectLst/>
          </c:spPr>
          <c:marker>
            <c:symbol val="none"/>
          </c:marker>
          <c:cat>
            <c:strRef>
              <c:f>Sheet4!$B$42:$B$54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Sheet4!$C$42:$C$54</c:f>
              <c:numCache>
                <c:formatCode>General</c:formatCode>
                <c:ptCount val="12"/>
                <c:pt idx="0">
                  <c:v>765200</c:v>
                </c:pt>
                <c:pt idx="1">
                  <c:v>665300</c:v>
                </c:pt>
                <c:pt idx="2">
                  <c:v>565000</c:v>
                </c:pt>
                <c:pt idx="3">
                  <c:v>681700</c:v>
                </c:pt>
                <c:pt idx="4">
                  <c:v>882400</c:v>
                </c:pt>
                <c:pt idx="5">
                  <c:v>540200</c:v>
                </c:pt>
                <c:pt idx="6">
                  <c:v>676100</c:v>
                </c:pt>
                <c:pt idx="7">
                  <c:v>695000</c:v>
                </c:pt>
                <c:pt idx="8">
                  <c:v>685200</c:v>
                </c:pt>
                <c:pt idx="9">
                  <c:v>471500</c:v>
                </c:pt>
                <c:pt idx="10">
                  <c:v>373700</c:v>
                </c:pt>
                <c:pt idx="11">
                  <c:v>529600</c:v>
                </c:pt>
              </c:numCache>
            </c:numRef>
          </c:val>
          <c:smooth val="0"/>
          <c:extLst>
            <c:ext xmlns:c16="http://schemas.microsoft.com/office/drawing/2014/chart" uri="{C3380CC4-5D6E-409C-BE32-E72D297353CC}">
              <c16:uniqueId val="{00000000-BD94-4F4B-BDC0-5BA440432666}"/>
            </c:ext>
          </c:extLst>
        </c:ser>
        <c:dLbls>
          <c:showLegendKey val="0"/>
          <c:showVal val="0"/>
          <c:showCatName val="0"/>
          <c:showSerName val="0"/>
          <c:showPercent val="0"/>
          <c:showBubbleSize val="0"/>
        </c:dLbls>
        <c:smooth val="0"/>
        <c:axId val="1790307216"/>
        <c:axId val="1663558704"/>
      </c:lineChart>
      <c:catAx>
        <c:axId val="179030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Black" panose="020B0A04020102020204" pitchFamily="34" charset="0"/>
                <a:ea typeface="+mn-ea"/>
                <a:cs typeface="+mn-cs"/>
              </a:defRPr>
            </a:pPr>
            <a:endParaRPr lang="en-US"/>
          </a:p>
        </c:txPr>
        <c:crossAx val="1663558704"/>
        <c:crosses val="autoZero"/>
        <c:auto val="1"/>
        <c:lblAlgn val="ctr"/>
        <c:lblOffset val="100"/>
        <c:noMultiLvlLbl val="0"/>
      </c:catAx>
      <c:valAx>
        <c:axId val="166355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Arial Black" panose="020B0A04020102020204" pitchFamily="34" charset="0"/>
                <a:ea typeface="+mn-ea"/>
                <a:cs typeface="+mn-cs"/>
              </a:defRPr>
            </a:pPr>
            <a:endParaRPr lang="en-US"/>
          </a:p>
        </c:txPr>
        <c:crossAx val="179030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c:spPr>
  <c:txPr>
    <a:bodyPr/>
    <a:lstStyle/>
    <a:p>
      <a:pPr>
        <a:defRPr>
          <a:solidFill>
            <a:schemeClr val="bg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performance dashboard.xx.xlsx]Sheet4!PivotTable6</c:name>
    <c:fmtId val="39"/>
  </c:pivotSource>
  <c:chart>
    <c:title>
      <c:tx>
        <c:rich>
          <a:bodyPr rot="0" spcFirstLastPara="1" vertOverflow="ellipsis" vert="horz" wrap="square" anchor="ctr" anchorCtr="1"/>
          <a:lstStyle/>
          <a:p>
            <a:pPr>
              <a:defRPr sz="2400" b="0" i="0" u="none" strike="noStrike" kern="1200" spc="0" baseline="0">
                <a:solidFill>
                  <a:schemeClr val="bg1"/>
                </a:solidFill>
                <a:latin typeface="Arial Black" panose="020B0A04020102020204" pitchFamily="34" charset="0"/>
                <a:ea typeface="+mn-ea"/>
                <a:cs typeface="+mn-cs"/>
              </a:defRPr>
            </a:pPr>
            <a:r>
              <a:rPr lang="en-IN"/>
              <a:t>CUSTOMER SEGMENT</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bg1"/>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Sheet4!$H$55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6A-429F-B54E-2E0F00CD87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6A-429F-B54E-2E0F00CD87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6A-429F-B54E-2E0F00CD87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6A-429F-B54E-2E0F00CD87F8}"/>
              </c:ext>
            </c:extLst>
          </c:dPt>
          <c:cat>
            <c:strRef>
              <c:f>Sheet4!$G$56:$G$60</c:f>
              <c:strCache>
                <c:ptCount val="4"/>
                <c:pt idx="0">
                  <c:v>Affluent</c:v>
                </c:pt>
                <c:pt idx="1">
                  <c:v>Business</c:v>
                </c:pt>
                <c:pt idx="2">
                  <c:v>Mass Market</c:v>
                </c:pt>
                <c:pt idx="3">
                  <c:v>Premium</c:v>
                </c:pt>
              </c:strCache>
            </c:strRef>
          </c:cat>
          <c:val>
            <c:numRef>
              <c:f>Sheet4!$H$56:$H$60</c:f>
              <c:numCache>
                <c:formatCode>General</c:formatCode>
                <c:ptCount val="4"/>
                <c:pt idx="0">
                  <c:v>195</c:v>
                </c:pt>
                <c:pt idx="1">
                  <c:v>48</c:v>
                </c:pt>
                <c:pt idx="2">
                  <c:v>256</c:v>
                </c:pt>
                <c:pt idx="3">
                  <c:v>100</c:v>
                </c:pt>
              </c:numCache>
            </c:numRef>
          </c:val>
          <c:extLst>
            <c:ext xmlns:c16="http://schemas.microsoft.com/office/drawing/2014/chart" uri="{C3380CC4-5D6E-409C-BE32-E72D297353CC}">
              <c16:uniqueId val="{00000008-766A-429F-B54E-2E0F00CD87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c:spPr>
  <c:txPr>
    <a:bodyPr/>
    <a:lstStyle/>
    <a:p>
      <a:pPr>
        <a:defRPr sz="2000">
          <a:solidFill>
            <a:schemeClr val="bg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95250</xdr:colOff>
      <xdr:row>5</xdr:row>
      <xdr:rowOff>11431</xdr:rowOff>
    </xdr:from>
    <xdr:to>
      <xdr:col>1</xdr:col>
      <xdr:colOff>140969</xdr:colOff>
      <xdr:row>5</xdr:row>
      <xdr:rowOff>57150</xdr:rowOff>
    </xdr:to>
    <xdr:sp macro="" textlink="">
      <xdr:nvSpPr>
        <xdr:cNvPr id="2" name="Rectangle: Rounded Corners 1">
          <a:extLst>
            <a:ext uri="{FF2B5EF4-FFF2-40B4-BE49-F238E27FC236}">
              <a16:creationId xmlns:a16="http://schemas.microsoft.com/office/drawing/2014/main" id="{E629791A-6EDC-63C9-AC5F-635C8D9EF4B5}"/>
            </a:ext>
          </a:extLst>
        </xdr:cNvPr>
        <xdr:cNvSpPr/>
      </xdr:nvSpPr>
      <xdr:spPr>
        <a:xfrm>
          <a:off x="371475" y="963931"/>
          <a:ext cx="45719" cy="457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465221</xdr:colOff>
      <xdr:row>5</xdr:row>
      <xdr:rowOff>25065</xdr:rowOff>
    </xdr:from>
    <xdr:to>
      <xdr:col>9</xdr:col>
      <xdr:colOff>560471</xdr:colOff>
      <xdr:row>12</xdr:row>
      <xdr:rowOff>72690</xdr:rowOff>
    </xdr:to>
    <xdr:sp macro="" textlink="'DATA CALCULATION'!B6">
      <xdr:nvSpPr>
        <xdr:cNvPr id="4" name="Rectangle: Rounded Corners 3">
          <a:extLst>
            <a:ext uri="{FF2B5EF4-FFF2-40B4-BE49-F238E27FC236}">
              <a16:creationId xmlns:a16="http://schemas.microsoft.com/office/drawing/2014/main" id="{A124D7D5-D374-2B9C-390A-F7CFBBA922E4}"/>
            </a:ext>
          </a:extLst>
        </xdr:cNvPr>
        <xdr:cNvSpPr/>
      </xdr:nvSpPr>
      <xdr:spPr>
        <a:xfrm>
          <a:off x="3197392" y="965032"/>
          <a:ext cx="2551697" cy="1363579"/>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bg1"/>
              </a:solidFill>
              <a:latin typeface="Arial Black" panose="020B0A04020102020204" pitchFamily="34" charset="0"/>
              <a:ea typeface="Calibri"/>
              <a:cs typeface="Calibri"/>
            </a:rPr>
            <a:t>TOTAL ORDER</a:t>
          </a:r>
        </a:p>
        <a:p>
          <a:pPr algn="ctr"/>
          <a:fld id="{875578CB-5121-4665-8C69-92B8BADAE152}" type="TxLink">
            <a:rPr lang="en-US" sz="1400" b="0" i="0" u="none" strike="noStrike">
              <a:solidFill>
                <a:schemeClr val="bg1"/>
              </a:solidFill>
              <a:latin typeface="Arial Black" panose="020B0A04020102020204" pitchFamily="34" charset="0"/>
              <a:ea typeface="Calibri"/>
              <a:cs typeface="Calibri"/>
            </a:rPr>
            <a:pPr algn="ctr"/>
            <a:t>299</a:t>
          </a:fld>
          <a:endParaRPr lang="en-US" sz="14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10</xdr:col>
      <xdr:colOff>76200</xdr:colOff>
      <xdr:row>5</xdr:row>
      <xdr:rowOff>0</xdr:rowOff>
    </xdr:from>
    <xdr:to>
      <xdr:col>14</xdr:col>
      <xdr:colOff>171450</xdr:colOff>
      <xdr:row>12</xdr:row>
      <xdr:rowOff>125329</xdr:rowOff>
    </xdr:to>
    <xdr:sp macro="" textlink="'DATA CALCULATION'!C6">
      <xdr:nvSpPr>
        <xdr:cNvPr id="5" name="Rectangle: Rounded Corners 4">
          <a:extLst>
            <a:ext uri="{FF2B5EF4-FFF2-40B4-BE49-F238E27FC236}">
              <a16:creationId xmlns:a16="http://schemas.microsoft.com/office/drawing/2014/main" id="{18A502FA-A984-3AE8-6D13-9A3A944CBB5C}"/>
            </a:ext>
          </a:extLst>
        </xdr:cNvPr>
        <xdr:cNvSpPr/>
      </xdr:nvSpPr>
      <xdr:spPr>
        <a:xfrm>
          <a:off x="5878930" y="939967"/>
          <a:ext cx="2551698" cy="1441283"/>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bg1"/>
              </a:solidFill>
              <a:latin typeface="Arial Black" panose="020B0A04020102020204" pitchFamily="34" charset="0"/>
              <a:ea typeface="Calibri"/>
              <a:cs typeface="Calibri"/>
            </a:rPr>
            <a:t>TOTAL CUSTOMERS</a:t>
          </a:r>
        </a:p>
        <a:p>
          <a:pPr algn="ctr"/>
          <a:fld id="{D8F4B619-9CAD-4236-A3B8-9A99F8D7B99E}" type="TxLink">
            <a:rPr lang="en-US" sz="1400" b="0" i="0" u="none" strike="noStrike">
              <a:solidFill>
                <a:schemeClr val="bg1"/>
              </a:solidFill>
              <a:latin typeface="Arial Black" panose="020B0A04020102020204" pitchFamily="34" charset="0"/>
              <a:ea typeface="Calibri"/>
              <a:cs typeface="Calibri"/>
            </a:rPr>
            <a:pPr algn="ctr"/>
            <a:t>299</a:t>
          </a:fld>
          <a:endParaRPr lang="en-IN" sz="1400">
            <a:solidFill>
              <a:schemeClr val="bg1"/>
            </a:solidFill>
            <a:latin typeface="Arial Black" panose="020B0A04020102020204" pitchFamily="34" charset="0"/>
          </a:endParaRPr>
        </a:p>
      </xdr:txBody>
    </xdr:sp>
    <xdr:clientData/>
  </xdr:twoCellAnchor>
  <xdr:twoCellAnchor>
    <xdr:from>
      <xdr:col>14</xdr:col>
      <xdr:colOff>400050</xdr:colOff>
      <xdr:row>5</xdr:row>
      <xdr:rowOff>9525</xdr:rowOff>
    </xdr:from>
    <xdr:to>
      <xdr:col>18</xdr:col>
      <xdr:colOff>495300</xdr:colOff>
      <xdr:row>12</xdr:row>
      <xdr:rowOff>57150</xdr:rowOff>
    </xdr:to>
    <xdr:sp macro="" textlink="'DATA CALCULATION'!A9">
      <xdr:nvSpPr>
        <xdr:cNvPr id="6" name="Rectangle: Rounded Corners 5">
          <a:extLst>
            <a:ext uri="{FF2B5EF4-FFF2-40B4-BE49-F238E27FC236}">
              <a16:creationId xmlns:a16="http://schemas.microsoft.com/office/drawing/2014/main" id="{97F542E6-0219-0073-CBE1-316C63B8B819}"/>
            </a:ext>
          </a:extLst>
        </xdr:cNvPr>
        <xdr:cNvSpPr/>
      </xdr:nvSpPr>
      <xdr:spPr>
        <a:xfrm>
          <a:off x="8601075" y="962025"/>
          <a:ext cx="2533650" cy="138112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bg1"/>
              </a:solidFill>
              <a:latin typeface="Arial Black" panose="020B0A04020102020204" pitchFamily="34" charset="0"/>
              <a:ea typeface="Calibri"/>
              <a:cs typeface="Calibri"/>
            </a:rPr>
            <a:t>AOV </a:t>
          </a:r>
        </a:p>
        <a:p>
          <a:pPr algn="ctr"/>
          <a:fld id="{C1A4349C-A4CF-4CCF-AFFE-ACDBF51B1EA8}" type="TxLink">
            <a:rPr lang="en-US" sz="1400" b="0" i="0" u="none" strike="noStrike">
              <a:solidFill>
                <a:schemeClr val="bg1"/>
              </a:solidFill>
              <a:latin typeface="Arial Black" panose="020B0A04020102020204" pitchFamily="34" charset="0"/>
              <a:ea typeface="Calibri"/>
              <a:cs typeface="Calibri"/>
            </a:rPr>
            <a:pPr algn="ctr"/>
            <a:t>10962.6</a:t>
          </a:fld>
          <a:endParaRPr lang="en-IN" sz="1400">
            <a:solidFill>
              <a:schemeClr val="bg1"/>
            </a:solidFill>
            <a:latin typeface="Arial Black" panose="020B0A04020102020204" pitchFamily="34" charset="0"/>
          </a:endParaRPr>
        </a:p>
      </xdr:txBody>
    </xdr:sp>
    <xdr:clientData/>
  </xdr:twoCellAnchor>
  <xdr:twoCellAnchor>
    <xdr:from>
      <xdr:col>19</xdr:col>
      <xdr:colOff>57150</xdr:colOff>
      <xdr:row>4</xdr:row>
      <xdr:rowOff>171450</xdr:rowOff>
    </xdr:from>
    <xdr:to>
      <xdr:col>23</xdr:col>
      <xdr:colOff>152400</xdr:colOff>
      <xdr:row>12</xdr:row>
      <xdr:rowOff>28575</xdr:rowOff>
    </xdr:to>
    <xdr:sp macro="" textlink="'DATA CALCULATION'!E10">
      <xdr:nvSpPr>
        <xdr:cNvPr id="7" name="Rectangle: Rounded Corners 6">
          <a:extLst>
            <a:ext uri="{FF2B5EF4-FFF2-40B4-BE49-F238E27FC236}">
              <a16:creationId xmlns:a16="http://schemas.microsoft.com/office/drawing/2014/main" id="{5857A2D8-0C35-1493-C393-53F3EA974E1A}"/>
            </a:ext>
          </a:extLst>
        </xdr:cNvPr>
        <xdr:cNvSpPr/>
      </xdr:nvSpPr>
      <xdr:spPr>
        <a:xfrm>
          <a:off x="11306175" y="933450"/>
          <a:ext cx="2533650" cy="138112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bg1"/>
              </a:solidFill>
              <a:latin typeface="Arial Black" panose="020B0A04020102020204" pitchFamily="34" charset="0"/>
              <a:ea typeface="Calibri"/>
              <a:cs typeface="Calibri"/>
            </a:rPr>
            <a:t>DELIVERED</a:t>
          </a:r>
          <a:r>
            <a:rPr lang="en-US" sz="1400" b="0" i="0" u="none" strike="noStrike" baseline="0">
              <a:solidFill>
                <a:schemeClr val="bg1"/>
              </a:solidFill>
              <a:latin typeface="Arial Black" panose="020B0A04020102020204" pitchFamily="34" charset="0"/>
              <a:ea typeface="Calibri"/>
              <a:cs typeface="Calibri"/>
            </a:rPr>
            <a:t> RATE</a:t>
          </a:r>
        </a:p>
        <a:p>
          <a:pPr algn="ctr"/>
          <a:fld id="{61B906A2-7A4C-44CE-AFB3-201DA5B23304}" type="TxLink">
            <a:rPr lang="en-US" sz="1400" b="0" i="0" u="none" strike="noStrike">
              <a:solidFill>
                <a:schemeClr val="bg1"/>
              </a:solidFill>
              <a:latin typeface="Arial Black" panose="020B0A04020102020204" pitchFamily="34" charset="0"/>
              <a:ea typeface="Calibri"/>
              <a:cs typeface="Calibri"/>
            </a:rPr>
            <a:pPr algn="ctr"/>
            <a:t>20%</a:t>
          </a:fld>
          <a:endParaRPr lang="en-IN" sz="1400">
            <a:solidFill>
              <a:schemeClr val="bg1"/>
            </a:solidFill>
            <a:latin typeface="Arial Black" panose="020B0A04020102020204" pitchFamily="34" charset="0"/>
          </a:endParaRPr>
        </a:p>
      </xdr:txBody>
    </xdr:sp>
    <xdr:clientData/>
  </xdr:twoCellAnchor>
  <xdr:twoCellAnchor>
    <xdr:from>
      <xdr:col>23</xdr:col>
      <xdr:colOff>381000</xdr:colOff>
      <xdr:row>4</xdr:row>
      <xdr:rowOff>161925</xdr:rowOff>
    </xdr:from>
    <xdr:to>
      <xdr:col>27</xdr:col>
      <xdr:colOff>476250</xdr:colOff>
      <xdr:row>12</xdr:row>
      <xdr:rowOff>19050</xdr:rowOff>
    </xdr:to>
    <xdr:sp macro="" textlink="'DATA CALCULATION'!E12">
      <xdr:nvSpPr>
        <xdr:cNvPr id="8" name="Rectangle: Rounded Corners 7">
          <a:extLst>
            <a:ext uri="{FF2B5EF4-FFF2-40B4-BE49-F238E27FC236}">
              <a16:creationId xmlns:a16="http://schemas.microsoft.com/office/drawing/2014/main" id="{A553CB92-B328-4F84-695E-35EB124A4013}"/>
            </a:ext>
          </a:extLst>
        </xdr:cNvPr>
        <xdr:cNvSpPr/>
      </xdr:nvSpPr>
      <xdr:spPr>
        <a:xfrm>
          <a:off x="14068425" y="923925"/>
          <a:ext cx="2533650" cy="138112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bg1"/>
              </a:solidFill>
              <a:latin typeface="Arial Black" panose="020B0A04020102020204" pitchFamily="34" charset="0"/>
              <a:ea typeface="Calibri"/>
              <a:cs typeface="Calibri"/>
            </a:rPr>
            <a:t>RETUNED RATE</a:t>
          </a:r>
        </a:p>
        <a:p>
          <a:pPr algn="ctr"/>
          <a:fld id="{B502AD0A-8923-41C8-9CA8-56EA99F6EDD0}" type="TxLink">
            <a:rPr lang="en-US" sz="1400" b="0" i="0" u="none" strike="noStrike">
              <a:solidFill>
                <a:schemeClr val="bg1"/>
              </a:solidFill>
              <a:latin typeface="Arial Black" panose="020B0A04020102020204" pitchFamily="34" charset="0"/>
              <a:ea typeface="Calibri"/>
              <a:cs typeface="Calibri"/>
            </a:rPr>
            <a:pPr algn="ctr"/>
            <a:t>20%</a:t>
          </a:fld>
          <a:endParaRPr lang="en-IN" sz="1400">
            <a:solidFill>
              <a:schemeClr val="bg1"/>
            </a:solidFill>
            <a:latin typeface="Arial Black" panose="020B0A04020102020204" pitchFamily="34" charset="0"/>
          </a:endParaRPr>
        </a:p>
      </xdr:txBody>
    </xdr:sp>
    <xdr:clientData/>
  </xdr:twoCellAnchor>
  <xdr:twoCellAnchor>
    <xdr:from>
      <xdr:col>0</xdr:col>
      <xdr:colOff>180975</xdr:colOff>
      <xdr:row>13</xdr:row>
      <xdr:rowOff>9526</xdr:rowOff>
    </xdr:from>
    <xdr:to>
      <xdr:col>13</xdr:col>
      <xdr:colOff>419100</xdr:colOff>
      <xdr:row>35</xdr:row>
      <xdr:rowOff>87730</xdr:rowOff>
    </xdr:to>
    <xdr:sp macro="" textlink="">
      <xdr:nvSpPr>
        <xdr:cNvPr id="11" name="Rectangle: Rounded Corners 10">
          <a:extLst>
            <a:ext uri="{FF2B5EF4-FFF2-40B4-BE49-F238E27FC236}">
              <a16:creationId xmlns:a16="http://schemas.microsoft.com/office/drawing/2014/main" id="{F37D4E8F-7995-C1D0-9EE8-516BF4522C22}"/>
            </a:ext>
          </a:extLst>
        </xdr:cNvPr>
        <xdr:cNvSpPr/>
      </xdr:nvSpPr>
      <xdr:spPr>
        <a:xfrm>
          <a:off x="180975" y="2453440"/>
          <a:ext cx="7883191" cy="4214060"/>
        </a:xfrm>
        <a:prstGeom prst="round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57151</xdr:colOff>
      <xdr:row>13</xdr:row>
      <xdr:rowOff>161924</xdr:rowOff>
    </xdr:from>
    <xdr:to>
      <xdr:col>13</xdr:col>
      <xdr:colOff>219075</xdr:colOff>
      <xdr:row>33</xdr:row>
      <xdr:rowOff>187992</xdr:rowOff>
    </xdr:to>
    <xdr:graphicFrame macro="">
      <xdr:nvGraphicFramePr>
        <xdr:cNvPr id="23" name="Chart 22">
          <a:extLst>
            <a:ext uri="{FF2B5EF4-FFF2-40B4-BE49-F238E27FC236}">
              <a16:creationId xmlns:a16="http://schemas.microsoft.com/office/drawing/2014/main" id="{52F2C04C-993A-4B4B-B216-C7913AE50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7009</xdr:colOff>
      <xdr:row>12</xdr:row>
      <xdr:rowOff>178820</xdr:rowOff>
    </xdr:from>
    <xdr:to>
      <xdr:col>21</xdr:col>
      <xdr:colOff>437071</xdr:colOff>
      <xdr:row>35</xdr:row>
      <xdr:rowOff>100263</xdr:rowOff>
    </xdr:to>
    <xdr:sp macro="" textlink="">
      <xdr:nvSpPr>
        <xdr:cNvPr id="26" name="Rectangle: Rounded Corners 25">
          <a:extLst>
            <a:ext uri="{FF2B5EF4-FFF2-40B4-BE49-F238E27FC236}">
              <a16:creationId xmlns:a16="http://schemas.microsoft.com/office/drawing/2014/main" id="{159EF178-B4A1-CBB5-0763-19AFD3F19CC3}"/>
            </a:ext>
          </a:extLst>
        </xdr:cNvPr>
        <xdr:cNvSpPr/>
      </xdr:nvSpPr>
      <xdr:spPr>
        <a:xfrm>
          <a:off x="8266187" y="2434741"/>
          <a:ext cx="4728845" cy="4245292"/>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138847</xdr:colOff>
      <xdr:row>13</xdr:row>
      <xdr:rowOff>98150</xdr:rowOff>
    </xdr:from>
    <xdr:to>
      <xdr:col>21</xdr:col>
      <xdr:colOff>149550</xdr:colOff>
      <xdr:row>34</xdr:row>
      <xdr:rowOff>112795</xdr:rowOff>
    </xdr:to>
    <xdr:graphicFrame macro="">
      <xdr:nvGraphicFramePr>
        <xdr:cNvPr id="30" name="Chart 29">
          <a:extLst>
            <a:ext uri="{FF2B5EF4-FFF2-40B4-BE49-F238E27FC236}">
              <a16:creationId xmlns:a16="http://schemas.microsoft.com/office/drawing/2014/main" id="{21009127-6CF5-49BF-A7CD-796DDB274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100263</xdr:colOff>
      <xdr:row>36</xdr:row>
      <xdr:rowOff>124327</xdr:rowOff>
    </xdr:from>
    <xdr:to>
      <xdr:col>13</xdr:col>
      <xdr:colOff>494640</xdr:colOff>
      <xdr:row>60</xdr:row>
      <xdr:rowOff>100263</xdr:rowOff>
    </xdr:to>
    <xdr:sp macro="" textlink="">
      <xdr:nvSpPr>
        <xdr:cNvPr id="33" name="Rectangle: Rounded Corners 32">
          <a:extLst>
            <a:ext uri="{FF2B5EF4-FFF2-40B4-BE49-F238E27FC236}">
              <a16:creationId xmlns:a16="http://schemas.microsoft.com/office/drawing/2014/main" id="{7E3B1567-1116-A927-FACF-74614E5CFC92}"/>
            </a:ext>
          </a:extLst>
        </xdr:cNvPr>
        <xdr:cNvSpPr/>
      </xdr:nvSpPr>
      <xdr:spPr>
        <a:xfrm>
          <a:off x="100263" y="6892090"/>
          <a:ext cx="8039443" cy="4487778"/>
        </a:xfrm>
        <a:prstGeom prst="round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192359</xdr:colOff>
      <xdr:row>37</xdr:row>
      <xdr:rowOff>114062</xdr:rowOff>
    </xdr:from>
    <xdr:to>
      <xdr:col>13</xdr:col>
      <xdr:colOff>235168</xdr:colOff>
      <xdr:row>59</xdr:row>
      <xdr:rowOff>62664</xdr:rowOff>
    </xdr:to>
    <xdr:graphicFrame macro="">
      <xdr:nvGraphicFramePr>
        <xdr:cNvPr id="35" name="Chart 34">
          <a:extLst>
            <a:ext uri="{FF2B5EF4-FFF2-40B4-BE49-F238E27FC236}">
              <a16:creationId xmlns:a16="http://schemas.microsoft.com/office/drawing/2014/main" id="{CB24B0BB-9848-49D1-8E12-E902C7E7A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9223</xdr:colOff>
      <xdr:row>36</xdr:row>
      <xdr:rowOff>101977</xdr:rowOff>
    </xdr:from>
    <xdr:to>
      <xdr:col>22</xdr:col>
      <xdr:colOff>75198</xdr:colOff>
      <xdr:row>60</xdr:row>
      <xdr:rowOff>137862</xdr:rowOff>
    </xdr:to>
    <xdr:sp macro="" textlink="">
      <xdr:nvSpPr>
        <xdr:cNvPr id="38" name="Rectangle: Rounded Corners 37">
          <a:extLst>
            <a:ext uri="{FF2B5EF4-FFF2-40B4-BE49-F238E27FC236}">
              <a16:creationId xmlns:a16="http://schemas.microsoft.com/office/drawing/2014/main" id="{3D3C78B2-7960-264B-0D2D-637348700E00}"/>
            </a:ext>
          </a:extLst>
        </xdr:cNvPr>
        <xdr:cNvSpPr/>
      </xdr:nvSpPr>
      <xdr:spPr>
        <a:xfrm>
          <a:off x="8268401" y="6869740"/>
          <a:ext cx="4978869" cy="4547727"/>
        </a:xfrm>
        <a:prstGeom prst="round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178380</xdr:colOff>
      <xdr:row>37</xdr:row>
      <xdr:rowOff>32690</xdr:rowOff>
    </xdr:from>
    <xdr:to>
      <xdr:col>21</xdr:col>
      <xdr:colOff>473116</xdr:colOff>
      <xdr:row>59</xdr:row>
      <xdr:rowOff>75197</xdr:rowOff>
    </xdr:to>
    <xdr:graphicFrame macro="">
      <xdr:nvGraphicFramePr>
        <xdr:cNvPr id="40" name="Chart 39">
          <a:extLst>
            <a:ext uri="{FF2B5EF4-FFF2-40B4-BE49-F238E27FC236}">
              <a16:creationId xmlns:a16="http://schemas.microsoft.com/office/drawing/2014/main" id="{4426536B-403C-4247-B848-7F1337D79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556764</xdr:colOff>
      <xdr:row>12</xdr:row>
      <xdr:rowOff>143235</xdr:rowOff>
    </xdr:from>
    <xdr:to>
      <xdr:col>28</xdr:col>
      <xdr:colOff>377406</xdr:colOff>
      <xdr:row>35</xdr:row>
      <xdr:rowOff>62664</xdr:rowOff>
    </xdr:to>
    <xdr:sp macro="" textlink="">
      <xdr:nvSpPr>
        <xdr:cNvPr id="44" name="Rectangle: Rounded Corners 43">
          <a:extLst>
            <a:ext uri="{FF2B5EF4-FFF2-40B4-BE49-F238E27FC236}">
              <a16:creationId xmlns:a16="http://schemas.microsoft.com/office/drawing/2014/main" id="{D76304FA-DE69-7338-4DD2-1D2B20DEA2AC}"/>
            </a:ext>
          </a:extLst>
        </xdr:cNvPr>
        <xdr:cNvSpPr/>
      </xdr:nvSpPr>
      <xdr:spPr>
        <a:xfrm>
          <a:off x="13114725" y="2399156"/>
          <a:ext cx="4119424" cy="4243278"/>
        </a:xfrm>
        <a:prstGeom prst="round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125444</xdr:colOff>
      <xdr:row>13</xdr:row>
      <xdr:rowOff>134249</xdr:rowOff>
    </xdr:from>
    <xdr:to>
      <xdr:col>28</xdr:col>
      <xdr:colOff>215662</xdr:colOff>
      <xdr:row>34</xdr:row>
      <xdr:rowOff>12533</xdr:rowOff>
    </xdr:to>
    <xdr:graphicFrame macro="">
      <xdr:nvGraphicFramePr>
        <xdr:cNvPr id="46" name="Chart 45">
          <a:extLst>
            <a:ext uri="{FF2B5EF4-FFF2-40B4-BE49-F238E27FC236}">
              <a16:creationId xmlns:a16="http://schemas.microsoft.com/office/drawing/2014/main" id="{844463EB-3CC6-4873-8AC3-262C607A0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150879</xdr:colOff>
      <xdr:row>36</xdr:row>
      <xdr:rowOff>47285</xdr:rowOff>
    </xdr:from>
    <xdr:to>
      <xdr:col>28</xdr:col>
      <xdr:colOff>595611</xdr:colOff>
      <xdr:row>60</xdr:row>
      <xdr:rowOff>150395</xdr:rowOff>
    </xdr:to>
    <xdr:sp macro="" textlink="">
      <xdr:nvSpPr>
        <xdr:cNvPr id="49" name="Rectangle: Rounded Corners 48">
          <a:extLst>
            <a:ext uri="{FF2B5EF4-FFF2-40B4-BE49-F238E27FC236}">
              <a16:creationId xmlns:a16="http://schemas.microsoft.com/office/drawing/2014/main" id="{03BA2DCD-3D24-785B-93CC-4216C3188A05}"/>
            </a:ext>
          </a:extLst>
        </xdr:cNvPr>
        <xdr:cNvSpPr/>
      </xdr:nvSpPr>
      <xdr:spPr>
        <a:xfrm>
          <a:off x="13322951" y="6815048"/>
          <a:ext cx="4129403" cy="4614952"/>
        </a:xfrm>
        <a:prstGeom prst="round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338388</xdr:colOff>
      <xdr:row>37</xdr:row>
      <xdr:rowOff>125327</xdr:rowOff>
    </xdr:from>
    <xdr:to>
      <xdr:col>28</xdr:col>
      <xdr:colOff>476250</xdr:colOff>
      <xdr:row>59</xdr:row>
      <xdr:rowOff>50131</xdr:rowOff>
    </xdr:to>
    <xdr:graphicFrame macro="">
      <xdr:nvGraphicFramePr>
        <xdr:cNvPr id="10" name="Chart 9">
          <a:extLst>
            <a:ext uri="{FF2B5EF4-FFF2-40B4-BE49-F238E27FC236}">
              <a16:creationId xmlns:a16="http://schemas.microsoft.com/office/drawing/2014/main" id="{A2D16BF0-7881-4B89-861E-DA62D8741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229101</xdr:colOff>
      <xdr:row>5</xdr:row>
      <xdr:rowOff>27070</xdr:rowOff>
    </xdr:from>
    <xdr:to>
      <xdr:col>5</xdr:col>
      <xdr:colOff>324351</xdr:colOff>
      <xdr:row>12</xdr:row>
      <xdr:rowOff>74695</xdr:rowOff>
    </xdr:to>
    <xdr:sp macro="" textlink="'DATA CALCULATION'!A6">
      <xdr:nvSpPr>
        <xdr:cNvPr id="13" name="Rectangle: Rounded Corners 12">
          <a:extLst>
            <a:ext uri="{FF2B5EF4-FFF2-40B4-BE49-F238E27FC236}">
              <a16:creationId xmlns:a16="http://schemas.microsoft.com/office/drawing/2014/main" id="{6E1888BE-0FE4-4550-D9A3-DE9947ED2F76}"/>
            </a:ext>
          </a:extLst>
        </xdr:cNvPr>
        <xdr:cNvSpPr/>
      </xdr:nvSpPr>
      <xdr:spPr>
        <a:xfrm>
          <a:off x="504825" y="967037"/>
          <a:ext cx="2551697" cy="1363579"/>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bg1"/>
              </a:solidFill>
              <a:latin typeface="Arial Black" panose="020B0A04020102020204" pitchFamily="34" charset="0"/>
              <a:ea typeface="Calibri"/>
              <a:cs typeface="Calibri"/>
            </a:rPr>
            <a:t>TOTAL REVENUE</a:t>
          </a:r>
        </a:p>
        <a:p>
          <a:pPr algn="ctr"/>
          <a:fld id="{2AB84A5F-D2FC-404E-8FA9-FB5DCE260F28}" type="TxLink">
            <a:rPr lang="en-US" sz="1400" b="0" i="0" u="none" strike="noStrike">
              <a:solidFill>
                <a:schemeClr val="bg1"/>
              </a:solidFill>
              <a:latin typeface="Arial Black" panose="020B0A04020102020204" pitchFamily="34" charset="0"/>
              <a:ea typeface="Calibri"/>
              <a:cs typeface="Calibri"/>
            </a:rPr>
            <a:pPr algn="ctr"/>
            <a:t>3.28M</a:t>
          </a:fld>
          <a:endParaRPr lang="en-US" sz="1400" b="0" i="0" u="none" strike="noStrike">
            <a:solidFill>
              <a:schemeClr val="bg1"/>
            </a:solidFill>
            <a:latin typeface="Arial Black" panose="020B0A04020102020204" pitchFamily="34" charset="0"/>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156701</xdr:colOff>
      <xdr:row>46</xdr:row>
      <xdr:rowOff>159569</xdr:rowOff>
    </xdr:from>
    <xdr:to>
      <xdr:col>7</xdr:col>
      <xdr:colOff>1205475</xdr:colOff>
      <xdr:row>60</xdr:row>
      <xdr:rowOff>178414</xdr:rowOff>
    </xdr:to>
    <xdr:graphicFrame macro="">
      <xdr:nvGraphicFramePr>
        <xdr:cNvPr id="7" name="Chart 6">
          <a:extLst>
            <a:ext uri="{FF2B5EF4-FFF2-40B4-BE49-F238E27FC236}">
              <a16:creationId xmlns:a16="http://schemas.microsoft.com/office/drawing/2014/main" id="{04DBF7A6-CDAF-A1D9-DF81-707E1FA2B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45</xdr:col>
      <xdr:colOff>431024</xdr:colOff>
      <xdr:row>35</xdr:row>
      <xdr:rowOff>33422</xdr:rowOff>
    </xdr:from>
    <xdr:to>
      <xdr:col>55</xdr:col>
      <xdr:colOff>456406</xdr:colOff>
      <xdr:row>46</xdr:row>
      <xdr:rowOff>178594</xdr:rowOff>
    </xdr:to>
    <xdr:sp macro="" textlink="Sheet4!A5">
      <xdr:nvSpPr>
        <xdr:cNvPr id="2" name="Rectangle: Rounded Corners 1">
          <a:extLst>
            <a:ext uri="{FF2B5EF4-FFF2-40B4-BE49-F238E27FC236}">
              <a16:creationId xmlns:a16="http://schemas.microsoft.com/office/drawing/2014/main" id="{2B2F4D96-5852-4831-00D4-AE3D50772D04}"/>
            </a:ext>
          </a:extLst>
        </xdr:cNvPr>
        <xdr:cNvSpPr/>
      </xdr:nvSpPr>
      <xdr:spPr>
        <a:xfrm>
          <a:off x="27716180" y="6978735"/>
          <a:ext cx="6176945" cy="2327984"/>
        </a:xfrm>
        <a:prstGeom prst="roundRect">
          <a:avLst/>
        </a:prstGeom>
        <a:solidFill>
          <a:schemeClr val="bg2">
            <a:lumMod val="25000"/>
          </a:schemeClr>
        </a:solid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chemeClr val="bg1"/>
              </a:solidFill>
              <a:latin typeface="Arial Black" panose="020B0A04020102020204" pitchFamily="34" charset="0"/>
              <a:ea typeface="Calibri"/>
              <a:cs typeface="Calibri"/>
            </a:rPr>
            <a:t>TOTAL CUSTOMERS</a:t>
          </a:r>
        </a:p>
        <a:p>
          <a:pPr algn="ctr"/>
          <a:fld id="{E8492797-8C66-4E44-817E-6368E474056D}" type="TxLink">
            <a:rPr lang="en-US" sz="2800" b="0" i="0" u="none" strike="noStrike">
              <a:solidFill>
                <a:schemeClr val="bg1"/>
              </a:solidFill>
              <a:latin typeface="Arial Black" panose="020B0A04020102020204" pitchFamily="34" charset="0"/>
              <a:ea typeface="Calibri"/>
              <a:cs typeface="Calibri"/>
            </a:rPr>
            <a:pPr algn="ctr"/>
            <a:t>461</a:t>
          </a:fld>
          <a:endParaRPr lang="en-IN" sz="2800">
            <a:solidFill>
              <a:schemeClr val="bg1"/>
            </a:solidFill>
            <a:latin typeface="Arial Black" panose="020B0A04020102020204" pitchFamily="34" charset="0"/>
          </a:endParaRPr>
        </a:p>
      </xdr:txBody>
    </xdr:sp>
    <xdr:clientData/>
  </xdr:twoCellAnchor>
  <xdr:twoCellAnchor>
    <xdr:from>
      <xdr:col>25</xdr:col>
      <xdr:colOff>459483</xdr:colOff>
      <xdr:row>34</xdr:row>
      <xdr:rowOff>120426</xdr:rowOff>
    </xdr:from>
    <xdr:to>
      <xdr:col>35</xdr:col>
      <xdr:colOff>89953</xdr:colOff>
      <xdr:row>47</xdr:row>
      <xdr:rowOff>158749</xdr:rowOff>
    </xdr:to>
    <xdr:sp macro="" textlink="Sheet4!C5">
      <xdr:nvSpPr>
        <xdr:cNvPr id="3" name="Rectangle: Rounded Corners 2">
          <a:extLst>
            <a:ext uri="{FF2B5EF4-FFF2-40B4-BE49-F238E27FC236}">
              <a16:creationId xmlns:a16="http://schemas.microsoft.com/office/drawing/2014/main" id="{7738B0DF-E833-86FA-4680-256F09EF5E3F}"/>
            </a:ext>
          </a:extLst>
        </xdr:cNvPr>
        <xdr:cNvSpPr/>
      </xdr:nvSpPr>
      <xdr:spPr>
        <a:xfrm>
          <a:off x="15532796" y="6597426"/>
          <a:ext cx="5821720" cy="2514823"/>
        </a:xfrm>
        <a:prstGeom prst="roundRect">
          <a:avLst/>
        </a:prstGeom>
        <a:solidFill>
          <a:schemeClr val="bg2">
            <a:lumMod val="25000"/>
          </a:schemeClr>
        </a:solid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chemeClr val="bg1"/>
              </a:solidFill>
              <a:latin typeface="Arial Black" panose="020B0A04020102020204" pitchFamily="34" charset="0"/>
              <a:ea typeface="Calibri"/>
              <a:cs typeface="Calibri"/>
            </a:rPr>
            <a:t>TOTAL CUSTOMERS</a:t>
          </a:r>
        </a:p>
        <a:p>
          <a:pPr algn="ctr"/>
          <a:fld id="{5DDC0E7B-E0E0-49B2-AAB2-40BC5D014E03}" type="TxLink">
            <a:rPr lang="en-US" sz="2800" b="0" i="0" u="none" strike="noStrike">
              <a:solidFill>
                <a:schemeClr val="bg1"/>
              </a:solidFill>
              <a:latin typeface="Arial Black" panose="020B0A04020102020204" pitchFamily="34" charset="0"/>
              <a:ea typeface="Calibri"/>
              <a:cs typeface="Calibri"/>
            </a:rPr>
            <a:pPr algn="ctr"/>
            <a:t>67.9M</a:t>
          </a:fld>
          <a:endParaRPr lang="en-US" sz="2800" b="0" i="0" u="none" strike="noStrike">
            <a:solidFill>
              <a:schemeClr val="bg1"/>
            </a:solidFill>
            <a:latin typeface="Arial Black" panose="020B0A04020102020204" pitchFamily="34" charset="0"/>
          </a:endParaRPr>
        </a:p>
      </xdr:txBody>
    </xdr:sp>
    <xdr:clientData/>
  </xdr:twoCellAnchor>
  <xdr:twoCellAnchor>
    <xdr:from>
      <xdr:col>14</xdr:col>
      <xdr:colOff>308419</xdr:colOff>
      <xdr:row>34</xdr:row>
      <xdr:rowOff>125244</xdr:rowOff>
    </xdr:from>
    <xdr:to>
      <xdr:col>25</xdr:col>
      <xdr:colOff>119063</xdr:colOff>
      <xdr:row>47</xdr:row>
      <xdr:rowOff>138906</xdr:rowOff>
    </xdr:to>
    <xdr:sp macro="" textlink="Sheet4!E5">
      <xdr:nvSpPr>
        <xdr:cNvPr id="4" name="Rectangle: Rounded Corners 3">
          <a:extLst>
            <a:ext uri="{FF2B5EF4-FFF2-40B4-BE49-F238E27FC236}">
              <a16:creationId xmlns:a16="http://schemas.microsoft.com/office/drawing/2014/main" id="{95FD4E09-36DF-61B5-6632-9B1EAA7063B4}"/>
            </a:ext>
          </a:extLst>
        </xdr:cNvPr>
        <xdr:cNvSpPr/>
      </xdr:nvSpPr>
      <xdr:spPr>
        <a:xfrm>
          <a:off x="8523732" y="6872119"/>
          <a:ext cx="6577362" cy="2593350"/>
        </a:xfrm>
        <a:prstGeom prst="roundRect">
          <a:avLst/>
        </a:prstGeom>
        <a:solidFill>
          <a:schemeClr val="bg2">
            <a:lumMod val="25000"/>
          </a:schemeClr>
        </a:solid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chemeClr val="bg1"/>
              </a:solidFill>
              <a:latin typeface="Arial Black" panose="020B0A04020102020204" pitchFamily="34" charset="0"/>
              <a:ea typeface="Calibri"/>
              <a:cs typeface="Calibri"/>
            </a:rPr>
            <a:t>TOTAL LOANS</a:t>
          </a:r>
        </a:p>
        <a:p>
          <a:pPr algn="ctr"/>
          <a:fld id="{2C5C60A0-AF4F-4CC3-A468-23DC88DA55F8}" type="TxLink">
            <a:rPr lang="en-US" sz="2800" b="0" i="0" u="none" strike="noStrike">
              <a:solidFill>
                <a:schemeClr val="bg1"/>
              </a:solidFill>
              <a:latin typeface="Arial Black" panose="020B0A04020102020204" pitchFamily="34" charset="0"/>
              <a:ea typeface="Calibri"/>
              <a:cs typeface="Calibri"/>
            </a:rPr>
            <a:pPr algn="ctr"/>
            <a:t>173.6M</a:t>
          </a:fld>
          <a:endParaRPr lang="en-US" sz="28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1</xdr:col>
      <xdr:colOff>395740</xdr:colOff>
      <xdr:row>34</xdr:row>
      <xdr:rowOff>84749</xdr:rowOff>
    </xdr:from>
    <xdr:to>
      <xdr:col>13</xdr:col>
      <xdr:colOff>436563</xdr:colOff>
      <xdr:row>47</xdr:row>
      <xdr:rowOff>79375</xdr:rowOff>
    </xdr:to>
    <xdr:sp macro="" textlink="Sheet4!E12">
      <xdr:nvSpPr>
        <xdr:cNvPr id="5" name="Rectangle: Rounded Corners 4">
          <a:extLst>
            <a:ext uri="{FF2B5EF4-FFF2-40B4-BE49-F238E27FC236}">
              <a16:creationId xmlns:a16="http://schemas.microsoft.com/office/drawing/2014/main" id="{526BD865-9708-5386-483F-C8D9DE1A3022}"/>
            </a:ext>
          </a:extLst>
        </xdr:cNvPr>
        <xdr:cNvSpPr/>
      </xdr:nvSpPr>
      <xdr:spPr>
        <a:xfrm>
          <a:off x="614021" y="6831624"/>
          <a:ext cx="7422698" cy="2574314"/>
        </a:xfrm>
        <a:prstGeom prst="roundRect">
          <a:avLst/>
        </a:prstGeom>
        <a:solidFill>
          <a:schemeClr val="bg2">
            <a:lumMod val="25000"/>
          </a:schemeClr>
        </a:solid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u="none" strike="noStrike">
              <a:solidFill>
                <a:schemeClr val="bg1"/>
              </a:solidFill>
              <a:latin typeface="Arial Black" panose="020B0A04020102020204" pitchFamily="34" charset="0"/>
              <a:ea typeface="Calibri"/>
              <a:cs typeface="Calibri"/>
            </a:rPr>
            <a:t>ACTIVE LOAN RATE</a:t>
          </a:r>
        </a:p>
        <a:p>
          <a:pPr algn="ctr"/>
          <a:fld id="{6007E73A-A41B-4960-8776-7B544A5786E8}" type="TxLink">
            <a:rPr lang="en-US" sz="3200" b="0" i="0" u="none" strike="noStrike">
              <a:solidFill>
                <a:schemeClr val="bg1"/>
              </a:solidFill>
              <a:latin typeface="Arial Black" panose="020B0A04020102020204" pitchFamily="34" charset="0"/>
              <a:ea typeface="Calibri"/>
              <a:cs typeface="Calibri"/>
            </a:rPr>
            <a:pPr algn="ctr"/>
            <a:t>6270%</a:t>
          </a:fld>
          <a:endParaRPr lang="en-IN" sz="3200">
            <a:solidFill>
              <a:schemeClr val="bg1"/>
            </a:solidFill>
            <a:latin typeface="Arial Black" panose="020B0A04020102020204" pitchFamily="34" charset="0"/>
          </a:endParaRPr>
        </a:p>
      </xdr:txBody>
    </xdr:sp>
    <xdr:clientData/>
  </xdr:twoCellAnchor>
  <xdr:twoCellAnchor>
    <xdr:from>
      <xdr:col>35</xdr:col>
      <xdr:colOff>366816</xdr:colOff>
      <xdr:row>34</xdr:row>
      <xdr:rowOff>176252</xdr:rowOff>
    </xdr:from>
    <xdr:to>
      <xdr:col>45</xdr:col>
      <xdr:colOff>158750</xdr:colOff>
      <xdr:row>47</xdr:row>
      <xdr:rowOff>138906</xdr:rowOff>
    </xdr:to>
    <xdr:sp macro="" textlink="Sheet4!I17">
      <xdr:nvSpPr>
        <xdr:cNvPr id="6" name="Rectangle: Rounded Corners 5">
          <a:extLst>
            <a:ext uri="{FF2B5EF4-FFF2-40B4-BE49-F238E27FC236}">
              <a16:creationId xmlns:a16="http://schemas.microsoft.com/office/drawing/2014/main" id="{9BFBA29B-CDF3-1624-5F32-C419EA1ECA63}"/>
            </a:ext>
          </a:extLst>
        </xdr:cNvPr>
        <xdr:cNvSpPr/>
      </xdr:nvSpPr>
      <xdr:spPr>
        <a:xfrm>
          <a:off x="21500410" y="6923127"/>
          <a:ext cx="5943496" cy="2542342"/>
        </a:xfrm>
        <a:prstGeom prst="roundRect">
          <a:avLst/>
        </a:prstGeom>
        <a:solidFill>
          <a:schemeClr val="bg2">
            <a:lumMod val="25000"/>
          </a:schemeClr>
        </a:solid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chemeClr val="bg1"/>
              </a:solidFill>
              <a:latin typeface="Arial Black" panose="020B0A04020102020204" pitchFamily="34" charset="0"/>
              <a:ea typeface="Calibri"/>
              <a:cs typeface="Calibri"/>
            </a:rPr>
            <a:t>LOAN DEAFAULT RATE</a:t>
          </a:r>
        </a:p>
        <a:p>
          <a:pPr algn="ctr"/>
          <a:fld id="{CB63ED09-BCC7-4ABC-8B93-97D4FB33A435}" type="TxLink">
            <a:rPr lang="en-US" sz="2800" b="0" i="0" u="none" strike="noStrike">
              <a:solidFill>
                <a:schemeClr val="bg1"/>
              </a:solidFill>
              <a:latin typeface="Arial Black" panose="020B0A04020102020204" pitchFamily="34" charset="0"/>
              <a:ea typeface="Calibri"/>
              <a:cs typeface="Calibri"/>
            </a:rPr>
            <a:pPr algn="ctr"/>
            <a:t>5.01</a:t>
          </a:fld>
          <a:endParaRPr lang="en-IN" sz="2800">
            <a:solidFill>
              <a:schemeClr val="bg1"/>
            </a:solidFill>
            <a:latin typeface="Arial Black" panose="020B0A04020102020204" pitchFamily="34" charset="0"/>
          </a:endParaRPr>
        </a:p>
      </xdr:txBody>
    </xdr:sp>
    <xdr:clientData/>
  </xdr:twoCellAnchor>
  <xdr:twoCellAnchor>
    <xdr:from>
      <xdr:col>56</xdr:col>
      <xdr:colOff>192925</xdr:colOff>
      <xdr:row>35</xdr:row>
      <xdr:rowOff>180746</xdr:rowOff>
    </xdr:from>
    <xdr:to>
      <xdr:col>65</xdr:col>
      <xdr:colOff>447118</xdr:colOff>
      <xdr:row>47</xdr:row>
      <xdr:rowOff>119062</xdr:rowOff>
    </xdr:to>
    <xdr:sp macro="" textlink="Sheet4!D22">
      <xdr:nvSpPr>
        <xdr:cNvPr id="7" name="Rectangle: Rounded Corners 6">
          <a:extLst>
            <a:ext uri="{FF2B5EF4-FFF2-40B4-BE49-F238E27FC236}">
              <a16:creationId xmlns:a16="http://schemas.microsoft.com/office/drawing/2014/main" id="{716AF7F8-B0B4-A284-D97C-4E918CF9A104}"/>
            </a:ext>
          </a:extLst>
        </xdr:cNvPr>
        <xdr:cNvSpPr/>
      </xdr:nvSpPr>
      <xdr:spPr>
        <a:xfrm>
          <a:off x="34459113" y="6848246"/>
          <a:ext cx="5826318" cy="2224316"/>
        </a:xfrm>
        <a:prstGeom prst="roundRect">
          <a:avLst/>
        </a:prstGeom>
        <a:solidFill>
          <a:schemeClr val="bg2">
            <a:lumMod val="25000"/>
          </a:schemeClr>
        </a:solid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u="none" strike="noStrike">
              <a:solidFill>
                <a:schemeClr val="bg1"/>
              </a:solidFill>
              <a:latin typeface="Arial Black" panose="020B0A04020102020204" pitchFamily="34" charset="0"/>
              <a:ea typeface="Calibri"/>
              <a:cs typeface="Calibri"/>
            </a:rPr>
            <a:t>NPA RATE</a:t>
          </a:r>
        </a:p>
        <a:p>
          <a:pPr algn="ctr"/>
          <a:fld id="{76F14E38-A0E9-4433-85CE-EB9893BC328C}" type="TxLink">
            <a:rPr lang="en-US" sz="3200" b="0" i="0" u="none" strike="noStrike">
              <a:solidFill>
                <a:schemeClr val="bg1"/>
              </a:solidFill>
              <a:latin typeface="Arial Black" panose="020B0A04020102020204" pitchFamily="34" charset="0"/>
              <a:ea typeface="Calibri"/>
              <a:cs typeface="Calibri"/>
            </a:rPr>
            <a:pPr algn="ctr"/>
            <a:t>16%</a:t>
          </a:fld>
          <a:endParaRPr lang="en-IN" sz="3200">
            <a:solidFill>
              <a:schemeClr val="bg1"/>
            </a:solidFill>
            <a:latin typeface="Arial Black" panose="020B0A04020102020204" pitchFamily="34" charset="0"/>
          </a:endParaRPr>
        </a:p>
      </xdr:txBody>
    </xdr:sp>
    <xdr:clientData/>
  </xdr:twoCellAnchor>
  <xdr:twoCellAnchor>
    <xdr:from>
      <xdr:col>21</xdr:col>
      <xdr:colOff>483786</xdr:colOff>
      <xdr:row>48</xdr:row>
      <xdr:rowOff>58420</xdr:rowOff>
    </xdr:from>
    <xdr:to>
      <xdr:col>43</xdr:col>
      <xdr:colOff>40048</xdr:colOff>
      <xdr:row>73</xdr:row>
      <xdr:rowOff>164225</xdr:rowOff>
    </xdr:to>
    <xdr:sp macro="" textlink="">
      <xdr:nvSpPr>
        <xdr:cNvPr id="24" name="Rectangle: Rounded Corners 23">
          <a:extLst>
            <a:ext uri="{FF2B5EF4-FFF2-40B4-BE49-F238E27FC236}">
              <a16:creationId xmlns:a16="http://schemas.microsoft.com/office/drawing/2014/main" id="{C7889338-1164-5C53-EED9-0DECA1AEE07D}"/>
            </a:ext>
          </a:extLst>
        </xdr:cNvPr>
        <xdr:cNvSpPr/>
      </xdr:nvSpPr>
      <xdr:spPr>
        <a:xfrm>
          <a:off x="12849864" y="9517730"/>
          <a:ext cx="12924106" cy="5032529"/>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114991</xdr:colOff>
      <xdr:row>48</xdr:row>
      <xdr:rowOff>54420</xdr:rowOff>
    </xdr:from>
    <xdr:to>
      <xdr:col>21</xdr:col>
      <xdr:colOff>248065</xdr:colOff>
      <xdr:row>72</xdr:row>
      <xdr:rowOff>116684</xdr:rowOff>
    </xdr:to>
    <xdr:sp macro="" textlink="">
      <xdr:nvSpPr>
        <xdr:cNvPr id="25" name="Rectangle: Rounded Corners 24">
          <a:extLst>
            <a:ext uri="{FF2B5EF4-FFF2-40B4-BE49-F238E27FC236}">
              <a16:creationId xmlns:a16="http://schemas.microsoft.com/office/drawing/2014/main" id="{9C45B751-6AA1-D5F8-9276-DAD0DC06036F}"/>
            </a:ext>
          </a:extLst>
        </xdr:cNvPr>
        <xdr:cNvSpPr/>
      </xdr:nvSpPr>
      <xdr:spPr>
        <a:xfrm>
          <a:off x="328482" y="9513730"/>
          <a:ext cx="12285661" cy="479192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43</xdr:col>
      <xdr:colOff>254259</xdr:colOff>
      <xdr:row>47</xdr:row>
      <xdr:rowOff>50801</xdr:rowOff>
    </xdr:from>
    <xdr:to>
      <xdr:col>64</xdr:col>
      <xdr:colOff>454785</xdr:colOff>
      <xdr:row>73</xdr:row>
      <xdr:rowOff>175172</xdr:rowOff>
    </xdr:to>
    <xdr:sp macro="" textlink="">
      <xdr:nvSpPr>
        <xdr:cNvPr id="27" name="Rectangle: Rounded Corners 26">
          <a:extLst>
            <a:ext uri="{FF2B5EF4-FFF2-40B4-BE49-F238E27FC236}">
              <a16:creationId xmlns:a16="http://schemas.microsoft.com/office/drawing/2014/main" id="{4F4658B1-A422-D35F-AD6D-D82B4E37CE20}"/>
            </a:ext>
          </a:extLst>
        </xdr:cNvPr>
        <xdr:cNvSpPr/>
      </xdr:nvSpPr>
      <xdr:spPr>
        <a:xfrm>
          <a:off x="25988181" y="9313042"/>
          <a:ext cx="12960742" cy="5248164"/>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23812</xdr:colOff>
      <xdr:row>74</xdr:row>
      <xdr:rowOff>69599</xdr:rowOff>
    </xdr:from>
    <xdr:to>
      <xdr:col>33</xdr:col>
      <xdr:colOff>500062</xdr:colOff>
      <xdr:row>103</xdr:row>
      <xdr:rowOff>0</xdr:rowOff>
    </xdr:to>
    <xdr:sp macro="" textlink="">
      <xdr:nvSpPr>
        <xdr:cNvPr id="29" name="Rectangle: Rounded Corners 28">
          <a:extLst>
            <a:ext uri="{FF2B5EF4-FFF2-40B4-BE49-F238E27FC236}">
              <a16:creationId xmlns:a16="http://schemas.microsoft.com/office/drawing/2014/main" id="{372695D2-B5BF-BEA5-2D96-6357E62945C7}"/>
            </a:ext>
          </a:extLst>
        </xdr:cNvPr>
        <xdr:cNvSpPr/>
      </xdr:nvSpPr>
      <xdr:spPr>
        <a:xfrm>
          <a:off x="238125" y="14166599"/>
          <a:ext cx="20288250" cy="5454901"/>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121986</xdr:colOff>
      <xdr:row>74</xdr:row>
      <xdr:rowOff>93675</xdr:rowOff>
    </xdr:from>
    <xdr:to>
      <xdr:col>64</xdr:col>
      <xdr:colOff>372645</xdr:colOff>
      <xdr:row>103</xdr:row>
      <xdr:rowOff>142875</xdr:rowOff>
    </xdr:to>
    <xdr:sp macro="" textlink="">
      <xdr:nvSpPr>
        <xdr:cNvPr id="30" name="Rectangle: Rounded Corners 29">
          <a:extLst>
            <a:ext uri="{FF2B5EF4-FFF2-40B4-BE49-F238E27FC236}">
              <a16:creationId xmlns:a16="http://schemas.microsoft.com/office/drawing/2014/main" id="{0E812A53-0895-F103-F811-CCC7CDF78CA6}"/>
            </a:ext>
          </a:extLst>
        </xdr:cNvPr>
        <xdr:cNvSpPr/>
      </xdr:nvSpPr>
      <xdr:spPr>
        <a:xfrm>
          <a:off x="20767424" y="14190675"/>
          <a:ext cx="18824409" cy="557370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327109</xdr:colOff>
      <xdr:row>77</xdr:row>
      <xdr:rowOff>110611</xdr:rowOff>
    </xdr:from>
    <xdr:to>
      <xdr:col>64</xdr:col>
      <xdr:colOff>293688</xdr:colOff>
      <xdr:row>102</xdr:row>
      <xdr:rowOff>119062</xdr:rowOff>
    </xdr:to>
    <xdr:graphicFrame macro="">
      <xdr:nvGraphicFramePr>
        <xdr:cNvPr id="16" name="Chart 15">
          <a:extLst>
            <a:ext uri="{FF2B5EF4-FFF2-40B4-BE49-F238E27FC236}">
              <a16:creationId xmlns:a16="http://schemas.microsoft.com/office/drawing/2014/main" id="{25C2B80A-FFC1-4B11-B6BF-3D8C8A7CA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309562</xdr:colOff>
      <xdr:row>75</xdr:row>
      <xdr:rowOff>166687</xdr:rowOff>
    </xdr:from>
    <xdr:to>
      <xdr:col>33</xdr:col>
      <xdr:colOff>333373</xdr:colOff>
      <xdr:row>101</xdr:row>
      <xdr:rowOff>142875</xdr:rowOff>
    </xdr:to>
    <xdr:graphicFrame macro="">
      <xdr:nvGraphicFramePr>
        <xdr:cNvPr id="22" name="Chart 21">
          <a:extLst>
            <a:ext uri="{FF2B5EF4-FFF2-40B4-BE49-F238E27FC236}">
              <a16:creationId xmlns:a16="http://schemas.microsoft.com/office/drawing/2014/main" id="{1406D17F-6AD4-4F5B-9CBE-5C21BA87B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496094</xdr:colOff>
      <xdr:row>6</xdr:row>
      <xdr:rowOff>106424</xdr:rowOff>
    </xdr:from>
    <xdr:to>
      <xdr:col>34</xdr:col>
      <xdr:colOff>151439</xdr:colOff>
      <xdr:row>33</xdr:row>
      <xdr:rowOff>59531</xdr:rowOff>
    </xdr:to>
    <mc:AlternateContent xmlns:mc="http://schemas.openxmlformats.org/markup-compatibility/2006">
      <mc:Choice xmlns:a14="http://schemas.microsoft.com/office/drawing/2010/main" Requires="a14">
        <xdr:graphicFrame macro="">
          <xdr:nvGraphicFramePr>
            <xdr:cNvPr id="34" name="Branch">
              <a:extLst>
                <a:ext uri="{FF2B5EF4-FFF2-40B4-BE49-F238E27FC236}">
                  <a16:creationId xmlns:a16="http://schemas.microsoft.com/office/drawing/2014/main" id="{43EBA667-A2C6-D3FD-0393-E187D3C6060C}"/>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700201" y="1331067"/>
              <a:ext cx="19861952" cy="54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85595</xdr:colOff>
      <xdr:row>6</xdr:row>
      <xdr:rowOff>85442</xdr:rowOff>
    </xdr:from>
    <xdr:to>
      <xdr:col>65</xdr:col>
      <xdr:colOff>396874</xdr:colOff>
      <xdr:row>34</xdr:row>
      <xdr:rowOff>158749</xdr:rowOff>
    </xdr:to>
    <mc:AlternateContent xmlns:mc="http://schemas.openxmlformats.org/markup-compatibility/2006">
      <mc:Choice xmlns:a14="http://schemas.microsoft.com/office/drawing/2010/main" Requires="a14">
        <xdr:graphicFrame macro="">
          <xdr:nvGraphicFramePr>
            <xdr:cNvPr id="35" name="City">
              <a:extLst>
                <a:ext uri="{FF2B5EF4-FFF2-40B4-BE49-F238E27FC236}">
                  <a16:creationId xmlns:a16="http://schemas.microsoft.com/office/drawing/2014/main" id="{5A6FD2C8-71E2-4296-679B-D4290ECA513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9681131" y="1310085"/>
              <a:ext cx="10108422" cy="5788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396876</xdr:colOff>
      <xdr:row>23</xdr:row>
      <xdr:rowOff>51174</xdr:rowOff>
    </xdr:from>
    <xdr:to>
      <xdr:col>33</xdr:col>
      <xdr:colOff>504450</xdr:colOff>
      <xdr:row>28</xdr:row>
      <xdr:rowOff>1043</xdr:rowOff>
    </xdr:to>
    <xdr:sp macro="" textlink="">
      <xdr:nvSpPr>
        <xdr:cNvPr id="41" name="Rectangle: Rounded Corners 40">
          <a:extLst>
            <a:ext uri="{FF2B5EF4-FFF2-40B4-BE49-F238E27FC236}">
              <a16:creationId xmlns:a16="http://schemas.microsoft.com/office/drawing/2014/main" id="{C9F0B481-CB37-F415-174E-F67F54C868D6}"/>
            </a:ext>
          </a:extLst>
        </xdr:cNvPr>
        <xdr:cNvSpPr/>
      </xdr:nvSpPr>
      <xdr:spPr>
        <a:xfrm>
          <a:off x="615157" y="4615237"/>
          <a:ext cx="19792574" cy="942056"/>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Arial Black" panose="020B0A04020102020204" pitchFamily="34" charset="0"/>
            </a:rPr>
            <a:t>BRANCH</a:t>
          </a:r>
        </a:p>
        <a:p>
          <a:pPr algn="ctr"/>
          <a:endParaRPr lang="en-IN" sz="1100"/>
        </a:p>
      </xdr:txBody>
    </xdr:sp>
    <xdr:clientData/>
  </xdr:twoCellAnchor>
  <xdr:twoCellAnchor>
    <xdr:from>
      <xdr:col>51</xdr:col>
      <xdr:colOff>231939</xdr:colOff>
      <xdr:row>24</xdr:row>
      <xdr:rowOff>71020</xdr:rowOff>
    </xdr:from>
    <xdr:to>
      <xdr:col>61</xdr:col>
      <xdr:colOff>84033</xdr:colOff>
      <xdr:row>30</xdr:row>
      <xdr:rowOff>37597</xdr:rowOff>
    </xdr:to>
    <xdr:sp macro="" textlink="">
      <xdr:nvSpPr>
        <xdr:cNvPr id="43" name="Rectangle: Rounded Corners 42">
          <a:extLst>
            <a:ext uri="{FF2B5EF4-FFF2-40B4-BE49-F238E27FC236}">
              <a16:creationId xmlns:a16="http://schemas.microsoft.com/office/drawing/2014/main" id="{01C4B836-A5C1-27E7-AFBF-83A0817D6AB0}"/>
            </a:ext>
          </a:extLst>
        </xdr:cNvPr>
        <xdr:cNvSpPr/>
      </xdr:nvSpPr>
      <xdr:spPr>
        <a:xfrm>
          <a:off x="31208033" y="4833520"/>
          <a:ext cx="6003656" cy="1157202"/>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Arial Black" panose="020B0A04020102020204" pitchFamily="34" charset="0"/>
            </a:rPr>
            <a:t>CITY</a:t>
          </a:r>
        </a:p>
        <a:p>
          <a:pPr algn="ctr"/>
          <a:endParaRPr lang="en-IN" sz="1800">
            <a:latin typeface="Arial Black" panose="020B0A04020102020204" pitchFamily="34" charset="0"/>
          </a:endParaRPr>
        </a:p>
        <a:p>
          <a:pPr algn="ctr"/>
          <a:endParaRPr lang="en-IN" sz="1100"/>
        </a:p>
      </xdr:txBody>
    </xdr:sp>
    <xdr:clientData/>
  </xdr:twoCellAnchor>
  <xdr:twoCellAnchor>
    <xdr:from>
      <xdr:col>1</xdr:col>
      <xdr:colOff>297908</xdr:colOff>
      <xdr:row>49</xdr:row>
      <xdr:rowOff>98823</xdr:rowOff>
    </xdr:from>
    <xdr:to>
      <xdr:col>21</xdr:col>
      <xdr:colOff>108041</xdr:colOff>
      <xdr:row>72</xdr:row>
      <xdr:rowOff>115533</xdr:rowOff>
    </xdr:to>
    <xdr:graphicFrame macro="">
      <xdr:nvGraphicFramePr>
        <xdr:cNvPr id="11" name="Chart 10">
          <a:extLst>
            <a:ext uri="{FF2B5EF4-FFF2-40B4-BE49-F238E27FC236}">
              <a16:creationId xmlns:a16="http://schemas.microsoft.com/office/drawing/2014/main" id="{CF666AE5-8D9A-4868-9442-578E6B835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34</xdr:col>
      <xdr:colOff>526381</xdr:colOff>
      <xdr:row>6</xdr:row>
      <xdr:rowOff>46999</xdr:rowOff>
    </xdr:from>
    <xdr:to>
      <xdr:col>48</xdr:col>
      <xdr:colOff>426117</xdr:colOff>
      <xdr:row>33</xdr:row>
      <xdr:rowOff>79375</xdr:rowOff>
    </xdr:to>
    <mc:AlternateContent xmlns:mc="http://schemas.openxmlformats.org/markup-compatibility/2006">
      <mc:Choice xmlns:a14="http://schemas.microsoft.com/office/drawing/2010/main" Requires="a14">
        <xdr:graphicFrame macro="">
          <xdr:nvGraphicFramePr>
            <xdr:cNvPr id="13" name="Account Type">
              <a:extLst>
                <a:ext uri="{FF2B5EF4-FFF2-40B4-BE49-F238E27FC236}">
                  <a16:creationId xmlns:a16="http://schemas.microsoft.com/office/drawing/2014/main" id="{CF78DAF2-6E6C-11B8-7676-292A7B12371A}"/>
                </a:ext>
              </a:extLst>
            </xdr:cNvPr>
            <xdr:cNvGraphicFramePr/>
          </xdr:nvGraphicFramePr>
          <xdr:xfrm>
            <a:off x="0" y="0"/>
            <a:ext cx="0" cy="0"/>
          </xdr:xfrm>
          <a:graphic>
            <a:graphicData uri="http://schemas.microsoft.com/office/drawing/2010/slicer">
              <sle:slicer xmlns:sle="http://schemas.microsoft.com/office/drawing/2010/slicer" name="Account Type"/>
            </a:graphicData>
          </a:graphic>
        </xdr:graphicFrame>
      </mc:Choice>
      <mc:Fallback>
        <xdr:sp macro="" textlink="">
          <xdr:nvSpPr>
            <xdr:cNvPr id="0" name=""/>
            <xdr:cNvSpPr>
              <a:spLocks noTextEdit="1"/>
            </xdr:cNvSpPr>
          </xdr:nvSpPr>
          <xdr:spPr>
            <a:xfrm>
              <a:off x="20937095" y="1271642"/>
              <a:ext cx="8472236" cy="5543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20889</xdr:colOff>
      <xdr:row>23</xdr:row>
      <xdr:rowOff>157622</xdr:rowOff>
    </xdr:from>
    <xdr:to>
      <xdr:col>48</xdr:col>
      <xdr:colOff>435518</xdr:colOff>
      <xdr:row>29</xdr:row>
      <xdr:rowOff>109578</xdr:rowOff>
    </xdr:to>
    <xdr:sp macro="" textlink="">
      <xdr:nvSpPr>
        <xdr:cNvPr id="14" name="Rectangle: Rounded Corners 13">
          <a:extLst>
            <a:ext uri="{FF2B5EF4-FFF2-40B4-BE49-F238E27FC236}">
              <a16:creationId xmlns:a16="http://schemas.microsoft.com/office/drawing/2014/main" id="{56C08BF2-0E12-F871-7C82-19C02ACF4675}"/>
            </a:ext>
          </a:extLst>
        </xdr:cNvPr>
        <xdr:cNvSpPr/>
      </xdr:nvSpPr>
      <xdr:spPr>
        <a:xfrm>
          <a:off x="21154483" y="4721685"/>
          <a:ext cx="8411660" cy="1142581"/>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800">
              <a:latin typeface="Arial Black" panose="020B0A04020102020204" pitchFamily="34" charset="0"/>
            </a:rPr>
            <a:t>ACCOUNT</a:t>
          </a:r>
          <a:r>
            <a:rPr lang="en-IN" sz="1800" baseline="0">
              <a:latin typeface="Arial Black" panose="020B0A04020102020204" pitchFamily="34" charset="0"/>
            </a:rPr>
            <a:t> TYPE</a:t>
          </a:r>
          <a:endParaRPr lang="en-IN" sz="1800">
            <a:latin typeface="Arial Black" panose="020B0A04020102020204" pitchFamily="34" charset="0"/>
          </a:endParaRPr>
        </a:p>
        <a:p>
          <a:pPr algn="ctr"/>
          <a:endParaRPr lang="en-IN" sz="1800">
            <a:latin typeface="Arial Black" panose="020B0A04020102020204" pitchFamily="34" charset="0"/>
          </a:endParaRPr>
        </a:p>
        <a:p>
          <a:pPr algn="ctr"/>
          <a:endParaRPr lang="en-IN" sz="1100"/>
        </a:p>
      </xdr:txBody>
    </xdr:sp>
    <xdr:clientData/>
  </xdr:twoCellAnchor>
  <xdr:twoCellAnchor>
    <xdr:from>
      <xdr:col>44</xdr:col>
      <xdr:colOff>331567</xdr:colOff>
      <xdr:row>49</xdr:row>
      <xdr:rowOff>16422</xdr:rowOff>
    </xdr:from>
    <xdr:to>
      <xdr:col>64</xdr:col>
      <xdr:colOff>65691</xdr:colOff>
      <xdr:row>72</xdr:row>
      <xdr:rowOff>164224</xdr:rowOff>
    </xdr:to>
    <xdr:graphicFrame macro="">
      <xdr:nvGraphicFramePr>
        <xdr:cNvPr id="20" name="Chart 19">
          <a:extLst>
            <a:ext uri="{FF2B5EF4-FFF2-40B4-BE49-F238E27FC236}">
              <a16:creationId xmlns:a16="http://schemas.microsoft.com/office/drawing/2014/main" id="{4C1F60B8-20A7-4BD5-B352-D42AB4C2E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140023</xdr:colOff>
      <xdr:row>49</xdr:row>
      <xdr:rowOff>116687</xdr:rowOff>
    </xdr:from>
    <xdr:to>
      <xdr:col>42</xdr:col>
      <xdr:colOff>346599</xdr:colOff>
      <xdr:row>72</xdr:row>
      <xdr:rowOff>180646</xdr:rowOff>
    </xdr:to>
    <xdr:graphicFrame macro="">
      <xdr:nvGraphicFramePr>
        <xdr:cNvPr id="21" name="Chart 20">
          <a:extLst>
            <a:ext uri="{FF2B5EF4-FFF2-40B4-BE49-F238E27FC236}">
              <a16:creationId xmlns:a16="http://schemas.microsoft.com/office/drawing/2014/main" id="{B4DA00DD-5B4A-403A-A9B0-CFF703887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9.861586226849" backgroundQuery="1" createdVersion="8" refreshedVersion="8" minRefreshableVersion="3" recordCount="0" supportSubquery="1" supportAdvancedDrill="1" xr:uid="{151D9766-6CEE-4C1F-9A0E-9A2729BFF8D0}">
  <cacheSource type="external" connectionId="5"/>
  <cacheFields count="2">
    <cacheField name="[Measures].[Sum of TOTAL AMOUNT]" caption="Sum of TOTAL AMOUNT" numFmtId="0" hierarchy="61" level="32767"/>
    <cacheField name="[Table1].[ORDERED COUNTRIES].[ORDERED COUNTRIES]" caption="ORDERED COUNTRIES" numFmtId="0" hierarchy="36" level="1">
      <sharedItems count="15">
        <s v="ARGENTINA"/>
        <s v="BRAZIL"/>
        <s v="CANADA"/>
        <s v="CHINA"/>
        <s v="FRANCE"/>
        <s v="GERMANY"/>
        <s v="HONG KONG"/>
        <s v="INDIA"/>
        <s v="ITALY"/>
        <s v="JPAN"/>
        <s v="MOSCOW"/>
        <s v="PORTUGAL"/>
        <s v="RUSSIA"/>
        <s v="URUGRAY"/>
        <s v="USA"/>
      </sharedItems>
    </cacheField>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0"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0"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YEAR]" caption="ORDER YEAR" attribute="1" defaultMemberUniqueName="[Table1].[ORDER YEAR].[All]" allUniqueName="[Table1].[ORDER YEA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2" memberValueDatatype="130" unbalanced="0">
      <fieldsUsage count="2">
        <fieldUsage x="-1"/>
        <fieldUsage x="1"/>
      </fieldsUsage>
    </cacheHierarchy>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hidden="1">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hidden="1">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8.896840624999" backgroundQuery="1" createdVersion="8" refreshedVersion="8" minRefreshableVersion="3" recordCount="0" supportSubquery="1" supportAdvancedDrill="1" xr:uid="{8A181300-11D9-40BE-BC45-E0E19DCADB32}">
  <cacheSource type="external" connectionId="5"/>
  <cacheFields count="3">
    <cacheField name="[Measures].[Sum of TOTAL AMOUNT]" caption="Sum of TOTAL AMOUNT" numFmtId="0" hierarchy="61" level="32767"/>
    <cacheField name="[Measures].[Count of ORDER ID 2]" caption="Count of ORDER ID 2" numFmtId="0" hierarchy="62" level="32767"/>
    <cacheField name="[Measures].[Distinct Count of CUSTOMER ID]" caption="Distinct Count of CUSTOMER ID" numFmtId="0" hierarchy="64" level="32767"/>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0"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0"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YEAR]" caption="ORDER YEAR" attribute="1" defaultMemberUniqueName="[Table1].[ORDER YEAR].[All]" allUniqueName="[Table1].[ORDER YEA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0" memberValueDatatype="130" unbalanced="0"/>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hidden="1">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9.854356249998" backgroundQuery="1" createdVersion="8" refreshedVersion="8" minRefreshableVersion="3" recordCount="0" supportSubquery="1" supportAdvancedDrill="1" xr:uid="{6E2C2F11-6740-45BA-8498-3A3228A9BCAD}">
  <cacheSource type="external" connectionId="5"/>
  <cacheFields count="3">
    <cacheField name="[Table1].[ORDER MONTH].[ORDER MONTH]" caption="ORDER MONTH" numFmtId="0" hierarchy="20" level="1">
      <sharedItems count="11">
        <s v="Apr"/>
        <s v="Aug"/>
        <s v="Dec"/>
        <s v="Feb"/>
        <s v="Jan"/>
        <s v="Jul"/>
        <s v="Jun"/>
        <s v="May"/>
        <s v="Nov"/>
        <s v="Oct"/>
        <s v="Sep"/>
      </sharedItems>
    </cacheField>
    <cacheField name="[Measures].[Sum of TOTAL AMOUNT]" caption="Sum of TOTAL AMOUNT" numFmtId="0" hierarchy="61" level="32767"/>
    <cacheField name="[Table1].[ORDER YEAR].[ORDER YEAR]" caption="ORDER YEAR" numFmtId="0" hierarchy="21" level="1">
      <sharedItems count="2">
        <s v="2026"/>
        <s v="2027"/>
      </sharedItems>
    </cacheField>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0"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0"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2" memberValueDatatype="130" unbalanced="0">
      <fieldsUsage count="2">
        <fieldUsage x="-1"/>
        <fieldUsage x="0"/>
      </fieldsUsage>
    </cacheHierarchy>
    <cacheHierarchy uniqueName="[Table1].[ORDER YEAR]" caption="ORDER YEAR" attribute="1" defaultMemberUniqueName="[Table1].[ORDER YEAR].[All]" allUniqueName="[Table1].[ORDER YEAR].[All]" dimensionUniqueName="[Table1]" displayFolder="" count="2" memberValueDatatype="130" unbalanced="0">
      <fieldsUsage count="2">
        <fieldUsage x="-1"/>
        <fieldUsage x="2"/>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0" memberValueDatatype="130" unbalanced="0"/>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hidden="1">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hidden="1">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9.846876851851" backgroundQuery="1" createdVersion="8" refreshedVersion="8" minRefreshableVersion="3" recordCount="0" supportSubquery="1" supportAdvancedDrill="1" xr:uid="{44478226-330B-4ECB-9368-68011294E448}">
  <cacheSource type="external" connectionId="5"/>
  <cacheFields count="2">
    <cacheField name="[Measures].[Count of ORDER ID 2]" caption="Count of ORDER ID 2" numFmtId="0" hierarchy="62" level="32767"/>
    <cacheField name="[Table1].[ORDER STATUS].[ORDER STATUS]" caption="ORDER STATUS" numFmtId="0" hierarchy="34" level="1">
      <sharedItems count="5">
        <s v="DELIVERED"/>
        <s v="NOT DELIVERED"/>
        <s v="ON DELIVERY"/>
        <s v="RETURNED"/>
        <s v="SHIPPED"/>
      </sharedItems>
    </cacheField>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0"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0"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YEAR]" caption="ORDER YEAR" attribute="1" defaultMemberUniqueName="[Table1].[ORDER YEAR].[All]" allUniqueName="[Table1].[ORDER YEA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2" memberValueDatatype="130" unbalanced="0">
      <fieldsUsage count="2">
        <fieldUsage x="-1"/>
        <fieldUsage x="1"/>
      </fieldsUsage>
    </cacheHierarchy>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0" memberValueDatatype="130" unbalanced="0"/>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hidden="1">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9.85744537037" backgroundQuery="1" createdVersion="8" refreshedVersion="8" minRefreshableVersion="3" recordCount="0" supportSubquery="1" supportAdvancedDrill="1" xr:uid="{2ADDC026-90F1-473B-83F7-861963425037}">
  <cacheSource type="external" connectionId="5"/>
  <cacheFields count="2">
    <cacheField name="[Measures].[Sum of TOTAL AMOUNT]" caption="Sum of TOTAL AMOUNT" numFmtId="0" hierarchy="61" level="32767"/>
    <cacheField name="[Table1].[PRODUCT NAME].[PRODUCT NAME]" caption="PRODUCT NAME" numFmtId="0" hierarchy="24" level="1">
      <sharedItems count="13">
        <s v="ALMIRAH"/>
        <s v="FRIDGE"/>
        <s v="GROCERIES"/>
        <s v="JEANS"/>
        <s v="LAPTOP"/>
        <s v="M"/>
        <s v="MICROPHONE"/>
        <s v="MIXER"/>
        <s v="MOBILE"/>
        <s v="MOBILE COVER"/>
        <s v="SHOES"/>
        <s v="SOFA"/>
        <s v="TV"/>
      </sharedItems>
    </cacheField>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0"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0"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YEAR]" caption="ORDER YEAR" attribute="1" defaultMemberUniqueName="[Table1].[ORDER YEAR].[All]" allUniqueName="[Table1].[ORDER YEA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1"/>
      </fieldsUsage>
    </cacheHierarchy>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0" memberValueDatatype="130" unbalanced="0"/>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hidden="1">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hidden="1">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9.862703587962" backgroundQuery="1" createdVersion="8" refreshedVersion="8" minRefreshableVersion="3" recordCount="0" supportSubquery="1" supportAdvancedDrill="1" xr:uid="{FAFD4045-1563-4D1B-BCF9-FDDF8BA2D2CE}">
  <cacheSource type="external" connectionId="5"/>
  <cacheFields count="2">
    <cacheField name="[Measures].[Sum of TOTAL AMOUNT]" caption="Sum of TOTAL AMOUNT" numFmtId="0" hierarchy="61" level="32767"/>
    <cacheField name="[Table1].[PAYMENT MODE].[PAYMENT MODE]" caption="PAYMENT MODE" numFmtId="0" hierarchy="33" level="1">
      <sharedItems count="6">
        <s v="AMAZON WALLET"/>
        <s v="COD"/>
        <s v="DEBIT/CREDIT CARD"/>
        <s v="EMI"/>
        <s v="MEMBERSHIP"/>
        <s v="UPI"/>
      </sharedItems>
    </cacheField>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0"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0"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YEAR]" caption="ORDER YEAR" attribute="1" defaultMemberUniqueName="[Table1].[ORDER YEAR].[All]" allUniqueName="[Table1].[ORDER YEA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2" memberValueDatatype="130" unbalanced="0">
      <fieldsUsage count="2">
        <fieldUsage x="-1"/>
        <fieldUsage x="1"/>
      </fieldsUsage>
    </cacheHierarchy>
    <cacheHierarchy uniqueName="[Table1].[ORDER STATUS]" caption="ORDER STATUS" attribute="1" defaultMemberUniqueName="[Table1].[ORDER STATUS].[All]" allUniqueName="[Table1].[ORDER STATUS].[All]" dimensionUniqueName="[Table1]" displayFolder="" count="0" memberValueDatatype="130" unbalanced="0"/>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0" memberValueDatatype="130" unbalanced="0"/>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hidden="1">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hidden="1">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9.85940833333" backgroundQuery="1" createdVersion="8" refreshedVersion="8" minRefreshableVersion="3" recordCount="0" supportSubquery="1" supportAdvancedDrill="1" xr:uid="{1A821121-172C-4C28-BE69-220EC020A039}">
  <cacheSource type="external" connectionId="5"/>
  <cacheFields count="2">
    <cacheField name="[Measures].[Sum of TOTAL AMOUNT]" caption="Sum of TOTAL AMOUNT" numFmtId="0" hierarchy="61" level="32767"/>
    <cacheField name="[Table1].[PRODUCT NAME].[PRODUCT NAME]" caption="PRODUCT NAME" numFmtId="0" hierarchy="24" level="1">
      <sharedItems count="10">
        <s v="ALMIRAH"/>
        <s v="FRIDGE"/>
        <s v="JEANS"/>
        <s v="LAPTOP"/>
        <s v="M"/>
        <s v="MIXER"/>
        <s v="MOBILE"/>
        <s v="SHOES"/>
        <s v="SOFA"/>
        <s v="TV"/>
      </sharedItems>
    </cacheField>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0"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0"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YEAR]" caption="ORDER YEAR" attribute="1" defaultMemberUniqueName="[Table1].[ORDER YEAR].[All]" allUniqueName="[Table1].[ORDER YEA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1"/>
      </fieldsUsage>
    </cacheHierarchy>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0" memberValueDatatype="130" unbalanced="0"/>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hidden="1">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hidden="1">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72863553241" backgroundQuery="1" createdVersion="8" refreshedVersion="8" minRefreshableVersion="3" recordCount="0" supportSubquery="1" supportAdvancedDrill="1" xr:uid="{CE6D13F7-3ACA-4B36-98F1-FB45A0E2511C}">
  <cacheSource type="external" connectionId="5"/>
  <cacheFields count="1">
    <cacheField name="[Measures].[Sum of Account Balance (■)]" caption="Sum of Account Balance (■)" numFmtId="0" hierarchy="69" level="32767"/>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0"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0"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YEAR]" caption="ORDER YEAR" attribute="1" defaultMemberUniqueName="[Table1].[ORDER YEAR].[All]" allUniqueName="[Table1].[ORDER YEA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0" memberValueDatatype="130" unbalanced="0"/>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hidden="1">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hidden="1">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728274421293" backgroundQuery="1" createdVersion="8" refreshedVersion="8" minRefreshableVersion="3" recordCount="0" supportSubquery="1" supportAdvancedDrill="1" xr:uid="{18FED116-E9DF-48A0-8CAC-04219E159632}">
  <cacheSource type="external" connectionId="5"/>
  <cacheFields count="1">
    <cacheField name="[Measures].[Sum of Loan Amount (■)]" caption="Sum of Loan Amount (■)" numFmtId="0" hierarchy="68" level="32767"/>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0"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0"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YEAR]" caption="ORDER YEAR" attribute="1" defaultMemberUniqueName="[Table1].[ORDER YEAR].[All]" allUniqueName="[Table1].[ORDER YEA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0" memberValueDatatype="130" unbalanced="0"/>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hidden="1">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hidden="1">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727966782404" backgroundQuery="1" createdVersion="8" refreshedVersion="8" minRefreshableVersion="3" recordCount="0" supportSubquery="1" supportAdvancedDrill="1" xr:uid="{457B4FED-A275-41C4-BB9C-4A500084D770}">
  <cacheSource type="external" connectionId="5"/>
  <cacheFields count="1">
    <cacheField name="[Measures].[Sum of Deposit Amount (■)]" caption="Sum of Deposit Amount (■)" numFmtId="0" hierarchy="67" level="32767"/>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0"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0"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YEAR]" caption="ORDER YEAR" attribute="1" defaultMemberUniqueName="[Table1].[ORDER YEAR].[All]" allUniqueName="[Table1].[ORDER YEA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0" memberValueDatatype="130" unbalanced="0"/>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hidden="1">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729042708335" backgroundQuery="1" createdVersion="8" refreshedVersion="8" minRefreshableVersion="3" recordCount="0" supportSubquery="1" supportAdvancedDrill="1" xr:uid="{ACBA8133-9274-4A08-AC37-68D46C6B8E4A}">
  <cacheSource type="external" connectionId="5"/>
  <cacheFields count="1">
    <cacheField name="[Measures].[Sum of Transaction Amount (■)]" caption="Sum of Transaction Amount (■)" numFmtId="0" hierarchy="70" level="32767"/>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0"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0"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YEAR]" caption="ORDER YEAR" attribute="1" defaultMemberUniqueName="[Table1].[ORDER YEAR].[All]" allUniqueName="[Table1].[ORDER YEA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0" memberValueDatatype="130" unbalanced="0"/>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hidden="1">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hidden="1">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729551620374" backgroundQuery="1" createdVersion="8" refreshedVersion="8" minRefreshableVersion="3" recordCount="0" supportSubquery="1" supportAdvancedDrill="1" xr:uid="{C476A35D-BACD-49D0-B41F-6EAAFE39F7F0}">
  <cacheSource type="external" connectionId="5"/>
  <cacheFields count="1">
    <cacheField name="[Measures].[Sum of Deposit Amount (■)]" caption="Sum of Deposit Amount (■)" numFmtId="0" hierarchy="67" level="32767"/>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0"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0"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YEAR]" caption="ORDER YEAR" attribute="1" defaultMemberUniqueName="[Table1].[ORDER YEAR].[All]" allUniqueName="[Table1].[ORDER YEA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0" memberValueDatatype="130" unbalanced="0"/>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hidden="1">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1.881241898147" createdVersion="8" refreshedVersion="8" minRefreshableVersion="3" recordCount="599" xr:uid="{84511B36-1D34-469A-BAAA-E592799D5F16}">
  <cacheSource type="worksheet">
    <worksheetSource name="Table001__Page_1_13"/>
  </cacheSource>
  <cacheFields count="22">
    <cacheField name="Account Type" numFmtId="0">
      <sharedItems count="4">
        <s v="Savings"/>
        <s v="Salary"/>
        <s v="Current"/>
        <s v="Fixed Deposit"/>
      </sharedItems>
    </cacheField>
    <cacheField name="Branch" numFmtId="0">
      <sharedItems count="15">
        <s v="Andheri"/>
        <s v="Hinjewadi"/>
        <s v="Hazratganj"/>
        <s v="T Nagar"/>
        <s v="Indiranagar"/>
        <s v="Bandra"/>
        <s v="Whitefield"/>
        <s v="Park Street"/>
        <s v="Rohini"/>
        <s v="Thane"/>
        <s v="Dwarka"/>
        <s v="Banjara Hills"/>
        <s v="C Scheme"/>
        <s v="Connaught Place"/>
        <s v="Salt Lake"/>
      </sharedItems>
    </cacheField>
    <cacheField name="City" numFmtId="0">
      <sharedItems count="9">
        <s v="Mumbai"/>
        <s v="Pune"/>
        <s v="Lucknow"/>
        <s v="Chennai"/>
        <s v="Bengaluru"/>
        <s v="Kolkata"/>
        <s v="Delhi"/>
        <s v="Hyderabad"/>
        <s v="Jaipur"/>
      </sharedItems>
    </cacheField>
    <cacheField name="Gender" numFmtId="0">
      <sharedItems count="2">
        <s v="Female"/>
        <s v="Male"/>
      </sharedItems>
    </cacheField>
    <cacheField name="Age" numFmtId="0">
      <sharedItems containsSemiMixedTypes="0" containsString="0" containsNumber="1" containsInteger="1" minValue="21" maxValue="65"/>
    </cacheField>
    <cacheField name="Account Opening Date" numFmtId="14">
      <sharedItems containsSemiMixedTypes="0" containsNonDate="0" containsDate="1" containsString="0" minDate="2019-01-01T00:00:00" maxDate="2025-12-31T00:00:00"/>
    </cacheField>
    <cacheField name="Deposit Amount (■)" numFmtId="0">
      <sharedItems containsSemiMixedTypes="0" containsString="0" containsNumber="1" containsInteger="1" minValue="5000" maxValue="1464100"/>
    </cacheField>
    <cacheField name="Loan Amount (■)" numFmtId="0">
      <sharedItems containsSemiMixedTypes="0" containsString="0" containsNumber="1" containsInteger="1" minValue="0" maxValue="2578900"/>
    </cacheField>
    <cacheField name="Interest Rate (%)" numFmtId="0">
      <sharedItems containsSemiMixedTypes="0" containsString="0" containsNumber="1" minValue="0" maxValue="15.38"/>
    </cacheField>
    <cacheField name="EMI (■)" numFmtId="0">
      <sharedItems containsSemiMixedTypes="0" containsString="0" containsNumber="1" containsInteger="1" minValue="0" maxValue="124871"/>
    </cacheField>
    <cacheField name="Loan Status" numFmtId="0">
      <sharedItems count="5">
        <s v="Active"/>
        <s v="Defaulted"/>
        <s v="No Loan"/>
        <s v="Closed"/>
        <s v="Restructured"/>
      </sharedItems>
    </cacheField>
    <cacheField name="Account Balance (■)" numFmtId="0">
      <sharedItems containsSemiMixedTypes="0" containsString="0" containsNumber="1" containsInteger="1" minValue="4000" maxValue="1576800"/>
    </cacheField>
    <cacheField name="Transaction Type" numFmtId="0">
      <sharedItems/>
    </cacheField>
    <cacheField name="Transaction Amount (■)" numFmtId="0">
      <sharedItems containsSemiMixedTypes="0" containsString="0" containsNumber="1" containsInteger="1" minValue="600" maxValue="103800"/>
    </cacheField>
    <cacheField name="NPA Status" numFmtId="0">
      <sharedItems count="3">
        <s v="Standard"/>
        <s v="NPA"/>
        <s v="N/A"/>
      </sharedItems>
    </cacheField>
    <cacheField name="Customer Segment" numFmtId="0">
      <sharedItems count="4">
        <s v="Affluent"/>
        <s v="Mass Market"/>
        <s v="Premium"/>
        <s v="Business"/>
      </sharedItems>
    </cacheField>
    <cacheField name="Transaction date" numFmtId="14">
      <sharedItems containsSemiMixedTypes="0" containsNonDate="0" containsDate="1" containsString="0" minDate="2019-01-02T00:00:00" maxDate="2026-09-26T00:00:00" count="538">
        <d v="2021-10-02T00:00:00"/>
        <d v="2022-05-05T00:00:00"/>
        <d v="2021-03-02T00:00:00"/>
        <d v="2023-10-30T00:00:00"/>
        <d v="2023-05-08T00:00:00"/>
        <d v="2023-09-03T00:00:00"/>
        <d v="2023-09-30T00:00:00"/>
        <d v="2020-12-18T00:00:00"/>
        <d v="2024-02-05T00:00:00"/>
        <d v="2019-07-27T00:00:00"/>
        <d v="2025-01-18T00:00:00"/>
        <d v="2021-03-30T00:00:00"/>
        <d v="2021-07-09T00:00:00"/>
        <d v="2024-05-05T00:00:00"/>
        <d v="2024-12-10T00:00:00"/>
        <d v="2020-03-24T00:00:00"/>
        <d v="2026-08-30T00:00:00"/>
        <d v="2022-12-07T00:00:00"/>
        <d v="2023-08-12T00:00:00"/>
        <d v="2022-09-27T00:00:00"/>
        <d v="2020-05-13T00:00:00"/>
        <d v="2023-01-12T00:00:00"/>
        <d v="2025-09-26T00:00:00"/>
        <d v="2025-12-11T00:00:00"/>
        <d v="2020-04-02T00:00:00"/>
        <d v="2025-10-11T00:00:00"/>
        <d v="2019-05-14T00:00:00"/>
        <d v="2026-07-20T00:00:00"/>
        <d v="2025-03-17T00:00:00"/>
        <d v="2026-05-10T00:00:00"/>
        <d v="2020-02-21T00:00:00"/>
        <d v="2025-12-09T00:00:00"/>
        <d v="2020-08-24T00:00:00"/>
        <d v="2023-10-16T00:00:00"/>
        <d v="2022-04-27T00:00:00"/>
        <d v="2026-06-09T00:00:00"/>
        <d v="2023-11-26T00:00:00"/>
        <d v="2023-06-19T00:00:00"/>
        <d v="2025-08-07T00:00:00"/>
        <d v="2019-08-12T00:00:00"/>
        <d v="2021-12-07T00:00:00"/>
        <d v="2021-06-18T00:00:00"/>
        <d v="2025-10-03T00:00:00"/>
        <d v="2020-09-19T00:00:00"/>
        <d v="2023-05-07T00:00:00"/>
        <d v="2026-05-17T00:00:00"/>
        <d v="2024-12-31T00:00:00"/>
        <d v="2024-10-08T00:00:00"/>
        <d v="2023-07-11T00:00:00"/>
        <d v="2023-08-04T00:00:00"/>
        <d v="2025-05-20T00:00:00"/>
        <d v="2023-04-17T00:00:00"/>
        <d v="2026-05-11T00:00:00"/>
        <d v="2026-04-10T00:00:00"/>
        <d v="2024-08-02T00:00:00"/>
        <d v="2025-08-19T00:00:00"/>
        <d v="2020-09-04T00:00:00"/>
        <d v="2021-10-10T00:00:00"/>
        <d v="2021-05-08T00:00:00"/>
        <d v="2025-04-02T00:00:00"/>
        <d v="2021-09-30T00:00:00"/>
        <d v="2021-05-10T00:00:00"/>
        <d v="2023-01-30T00:00:00"/>
        <d v="2026-03-08T00:00:00"/>
        <d v="2026-05-05T00:00:00"/>
        <d v="2024-07-21T00:00:00"/>
        <d v="2021-01-03T00:00:00"/>
        <d v="2020-09-21T00:00:00"/>
        <d v="2023-05-28T00:00:00"/>
        <d v="2026-08-29T00:00:00"/>
        <d v="2022-05-24T00:00:00"/>
        <d v="2025-10-12T00:00:00"/>
        <d v="2021-07-04T00:00:00"/>
        <d v="2020-07-15T00:00:00"/>
        <d v="2020-07-11T00:00:00"/>
        <d v="2021-09-10T00:00:00"/>
        <d v="2022-05-28T00:00:00"/>
        <d v="2020-04-14T00:00:00"/>
        <d v="2022-08-03T00:00:00"/>
        <d v="2025-11-24T00:00:00"/>
        <d v="2020-09-10T00:00:00"/>
        <d v="2024-08-08T00:00:00"/>
        <d v="2019-12-23T00:00:00"/>
        <d v="2023-11-10T00:00:00"/>
        <d v="2023-01-11T00:00:00"/>
        <d v="2024-10-27T00:00:00"/>
        <d v="2020-01-12T00:00:00"/>
        <d v="2024-02-16T00:00:00"/>
        <d v="2020-03-01T00:00:00"/>
        <d v="2022-07-02T00:00:00"/>
        <d v="2022-09-04T00:00:00"/>
        <d v="2022-03-29T00:00:00"/>
        <d v="2021-07-16T00:00:00"/>
        <d v="2026-05-07T00:00:00"/>
        <d v="2024-09-10T00:00:00"/>
        <d v="2023-11-21T00:00:00"/>
        <d v="2026-06-04T00:00:00"/>
        <d v="2019-11-28T00:00:00"/>
        <d v="2020-08-09T00:00:00"/>
        <d v="2025-03-15T00:00:00"/>
        <d v="2021-04-24T00:00:00"/>
        <d v="2019-10-21T00:00:00"/>
        <d v="2024-01-17T00:00:00"/>
        <d v="2021-11-06T00:00:00"/>
        <d v="2026-03-31T00:00:00"/>
        <d v="2026-06-12T00:00:00"/>
        <d v="2019-05-08T00:00:00"/>
        <d v="2025-06-20T00:00:00"/>
        <d v="2023-05-21T00:00:00"/>
        <d v="2024-01-01T00:00:00"/>
        <d v="2019-05-18T00:00:00"/>
        <d v="2024-09-17T00:00:00"/>
        <d v="2021-09-04T00:00:00"/>
        <d v="2025-08-26T00:00:00"/>
        <d v="2023-01-27T00:00:00"/>
        <d v="2023-07-27T00:00:00"/>
        <d v="2021-11-28T00:00:00"/>
        <d v="2025-11-14T00:00:00"/>
        <d v="2024-10-18T00:00:00"/>
        <d v="2019-06-02T00:00:00"/>
        <d v="2026-05-20T00:00:00"/>
        <d v="2023-02-20T00:00:00"/>
        <d v="2019-07-24T00:00:00"/>
        <d v="2026-04-11T00:00:00"/>
        <d v="2026-01-17T00:00:00"/>
        <d v="2020-03-07T00:00:00"/>
        <d v="2021-03-31T00:00:00"/>
        <d v="2023-12-27T00:00:00"/>
        <d v="2021-12-22T00:00:00"/>
        <d v="2026-03-29T00:00:00"/>
        <d v="2026-07-10T00:00:00"/>
        <d v="2021-03-03T00:00:00"/>
        <d v="2025-09-30T00:00:00"/>
        <d v="2025-03-25T00:00:00"/>
        <d v="2019-03-15T00:00:00"/>
        <d v="2019-07-09T00:00:00"/>
        <d v="2019-10-23T00:00:00"/>
        <d v="2019-10-29T00:00:00"/>
        <d v="2020-05-31T00:00:00"/>
        <d v="2019-10-16T00:00:00"/>
        <d v="2023-03-25T00:00:00"/>
        <d v="2021-02-07T00:00:00"/>
        <d v="2026-05-08T00:00:00"/>
        <d v="2025-12-04T00:00:00"/>
        <d v="2025-01-02T00:00:00"/>
        <d v="2024-06-20T00:00:00"/>
        <d v="2025-05-25T00:00:00"/>
        <d v="2026-06-22T00:00:00"/>
        <d v="2022-02-12T00:00:00"/>
        <d v="2021-07-17T00:00:00"/>
        <d v="2019-08-29T00:00:00"/>
        <d v="2022-07-16T00:00:00"/>
        <d v="2021-09-18T00:00:00"/>
        <d v="2024-03-19T00:00:00"/>
        <d v="2019-07-04T00:00:00"/>
        <d v="2025-01-16T00:00:00"/>
        <d v="2023-05-19T00:00:00"/>
        <d v="2023-11-22T00:00:00"/>
        <d v="2025-05-04T00:00:00"/>
        <d v="2026-06-10T00:00:00"/>
        <d v="2020-05-11T00:00:00"/>
        <d v="2023-04-07T00:00:00"/>
        <d v="2024-02-01T00:00:00"/>
        <d v="2020-07-31T00:00:00"/>
        <d v="2025-09-12T00:00:00"/>
        <d v="2019-11-14T00:00:00"/>
        <d v="2025-02-23T00:00:00"/>
        <d v="2022-04-12T00:00:00"/>
        <d v="2025-12-08T00:00:00"/>
        <d v="2020-01-27T00:00:00"/>
        <d v="2023-06-14T00:00:00"/>
        <d v="2023-06-11T00:00:00"/>
        <d v="2026-02-17T00:00:00"/>
        <d v="2024-04-16T00:00:00"/>
        <d v="2025-08-02T00:00:00"/>
        <d v="2025-03-10T00:00:00"/>
        <d v="2020-01-25T00:00:00"/>
        <d v="2025-02-14T00:00:00"/>
        <d v="2019-04-30T00:00:00"/>
        <d v="2022-10-03T00:00:00"/>
        <d v="2023-08-11T00:00:00"/>
        <d v="2026-01-05T00:00:00"/>
        <d v="2021-07-22T00:00:00"/>
        <d v="2023-05-31T00:00:00"/>
        <d v="2020-02-16T00:00:00"/>
        <d v="2023-06-29T00:00:00"/>
        <d v="2024-06-28T00:00:00"/>
        <d v="2024-04-14T00:00:00"/>
        <d v="2021-12-05T00:00:00"/>
        <d v="2019-08-14T00:00:00"/>
        <d v="2020-01-11T00:00:00"/>
        <d v="2022-08-20T00:00:00"/>
        <d v="2023-06-06T00:00:00"/>
        <d v="2023-02-08T00:00:00"/>
        <d v="2024-10-06T00:00:00"/>
        <d v="2026-01-04T00:00:00"/>
        <d v="2020-08-12T00:00:00"/>
        <d v="2021-05-17T00:00:00"/>
        <d v="2022-04-29T00:00:00"/>
        <d v="2022-06-07T00:00:00"/>
        <d v="2026-02-09T00:00:00"/>
        <d v="2019-03-25T00:00:00"/>
        <d v="2024-12-14T00:00:00"/>
        <d v="2023-01-14T00:00:00"/>
        <d v="2019-05-21T00:00:00"/>
        <d v="2021-05-29T00:00:00"/>
        <d v="2023-04-21T00:00:00"/>
        <d v="2023-12-29T00:00:00"/>
        <d v="2023-09-17T00:00:00"/>
        <d v="2025-12-25T00:00:00"/>
        <d v="2022-02-16T00:00:00"/>
        <d v="2024-12-28T00:00:00"/>
        <d v="2025-06-12T00:00:00"/>
        <d v="2020-07-30T00:00:00"/>
        <d v="2022-01-22T00:00:00"/>
        <d v="2019-09-13T00:00:00"/>
        <d v="2022-05-06T00:00:00"/>
        <d v="2022-12-08T00:00:00"/>
        <d v="2023-03-24T00:00:00"/>
        <d v="2019-07-13T00:00:00"/>
        <d v="2026-09-05T00:00:00"/>
        <d v="2021-10-12T00:00:00"/>
        <d v="2019-07-23T00:00:00"/>
        <d v="2024-12-03T00:00:00"/>
        <d v="2024-06-02T00:00:00"/>
        <d v="2019-01-28T00:00:00"/>
        <d v="2020-11-08T00:00:00"/>
        <d v="2021-09-11T00:00:00"/>
        <d v="2021-04-21T00:00:00"/>
        <d v="2025-10-13T00:00:00"/>
        <d v="2021-05-21T00:00:00"/>
        <d v="2019-01-06T00:00:00"/>
        <d v="2026-03-11T00:00:00"/>
        <d v="2022-06-27T00:00:00"/>
        <d v="2024-08-03T00:00:00"/>
        <d v="2026-08-23T00:00:00"/>
        <d v="2019-08-28T00:00:00"/>
        <d v="2026-09-24T00:00:00"/>
        <d v="2023-06-07T00:00:00"/>
        <d v="2022-12-21T00:00:00"/>
        <d v="2019-06-18T00:00:00"/>
        <d v="2022-02-23T00:00:00"/>
        <d v="2020-05-25T00:00:00"/>
        <d v="2024-10-29T00:00:00"/>
        <d v="2024-08-13T00:00:00"/>
        <d v="2024-08-05T00:00:00"/>
        <d v="2026-06-21T00:00:00"/>
        <d v="2022-03-06T00:00:00"/>
        <d v="2023-03-31T00:00:00"/>
        <d v="2024-04-01T00:00:00"/>
        <d v="2022-04-10T00:00:00"/>
        <d v="2021-03-10T00:00:00"/>
        <d v="2021-07-30T00:00:00"/>
        <d v="2025-11-21T00:00:00"/>
        <d v="2023-03-02T00:00:00"/>
        <d v="2022-11-24T00:00:00"/>
        <d v="2019-03-13T00:00:00"/>
        <d v="2023-11-13T00:00:00"/>
        <d v="2019-05-13T00:00:00"/>
        <d v="2023-11-03T00:00:00"/>
        <d v="2021-04-22T00:00:00"/>
        <d v="2023-12-08T00:00:00"/>
        <d v="2020-08-31T00:00:00"/>
        <d v="2022-12-12T00:00:00"/>
        <d v="2020-10-10T00:00:00"/>
        <d v="2020-05-15T00:00:00"/>
        <d v="2025-04-11T00:00:00"/>
        <d v="2023-03-30T00:00:00"/>
        <d v="2024-12-22T00:00:00"/>
        <d v="2026-07-13T00:00:00"/>
        <d v="2022-05-04T00:00:00"/>
        <d v="2019-05-04T00:00:00"/>
        <d v="2020-02-11T00:00:00"/>
        <d v="2026-09-10T00:00:00"/>
        <d v="2019-10-07T00:00:00"/>
        <d v="2023-06-27T00:00:00"/>
        <d v="2024-07-07T00:00:00"/>
        <d v="2022-01-08T00:00:00"/>
        <d v="2024-05-08T00:00:00"/>
        <d v="2023-01-18T00:00:00"/>
        <d v="2025-10-01T00:00:00"/>
        <d v="2021-03-25T00:00:00"/>
        <d v="2021-05-04T00:00:00"/>
        <d v="2019-02-01T00:00:00"/>
        <d v="2022-10-09T00:00:00"/>
        <d v="2023-10-22T00:00:00"/>
        <d v="2020-02-18T00:00:00"/>
        <d v="2019-05-02T00:00:00"/>
        <d v="2022-01-15T00:00:00"/>
        <d v="2025-05-09T00:00:00"/>
        <d v="2025-06-27T00:00:00"/>
        <d v="2025-05-13T00:00:00"/>
        <d v="2020-05-07T00:00:00"/>
        <d v="2026-06-02T00:00:00"/>
        <d v="2026-09-25T00:00:00"/>
        <d v="2025-09-19T00:00:00"/>
        <d v="2019-09-24T00:00:00"/>
        <d v="2020-12-16T00:00:00"/>
        <d v="2021-07-29T00:00:00"/>
        <d v="2023-12-01T00:00:00"/>
        <d v="2025-08-30T00:00:00"/>
        <d v="2020-09-20T00:00:00"/>
        <d v="2025-06-10T00:00:00"/>
        <d v="2025-12-20T00:00:00"/>
        <d v="2023-05-02T00:00:00"/>
        <d v="2020-06-28T00:00:00"/>
        <d v="2025-09-28T00:00:00"/>
        <d v="2020-08-30T00:00:00"/>
        <d v="2025-02-19T00:00:00"/>
        <d v="2023-11-25T00:00:00"/>
        <d v="2026-01-23T00:00:00"/>
        <d v="2025-05-30T00:00:00"/>
        <d v="2021-08-01T00:00:00"/>
        <d v="2022-01-30T00:00:00"/>
        <d v="2022-04-23T00:00:00"/>
        <d v="2021-08-08T00:00:00"/>
        <d v="2024-12-15T00:00:00"/>
        <d v="2022-10-06T00:00:00"/>
        <d v="2021-02-22T00:00:00"/>
        <d v="2020-05-03T00:00:00"/>
        <d v="2021-06-19T00:00:00"/>
        <d v="2019-01-11T00:00:00"/>
        <d v="2019-03-03T00:00:00"/>
        <d v="2019-11-23T00:00:00"/>
        <d v="2023-09-27T00:00:00"/>
        <d v="2024-04-23T00:00:00"/>
        <d v="2023-02-14T00:00:00"/>
        <d v="2021-01-27T00:00:00"/>
        <d v="2023-08-27T00:00:00"/>
        <d v="2022-06-11T00:00:00"/>
        <d v="2021-05-06T00:00:00"/>
        <d v="2024-09-15T00:00:00"/>
        <d v="2021-02-18T00:00:00"/>
        <d v="2023-08-29T00:00:00"/>
        <d v="2019-11-19T00:00:00"/>
        <d v="2019-02-16T00:00:00"/>
        <d v="2026-08-19T00:00:00"/>
        <d v="2024-07-17T00:00:00"/>
        <d v="2021-01-10T00:00:00"/>
        <d v="2020-08-22T00:00:00"/>
        <d v="2022-12-15T00:00:00"/>
        <d v="2025-03-23T00:00:00"/>
        <d v="2025-02-01T00:00:00"/>
        <d v="2026-06-28T00:00:00"/>
        <d v="2021-03-21T00:00:00"/>
        <d v="2020-06-26T00:00:00"/>
        <d v="2024-08-11T00:00:00"/>
        <d v="2021-04-11T00:00:00"/>
        <d v="2022-05-20T00:00:00"/>
        <d v="2021-02-12T00:00:00"/>
        <d v="2019-07-26T00:00:00"/>
        <d v="2021-02-14T00:00:00"/>
        <d v="2020-02-28T00:00:00"/>
        <d v="2022-09-29T00:00:00"/>
        <d v="2023-09-16T00:00:00"/>
        <d v="2023-11-01T00:00:00"/>
        <d v="2021-05-05T00:00:00"/>
        <d v="2020-04-18T00:00:00"/>
        <d v="2026-07-11T00:00:00"/>
        <d v="2022-06-06T00:00:00"/>
        <d v="2024-03-28T00:00:00"/>
        <d v="2025-12-27T00:00:00"/>
        <d v="2020-06-07T00:00:00"/>
        <d v="2026-03-06T00:00:00"/>
        <d v="2026-03-18T00:00:00"/>
        <d v="2022-08-12T00:00:00"/>
        <d v="2022-03-15T00:00:00"/>
        <d v="2025-08-21T00:00:00"/>
        <d v="2022-05-19T00:00:00"/>
        <d v="2024-04-06T00:00:00"/>
        <d v="2019-01-07T00:00:00"/>
        <d v="2020-01-22T00:00:00"/>
        <d v="2021-10-05T00:00:00"/>
        <d v="2025-04-17T00:00:00"/>
        <d v="2023-05-15T00:00:00"/>
        <d v="2019-04-13T00:00:00"/>
        <d v="2020-02-17T00:00:00"/>
        <d v="2020-07-19T00:00:00"/>
        <d v="2020-07-23T00:00:00"/>
        <d v="2024-04-18T00:00:00"/>
        <d v="2019-08-17T00:00:00"/>
        <d v="2019-08-21T00:00:00"/>
        <d v="2026-06-20T00:00:00"/>
        <d v="2023-04-30T00:00:00"/>
        <d v="2023-04-14T00:00:00"/>
        <d v="2026-07-26T00:00:00"/>
        <d v="2019-05-10T00:00:00"/>
        <d v="2025-09-09T00:00:00"/>
        <d v="2024-11-03T00:00:00"/>
        <d v="2023-01-13T00:00:00"/>
        <d v="2023-03-19T00:00:00"/>
        <d v="2023-11-18T00:00:00"/>
        <d v="2026-02-04T00:00:00"/>
        <d v="2019-05-29T00:00:00"/>
        <d v="2022-09-13T00:00:00"/>
        <d v="2019-01-02T00:00:00"/>
        <d v="2021-03-24T00:00:00"/>
        <d v="2025-08-18T00:00:00"/>
        <d v="2023-01-24T00:00:00"/>
        <d v="2026-08-24T00:00:00"/>
        <d v="2024-07-27T00:00:00"/>
        <d v="2019-07-25T00:00:00"/>
        <d v="2023-11-12T00:00:00"/>
        <d v="2025-08-25T00:00:00"/>
        <d v="2022-12-09T00:00:00"/>
        <d v="2022-07-03T00:00:00"/>
        <d v="2019-05-19T00:00:00"/>
        <d v="2019-11-12T00:00:00"/>
        <d v="2020-02-12T00:00:00"/>
        <d v="2019-06-21T00:00:00"/>
        <d v="2023-05-25T00:00:00"/>
        <d v="2019-12-27T00:00:00"/>
        <d v="2025-11-16T00:00:00"/>
        <d v="2023-09-23T00:00:00"/>
        <d v="2024-06-03T00:00:00"/>
        <d v="2022-07-15T00:00:00"/>
        <d v="2019-04-04T00:00:00"/>
        <d v="2020-02-10T00:00:00"/>
        <d v="2024-05-12T00:00:00"/>
        <d v="2022-05-27T00:00:00"/>
        <d v="2023-12-12T00:00:00"/>
        <d v="2020-09-13T00:00:00"/>
        <d v="2026-03-21T00:00:00"/>
        <d v="2022-09-06T00:00:00"/>
        <d v="2025-02-26T00:00:00"/>
        <d v="2026-06-01T00:00:00"/>
        <d v="2023-12-14T00:00:00"/>
        <d v="2021-03-13T00:00:00"/>
        <d v="2019-11-25T00:00:00"/>
        <d v="2022-10-26T00:00:00"/>
        <d v="2021-09-29T00:00:00"/>
        <d v="2019-12-15T00:00:00"/>
        <d v="2026-07-12T00:00:00"/>
        <d v="2024-02-20T00:00:00"/>
        <d v="2023-02-27T00:00:00"/>
        <d v="2019-06-30T00:00:00"/>
        <d v="2021-04-13T00:00:00"/>
        <d v="2022-02-09T00:00:00"/>
        <d v="2020-12-11T00:00:00"/>
        <d v="2023-09-26T00:00:00"/>
        <d v="2022-11-10T00:00:00"/>
        <d v="2024-08-04T00:00:00"/>
        <d v="2023-07-31T00:00:00"/>
        <d v="2023-08-23T00:00:00"/>
        <d v="2019-07-20T00:00:00"/>
        <d v="2025-06-17T00:00:00"/>
        <d v="2020-02-19T00:00:00"/>
        <d v="2025-09-07T00:00:00"/>
        <d v="2025-11-27T00:00:00"/>
        <d v="2024-01-13T00:00:00"/>
        <d v="2024-01-19T00:00:00"/>
        <d v="2024-02-24T00:00:00"/>
        <d v="2023-03-18T00:00:00"/>
        <d v="2019-06-13T00:00:00"/>
        <d v="2026-01-08T00:00:00"/>
        <d v="2023-12-24T00:00:00"/>
        <d v="2020-01-19T00:00:00"/>
        <d v="2023-03-11T00:00:00"/>
        <d v="2025-08-31T00:00:00"/>
        <d v="2024-06-22T00:00:00"/>
        <d v="2021-11-14T00:00:00"/>
        <d v="2024-02-23T00:00:00"/>
        <d v="2019-05-03T00:00:00"/>
        <d v="2021-09-05T00:00:00"/>
        <d v="2023-03-26T00:00:00"/>
        <d v="2020-04-01T00:00:00"/>
        <d v="2019-05-24T00:00:00"/>
        <d v="2026-05-12T00:00:00"/>
        <d v="2023-07-13T00:00:00"/>
        <d v="2026-04-08T00:00:00"/>
        <d v="2020-05-19T00:00:00"/>
        <d v="2019-03-26T00:00:00"/>
        <d v="2020-02-20T00:00:00"/>
        <d v="2021-07-31T00:00:00"/>
        <d v="2025-05-12T00:00:00"/>
        <d v="2021-09-19T00:00:00"/>
        <d v="2019-04-24T00:00:00"/>
        <d v="2024-08-26T00:00:00"/>
        <d v="2025-07-15T00:00:00"/>
        <d v="2026-08-09T00:00:00"/>
        <d v="2019-10-05T00:00:00"/>
        <d v="2024-09-24T00:00:00"/>
        <d v="2020-11-10T00:00:00"/>
        <d v="2024-03-24T00:00:00"/>
        <d v="2021-05-30T00:00:00"/>
        <d v="2022-08-14T00:00:00"/>
        <d v="2020-03-16T00:00:00"/>
        <d v="2024-11-24T00:00:00"/>
        <d v="2026-06-03T00:00:00"/>
        <d v="2023-02-12T00:00:00"/>
        <d v="2024-01-16T00:00:00"/>
        <d v="2021-02-02T00:00:00"/>
        <d v="2020-02-15T00:00:00"/>
        <d v="2021-12-12T00:00:00"/>
        <d v="2023-06-23T00:00:00"/>
        <d v="2025-03-31T00:00:00"/>
        <d v="2022-12-19T00:00:00"/>
        <d v="2022-07-18T00:00:00"/>
        <d v="2024-07-30T00:00:00"/>
        <d v="2025-01-29T00:00:00"/>
        <d v="2020-07-10T00:00:00"/>
        <d v="2026-08-31T00:00:00"/>
        <d v="2022-02-22T00:00:00"/>
        <d v="2019-05-30T00:00:00"/>
        <d v="2020-12-01T00:00:00"/>
        <d v="2022-06-28T00:00:00"/>
        <d v="2025-03-19T00:00:00"/>
        <d v="2020-09-28T00:00:00"/>
        <d v="2026-01-01T00:00:00"/>
        <d v="2022-01-11T00:00:00"/>
        <d v="2021-04-16T00:00:00"/>
        <d v="2021-10-28T00:00:00"/>
        <d v="2019-08-11T00:00:00"/>
        <d v="2019-04-22T00:00:00"/>
        <d v="2021-04-30T00:00:00"/>
        <d v="2024-08-20T00:00:00"/>
        <d v="2023-05-16T00:00:00"/>
        <d v="2024-12-05T00:00:00"/>
        <d v="2025-02-25T00:00:00"/>
        <d v="2024-07-13T00:00:00"/>
        <d v="2024-09-16T00:00:00"/>
        <d v="2020-12-19T00:00:00"/>
        <d v="2024-10-13T00:00:00"/>
        <d v="2025-09-20T00:00:00"/>
        <d v="2020-03-12T00:00:00"/>
        <d v="2025-04-07T00:00:00"/>
        <d v="2019-10-30T00:00:00"/>
        <d v="2026-07-03T00:00:00"/>
        <d v="2019-05-16T00:00:00"/>
        <d v="2026-05-13T00:00:00"/>
        <d v="2026-02-18T00:00:00"/>
        <d v="2021-06-01T00:00:00"/>
        <d v="2022-02-21T00:00:00"/>
        <d v="2024-10-03T00:00:00"/>
        <d v="2023-11-07T00:00:00"/>
        <d v="2019-02-04T00:00:00"/>
        <d v="2022-07-24T00:00:00"/>
        <d v="2024-03-17T00:00:00"/>
      </sharedItems>
      <fieldGroup par="21"/>
    </cacheField>
    <cacheField name="CUSTOMER ID" numFmtId="0">
      <sharedItems count="442">
        <s v="CUST1421"/>
        <s v="CUST1030"/>
        <s v="CUST1458"/>
        <s v="CUST1057"/>
        <s v="CUST1508"/>
        <s v="CUST1192"/>
        <s v="CUST1672"/>
        <s v="CUST1032"/>
        <s v="CUST1971"/>
        <s v="CUST1290"/>
        <s v="CUST1617"/>
        <s v="CUST1708"/>
        <s v="CUST1098"/>
        <s v="CUST1468"/>
        <s v="CUST1723"/>
        <s v="CUST1882"/>
        <s v="CUST1543"/>
        <s v="CUST1896"/>
        <s v="CUST1717"/>
        <s v="CUST1483"/>
        <s v="CUST1730"/>
        <s v="CUST1226"/>
        <s v="CUST1597"/>
        <s v="CUST1569"/>
        <s v="CUST1074"/>
        <s v="CUST1908"/>
        <s v="CUST1645"/>
        <s v="CUST1678"/>
        <s v="CUST1427"/>
        <s v="CUST1817"/>
        <s v="CUST1828"/>
        <s v="CUST1403"/>
        <s v="CUST1036"/>
        <s v="CUST1809"/>
        <s v="CUST1564"/>
        <s v="CUST1520"/>
        <s v="CUST1168"/>
        <s v="CUST1090"/>
        <s v="CUST1103"/>
        <s v="CUST1154"/>
        <s v="CUST1865"/>
        <s v="CUST1083"/>
        <s v="CUST1551"/>
        <s v="CUST1786"/>
        <s v="CUST1132"/>
        <s v="CUST1972"/>
        <s v="CUST1031"/>
        <s v="CUST1918"/>
        <s v="CUST1049"/>
        <s v="CUST1996"/>
        <s v="CUST1149"/>
        <s v="CUST1698"/>
        <s v="CUST1144"/>
        <s v="CUST1129"/>
        <s v="CUST1541"/>
        <s v="CUST1354"/>
        <s v="CUST1498"/>
        <s v="CUST1122"/>
        <s v="CUST1445"/>
        <s v="CUST1469"/>
        <s v="CUST1643"/>
        <s v="CUST1238"/>
        <s v="CUST1279"/>
        <s v="CUST1150"/>
        <s v="CUST1193"/>
        <s v="CUST1418"/>
        <s v="CUST1822"/>
        <s v="CUST1948"/>
        <s v="CUST1148"/>
        <s v="CUST1997"/>
        <s v="CUST1214"/>
        <s v="CUST1615"/>
        <s v="CUST1436"/>
        <s v="CUST1759"/>
        <s v="CUST1177"/>
        <s v="CUST1009"/>
        <s v="CUST1577"/>
        <s v="CUST1589"/>
        <s v="CUST1858"/>
        <s v="CUST1007"/>
        <s v="CUST1831"/>
        <s v="CUST1789"/>
        <s v="CUST1069"/>
        <s v="CUST1801"/>
        <s v="CUST1862"/>
        <s v="CUST1084"/>
        <s v="CUST1135"/>
        <s v="CUST1063"/>
        <s v="CUST1465"/>
        <s v="CUST1353"/>
        <s v="CUST1578"/>
        <s v="CUST1616"/>
        <s v="CUST1849"/>
        <s v="CUST1536"/>
        <s v="CUST1346"/>
        <s v="CUST1475"/>
        <s v="CUST1356"/>
        <s v="CUST1699"/>
        <s v="CUST1359"/>
        <s v="CUST1126"/>
        <s v="CUST1819"/>
        <s v="CUST1561"/>
        <s v="CUST1713"/>
        <s v="CUST1131"/>
        <s v="CUST1556"/>
        <s v="CUST1629"/>
        <s v="CUST1877"/>
        <s v="CUST1959"/>
        <s v="CUST1949"/>
        <s v="CUST1208"/>
        <s v="CUST1671"/>
        <s v="CUST1133"/>
        <s v="CUST1544"/>
        <s v="CUST1796"/>
        <s v="CUST1518"/>
        <s v="CUST1740"/>
        <s v="CUST1016"/>
        <s v="CUST1252"/>
        <s v="CUST1601"/>
        <s v="CUST1488"/>
        <s v="CUST1588"/>
        <s v="CUST1938"/>
        <s v="CUST1843"/>
        <s v="CUST1523"/>
        <s v="CUST1722"/>
        <s v="CUST1836"/>
        <s v="CUST1727"/>
        <s v="CUST1516"/>
        <s v="CUST1178"/>
        <s v="CUST1213"/>
        <s v="CUST1426"/>
        <s v="CUST1258"/>
        <s v="CUST1869"/>
        <s v="CUST1841"/>
        <s v="CUST1304"/>
        <s v="CUST1647"/>
        <s v="CUST1823"/>
        <s v="CUST1693"/>
        <s v="CUST1534"/>
        <s v="CUST1662"/>
        <s v="CUST1513"/>
        <s v="CUST1658"/>
        <s v="CUST1235"/>
        <s v="CUST1553"/>
        <s v="CUST1062"/>
        <s v="CUST1575"/>
        <s v="CUST1344"/>
        <s v="CUST1512"/>
        <s v="CUST1545"/>
        <s v="CUST1695"/>
        <s v="CUST1707"/>
        <s v="CUST1833"/>
        <s v="CUST1514"/>
        <s v="CUST1156"/>
        <s v="CUST1450"/>
        <s v="CUST1883"/>
        <s v="CUST1440"/>
        <s v="CUST1563"/>
        <s v="CUST1954"/>
        <s v="CUST1289"/>
        <s v="CUST1293"/>
        <s v="CUST1969"/>
        <s v="CUST1379"/>
        <s v="CUST1170"/>
        <s v="CUST1373"/>
        <s v="CUST1004"/>
        <s v="CUST1549"/>
        <s v="CUST1162"/>
        <s v="CUST1223"/>
        <s v="CUST1472"/>
        <s v="CUST1648"/>
        <s v="CUST1058"/>
        <s v="CUST1096"/>
        <s v="CUST1741"/>
        <s v="CUST1253"/>
        <s v="CUST1375"/>
        <s v="CUST1554"/>
        <s v="CUST1857"/>
        <s v="CUST1224"/>
        <s v="CUST1899"/>
        <s v="CUST1303"/>
        <s v="CUST1686"/>
        <s v="CUST1470"/>
        <s v="CUST1420"/>
        <s v="CUST1644"/>
        <s v="CUST1922"/>
        <s v="CUST1082"/>
        <s v="CUST1370"/>
        <s v="CUST1782"/>
        <s v="CUST1656"/>
        <s v="CUST1641"/>
        <s v="CUST1286"/>
        <s v="CUST1196"/>
        <s v="CUST1582"/>
        <s v="CUST1140"/>
        <s v="CUST1386"/>
        <s v="CUST1835"/>
        <s v="CUST1506"/>
        <s v="CUST1850"/>
        <s v="CUST1979"/>
        <s v="CUST1352"/>
        <s v="CUST1315"/>
        <s v="CUST1246"/>
        <s v="CUST1422"/>
        <s v="CUST1095"/>
        <s v="CUST1950"/>
        <s v="CUST1973"/>
        <s v="CUST1351"/>
        <s v="CUST1330"/>
        <s v="CUST1739"/>
        <s v="CUST1784"/>
        <s v="CUST1920"/>
        <s v="CUST1228"/>
        <s v="CUST1714"/>
        <s v="CUST1066"/>
        <s v="CUST1136"/>
        <s v="CUST1368"/>
        <s v="CUST1660"/>
        <s v="CUST1895"/>
        <s v="CUST1100"/>
        <s v="CUST1937"/>
        <s v="CUST1222"/>
        <s v="CUST1282"/>
        <s v="CUST1994"/>
        <s v="CUST1992"/>
        <s v="CUST1244"/>
        <s v="CUST1783"/>
        <s v="CUST1811"/>
        <s v="CUST1333"/>
        <s v="CUST1307"/>
        <s v="CUST1202"/>
        <s v="CUST1611"/>
        <s v="CUST1013"/>
        <s v="CUST1546"/>
        <s v="CUST1863"/>
        <s v="CUST1985"/>
        <s v="CUST1218"/>
        <s v="CUST1630"/>
        <s v="CUST1097"/>
        <s v="CUST1803"/>
        <s v="CUST1319"/>
        <s v="CUST1493"/>
        <s v="CUST1320"/>
        <s v="CUST1718"/>
        <s v="CUST1931"/>
        <s v="CUST1089"/>
        <s v="CUST1634"/>
        <s v="CUST1893"/>
        <s v="CUST1230"/>
        <s v="CUST1201"/>
        <s v="CUST1306"/>
        <s v="CUST1047"/>
        <s v="CUST1337"/>
        <s v="CUST1982"/>
        <s v="CUST1898"/>
        <s v="CUST1995"/>
        <s v="CUST1977"/>
        <s v="CUST1816"/>
        <s v="CUST1581"/>
        <s v="CUST1343"/>
        <s v="CUST1263"/>
        <s v="CUST1221"/>
        <s v="CUST1605"/>
        <s v="CUST1970"/>
        <s v="CUST1781"/>
        <s v="CUST1091"/>
        <s v="CUST1763"/>
        <s v="CUST1987"/>
        <s v="CUST1358"/>
        <s v="CUST1086"/>
        <s v="CUST1045"/>
        <s v="CUST1867"/>
        <s v="CUST1505"/>
        <s v="CUST1340"/>
        <s v="CUST1184"/>
        <s v="CUST1779"/>
        <s v="CUST1102"/>
        <s v="CUST1734"/>
        <s v="CUST1432"/>
        <s v="CUST1012"/>
        <s v="CUST1247"/>
        <s v="CUST1267"/>
        <s v="CUST1720"/>
        <s v="CUST1599"/>
        <s v="CUST1565"/>
        <s v="CUST1060"/>
        <s v="CUST1430"/>
        <s v="CUST1852"/>
        <s v="CUST1328"/>
        <s v="CUST1250"/>
        <s v="CUST1284"/>
        <s v="CUST1394"/>
        <s v="CUST1927"/>
        <s v="CUST1679"/>
        <s v="CUST1411"/>
        <s v="CUST1451"/>
        <s v="CUST1255"/>
        <s v="CUST1407"/>
        <s v="CUST1552"/>
        <s v="CUST1909"/>
        <s v="CUST1297"/>
        <s v="CUST1683"/>
        <s v="CUST1769"/>
        <s v="CUST1684"/>
        <s v="CUST1748"/>
        <s v="CUST1276"/>
        <s v="CUST1167"/>
        <s v="CUST1951"/>
        <s v="CUST1364"/>
        <s v="CUST1892"/>
        <s v="CUST1826"/>
        <s v="CUST1077"/>
        <s v="CUST1976"/>
        <s v="CUST1778"/>
        <s v="CUST1738"/>
        <s v="CUST1631"/>
        <s v="CUST1474"/>
        <s v="CUST1419"/>
        <s v="CUST1415"/>
        <s v="CUST1215"/>
        <s v="CUST1943"/>
        <s v="CUST1380"/>
        <s v="CUST1933"/>
        <s v="CUST1487"/>
        <s v="CUST1524"/>
        <s v="CUST1391"/>
        <s v="CUST1269"/>
        <s v="CUST1264"/>
        <s v="CUST1285"/>
        <s v="CUST1118"/>
        <s v="CUST1776"/>
        <s v="CUST1542"/>
        <s v="CUST1697"/>
        <s v="CUST1940"/>
        <s v="CUST1945"/>
        <s v="CUST1190"/>
        <s v="CUST1395"/>
        <s v="CUST1038"/>
        <s v="CUST1329"/>
        <s v="CUST1331"/>
        <s v="CUST1461"/>
        <s v="CUST1721"/>
        <s v="CUST1486"/>
        <s v="CUST1266"/>
        <s v="CUST1756"/>
        <s v="CUST1827"/>
        <s v="CUST1614"/>
        <s v="CUST1934"/>
        <s v="CUST1663"/>
        <s v="CUST1666"/>
        <s v="CUST1111"/>
        <s v="CUST1792"/>
        <s v="CUST1793"/>
        <s v="CUST1864"/>
        <s v="CUST1732"/>
        <s v="CUST1209"/>
        <s v="CUST1017"/>
        <s v="CUST1428"/>
        <s v="CUST1398"/>
        <s v="CUST1233"/>
        <s v="CUST1205"/>
        <s v="CUST1348"/>
        <s v="CUST1105"/>
        <s v="CUST1123"/>
        <s v="CUST1165"/>
        <s v="CUST1621"/>
        <s v="CUST1861"/>
        <s v="CUST1099"/>
        <s v="CUST1393"/>
        <s v="CUST1124"/>
        <s v="CUST1840"/>
        <s v="CUST1537"/>
        <s v="CUST1944"/>
        <s v="CUST1385"/>
        <s v="CUST1456"/>
        <s v="CUST1904"/>
        <s v="CUST1053"/>
        <s v="CUST1166"/>
        <s v="CUST1309"/>
        <s v="CUST1957"/>
        <s v="CUST1052"/>
        <s v="CUST1814"/>
        <s v="CUST1497"/>
        <s v="CUST1705"/>
        <s v="CUST1517"/>
        <s v="CUST1880"/>
        <s v="CUST1585"/>
        <s v="CUST1729"/>
        <s v="CUST1930"/>
        <s v="CUST1754"/>
        <s v="CUST1866"/>
        <s v="CUST1199"/>
        <s v="CUST1768"/>
        <s v="CUST1502"/>
        <s v="CUST1175"/>
        <s v="CUST1027"/>
        <s v="CUST1078"/>
        <s v="CUST1464"/>
        <s v="CUST1529"/>
        <s v="CUST1195"/>
        <s v="CUST1955"/>
        <s v="CUST1019"/>
        <s v="CUST1296"/>
        <s v="CUST1696"/>
        <s v="CUST1152"/>
        <s v="CUST1484"/>
        <s v="CUST1157"/>
        <s v="CUST1204"/>
        <s v="CUST1002"/>
        <s v="CUST1606"/>
        <s v="CUST1650"/>
        <s v="CUST1068"/>
        <s v="CUST1774"/>
        <s v="CUST1890"/>
        <s v="CUST1302"/>
        <s v="CUST1626"/>
        <s v="CUST1308"/>
        <s v="CUST1988"/>
        <s v="CUST1299"/>
        <s v="CUST1676"/>
        <s v="CUST1751"/>
        <s v="CUST1256"/>
        <s v="CUST1878"/>
        <s v="CUST1871"/>
        <s v="CUST1958"/>
        <s v="CUST1291"/>
        <s v="CUST1824"/>
        <s v="CUST1424"/>
        <s v="CUST1088"/>
        <s v="CUST1509"/>
        <s v="CUST1773"/>
        <s v="CUST1389"/>
        <s v="CUST1533"/>
        <s v="CUST1661"/>
        <s v="CUST1454"/>
        <s v="CUST1197"/>
        <s v="CUST1481"/>
        <s v="CUST1709"/>
        <s v="CUST1275"/>
        <s v="CUST1409"/>
        <s v="CUST1342"/>
        <s v="CUST1947"/>
      </sharedItems>
    </cacheField>
    <cacheField name="LOAN CUSTOMER" numFmtId="0">
      <sharedItems containsSemiMixedTypes="0" containsString="0" containsNumber="1" containsInteger="1" minValue="0" maxValue="1"/>
    </cacheField>
    <cacheField name="ACTIVE LOAN" numFmtId="0">
      <sharedItems containsSemiMixedTypes="0" containsString="0" containsNumber="1" containsInteger="1" minValue="0" maxValue="1"/>
    </cacheField>
    <cacheField name="NPA AMOUNT" numFmtId="0">
      <sharedItems containsSemiMixedTypes="0" containsString="0" containsNumber="1" containsInteger="1" minValue="0" maxValue="1946100"/>
    </cacheField>
    <cacheField name="Months (Transaction date)" numFmtId="0" databaseField="0">
      <fieldGroup base="16">
        <rangePr groupBy="months" startDate="2019-01-02T00:00:00" endDate="2026-09-26T00:00:00"/>
        <groupItems count="14">
          <s v="&lt;02-01-2019"/>
          <s v="Jan"/>
          <s v="Feb"/>
          <s v="Mar"/>
          <s v="Apr"/>
          <s v="May"/>
          <s v="Jun"/>
          <s v="Jul"/>
          <s v="Aug"/>
          <s v="Sep"/>
          <s v="Oct"/>
          <s v="Nov"/>
          <s v="Dec"/>
          <s v="&gt;26-09-2026"/>
        </groupItems>
      </fieldGroup>
    </cacheField>
  </cacheFields>
  <extLst>
    <ext xmlns:x14="http://schemas.microsoft.com/office/spreadsheetml/2009/9/main" uri="{725AE2AE-9491-48be-B2B4-4EB974FC3084}">
      <x14:pivotCacheDefinition pivotCacheId="931589484"/>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37966319443" backgroundQuery="1" createdVersion="8" refreshedVersion="8" minRefreshableVersion="3" recordCount="0" supportSubquery="1" supportAdvancedDrill="1" xr:uid="{0B421571-DAA2-4246-AAFB-BA1388A2BC54}">
  <cacheSource type="external" connectionId="5"/>
  <cacheFields count="1">
    <cacheField name="[Measures].[Distinct Count of CUSTOMER ID 2]" caption="Distinct Count of CUSTOMER ID 2" numFmtId="0" hierarchy="66" level="32767"/>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2" memberValueDatatype="130" unbalanced="0"/>
    <cacheHierarchy uniqueName="[Table001__Page_1_13].[Branch]" caption="Branch" attribute="1" defaultMemberUniqueName="[Table001__Page_1_13].[Branch].[All]" allUniqueName="[Table001__Page_1_13].[Branch].[All]" dimensionUniqueName="[Table001__Page_1_13]" displayFolder="" count="2" memberValueDatatype="130" unbalanced="0"/>
    <cacheHierarchy uniqueName="[Table001__Page_1_13].[City]" caption="City" attribute="1" defaultMemberUniqueName="[Table001__Page_1_13].[City].[All]" allUniqueName="[Table001__Page_1_13].[City].[All]" dimensionUniqueName="[Table001__Page_1_13]" displayFolder="" count="2" memberValueDatatype="130" unbalanced="0"/>
    <cacheHierarchy uniqueName="[Table001__Page_1_13].[Gender]" caption="Gender" attribute="1" defaultMemberUniqueName="[Table001__Page_1_13].[Gender].[All]" allUniqueName="[Table001__Page_1_13].[Gender].[All]" dimensionUniqueName="[Table001__Page_1_13]" displayFolder="" count="2" memberValueDatatype="130" unbalanced="0"/>
    <cacheHierarchy uniqueName="[Table001__Page_1_13].[Age]" caption="Age" attribute="1" defaultMemberUniqueName="[Table001__Page_1_13].[Age].[All]" allUniqueName="[Table001__Page_1_13].[Age].[All]" dimensionUniqueName="[Table001__Page_1_13]" displayFolder="" count="2"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2"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2"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2"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2" memberValueDatatype="5" unbalanced="0"/>
    <cacheHierarchy uniqueName="[Table001__Page_1_13].[EMI (■)]" caption="EMI (■)" attribute="1" defaultMemberUniqueName="[Table001__Page_1_13].[EMI (■)].[All]" allUniqueName="[Table001__Page_1_13].[EMI (■)].[All]" dimensionUniqueName="[Table001__Page_1_13]" displayFolder="" count="2"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2" memberValueDatatype="130" unbalanced="0"/>
    <cacheHierarchy uniqueName="[Table001__Page_1_13].[Account Balance (■)]" caption="Account Balance (■)" attribute="1" defaultMemberUniqueName="[Table001__Page_1_13].[Account Balance (■)].[All]" allUniqueName="[Table001__Page_1_13].[Account Balance (■)].[All]" dimensionUniqueName="[Table001__Page_1_13]" displayFolder="" count="2"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2"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2" memberValueDatatype="20" unbalanced="0"/>
    <cacheHierarchy uniqueName="[Table001__Page_1_13].[NPA Status]" caption="NPA Status" attribute="1" defaultMemberUniqueName="[Table001__Page_1_13].[NPA Status].[All]" allUniqueName="[Table001__Page_1_13].[NPA Status].[All]" dimensionUniqueName="[Table001__Page_1_13]" displayFolder="" count="2"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2"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2"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2" memberValueDatatype="13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ORDER MONTH]" caption="ORDER MONTH" attribute="1" defaultMemberUniqueName="[Table1].[ORDER MONTH].[All]" allUniqueName="[Table1].[ORDER MONTH].[All]" dimensionUniqueName="[Table1]" displayFolder="" count="2" memberValueDatatype="130" unbalanced="0"/>
    <cacheHierarchy uniqueName="[Table1].[ORDER YEAR]" caption="ORDER YEAR" attribute="1" defaultMemberUniqueName="[Table1].[ORDER YEAR].[All]" allUniqueName="[Table1].[ORDER YEAR].[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BRAND ID]" caption="BRAND ID" attribute="1" defaultMemberUniqueName="[Table1].[BRAND ID].[All]" allUniqueName="[Table1].[BRAND ID].[All]" dimensionUniqueName="[Table1]" displayFolder="" count="2" memberValueDatatype="130" unbalanced="0"/>
    <cacheHierarchy uniqueName="[Table1].[COMPANY]" caption="COMPANY" attribute="1" defaultMemberUniqueName="[Table1].[COMPANY].[All]" allUniqueName="[Table1].[COMPANY].[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S]" caption="UNITPRICES" attribute="1" defaultMemberUniqueName="[Table1].[UNITPRICES].[All]" allUniqueName="[Table1].[UNITPRICES].[All]" dimensionUniqueName="[Table1]" displayFolder="" count="2" memberValueDatatype="20" unbalanced="0"/>
    <cacheHierarchy uniqueName="[Table1].[TOTAL PRICE]" caption="TOTAL PRICE" attribute="1" defaultMemberUniqueName="[Table1].[TOTAL PRICE].[All]" allUniqueName="[Table1].[TOTAL PRICE].[All]" dimensionUniqueName="[Table1]" displayFolder="" count="2" memberValueDatatype="20" unbalanced="0"/>
    <cacheHierarchy uniqueName="[Table1].[TAX]" caption="TAX" attribute="1" defaultMemberUniqueName="[Table1].[TAX].[All]" allUniqueName="[Table1].[TAX].[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20" unbalanced="0"/>
    <cacheHierarchy uniqueName="[Table1].[TOTAL AMOUNT]" caption="TOTAL AMOUNT" attribute="1" defaultMemberUniqueName="[Table1].[TOTAL AMOUNT].[All]" allUniqueName="[Table1].[TOTAL AMOUNT].[All]" dimensionUniqueName="[Table1]" displayFolder="" count="2" memberValueDatatype="20"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2" memberValueDatatype="130" unbalanced="0"/>
    <cacheHierarchy uniqueName="[Table1].[STATE OF SELLERS]" caption="STATE OF SELLERS" attribute="1" defaultMemberUniqueName="[Table1].[STATE OF SELLERS].[All]" allUniqueName="[Table1].[STATE OF SELLERS].[All]" dimensionUniqueName="[Table1]" displayFolder="" count="2" memberValueDatatype="130" unbalanced="0"/>
    <cacheHierarchy uniqueName="[Table1].[ORDERED COUNTRIES]" caption="ORDERED COUNTRIES" attribute="1" defaultMemberUniqueName="[Table1].[ORDERED COUNTRIES].[All]" allUniqueName="[Table1].[ORDERED COUNTRIES].[All]" dimensionUniqueName="[Table1]" displayFolder="" count="2" memberValueDatatype="130" unbalanced="0"/>
    <cacheHierarchy uniqueName="[Table1].[SELLER ID]" caption="SELLER ID" attribute="1" defaultMemberUniqueName="[Table1].[SELLER ID].[All]" allUniqueName="[Table1].[SELLER ID].[All]" dimensionUniqueName="[Table1]" displayFolder="" count="2" memberValueDatatype="130" unbalanced="0"/>
    <cacheHierarchy uniqueName="[Table1_1].[EMP ID]" caption="EMP ID" attribute="1" defaultMemberUniqueName="[Table1_1].[EMP ID].[All]" allUniqueName="[Table1_1].[EMP ID].[All]" dimensionUniqueName="[Table1_1]" displayFolder="" count="2" memberValueDatatype="20" unbalanced="0"/>
    <cacheHierarchy uniqueName="[Table1_1].[BUYER ID]" caption="BUYER ID" attribute="1" defaultMemberUniqueName="[Table1_1].[BUYER ID].[All]" allUniqueName="[Table1_1].[BUYER ID].[All]" dimensionUniqueName="[Table1_1]" displayFolder="" count="2" memberValueDatatype="130" unbalanced="0"/>
    <cacheHierarchy uniqueName="[Table1_1].[DEPOT ID]" caption="DEPOT ID" attribute="1" defaultMemberUniqueName="[Table1_1].[DEPOT ID].[All]" allUniqueName="[Table1_1].[DEPOT ID].[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BRAND]" caption="BRAND" attribute="1" defaultMemberUniqueName="[Table1_1].[BRAND].[All]" allUniqueName="[Table1_1].[BRAND].[All]" dimensionUniqueName="[Table1_1]" displayFolder="" count="2" memberValueDatatype="130" unbalanced="0"/>
    <cacheHierarchy uniqueName="[Table1_1].[BUYER CREDIT SCORE]" caption="BUYER CREDIT SCORE" attribute="1" defaultMemberUniqueName="[Table1_1].[BUYER CREDIT SCORE].[All]" allUniqueName="[Table1_1].[BUYER CREDIT SCORE].[All]" dimensionUniqueName="[Table1_1]" displayFolder="" count="2" memberValueDatatype="20" unbalanced="0"/>
    <cacheHierarchy uniqueName="[Table1_1].[TRANSACTION]" caption="TRANSACTION" attribute="1" defaultMemberUniqueName="[Table1_1].[TRANSACTION].[All]" allUniqueName="[Table1_1].[TRANSACTION].[All]" dimensionUniqueName="[Table1_1]" displayFolder="" count="2"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ORDER ID]" caption="ORDER ID" attribute="1" defaultMemberUniqueName="[Table1_1].[ORDER ID].[All]" allUniqueName="[Table1_1].[ORDER ID].[All]" dimensionUniqueName="[Table1_1]" displayFolder="" count="2" memberValueDatatype="130" unbalanced="0"/>
    <cacheHierarchy uniqueName="[Table1_1].[BUYER TYPE]" caption="BUYER TYPE" attribute="1" defaultMemberUniqueName="[Table1_1].[BUYER TYPE].[All]" allUniqueName="[Table1_1].[BUYER TYPE].[All]" dimensionUniqueName="[Table1_1]" displayFolder="" count="2" memberValueDatatype="130" unbalanced="0"/>
    <cacheHierarchy uniqueName="[Table1_1].[ADVANCED PAID AMOUNT]" caption="ADVANCED PAID AMOUNT" attribute="1" defaultMemberUniqueName="[Table1_1].[ADVANCED PAID AMOUNT].[All]" allUniqueName="[Table1_1].[ADVANCED PAID AMOUNT].[All]" dimensionUniqueName="[Table1_1]" displayFolder="" count="2" memberValueDatatype="20" unbalanced="0"/>
    <cacheHierarchy uniqueName="[Table1_1].[SOURCE]" caption="SOURCE" attribute="1" defaultMemberUniqueName="[Table1_1].[SOURCE].[All]" allUniqueName="[Table1_1].[SOURCE].[All]" dimensionUniqueName="[Table1_1]" displayFolder="" count="2"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hidden="1">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hidden="1">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4.84458877315" backgroundQuery="1" createdVersion="8" refreshedVersion="8" minRefreshableVersion="3" recordCount="0" supportSubquery="1" supportAdvancedDrill="1" xr:uid="{B8BB51E7-11F2-4834-A992-61BC822204EA}">
  <cacheSource type="external" connectionId="5"/>
  <cacheFields count="1">
    <cacheField name="[Table001__Page_1_13].[Loan Status].[Loan Status]" caption="Loan Status" numFmtId="0" hierarchy="10" level="1">
      <sharedItems count="5">
        <s v="Active"/>
        <s v="Closed"/>
        <s v="Defaulted"/>
        <s v="No Loan"/>
        <s v="Restructured"/>
      </sharedItems>
    </cacheField>
  </cacheFields>
  <cacheHierarchies count="71">
    <cacheHierarchy uniqueName="[Table001__Page_1_13].[Account Type]" caption="Account Type" attribute="1" defaultMemberUniqueName="[Table001__Page_1_13].[Account Type].[All]" allUniqueName="[Table001__Page_1_13].[Account Type].[All]" dimensionUniqueName="[Table001__Page_1_13]" displayFolder="" count="0" memberValueDatatype="130" unbalanced="0"/>
    <cacheHierarchy uniqueName="[Table001__Page_1_13].[Branch]" caption="Branch" attribute="1" defaultMemberUniqueName="[Table001__Page_1_13].[Branch].[All]" allUniqueName="[Table001__Page_1_13].[Branch].[All]" dimensionUniqueName="[Table001__Page_1_13]" displayFolder="" count="0" memberValueDatatype="130" unbalanced="0"/>
    <cacheHierarchy uniqueName="[Table001__Page_1_13].[City]" caption="City" attribute="1" defaultMemberUniqueName="[Table001__Page_1_13].[City].[All]" allUniqueName="[Table001__Page_1_13].[City].[All]" dimensionUniqueName="[Table001__Page_1_13]" displayFolder="" count="0" memberValueDatatype="130" unbalanced="0"/>
    <cacheHierarchy uniqueName="[Table001__Page_1_13].[Gender]" caption="Gender" attribute="1" defaultMemberUniqueName="[Table001__Page_1_13].[Gender].[All]" allUniqueName="[Table001__Page_1_13].[Gender].[All]" dimensionUniqueName="[Table001__Page_1_13]" displayFolder="" count="0" memberValueDatatype="130" unbalanced="0"/>
    <cacheHierarchy uniqueName="[Table001__Page_1_13].[Age]" caption="Age" attribute="1" defaultMemberUniqueName="[Table001__Page_1_13].[Age].[All]" allUniqueName="[Table001__Page_1_13].[Age].[All]" dimensionUniqueName="[Table001__Page_1_13]" displayFolder="" count="0" memberValueDatatype="20" unbalanced="0"/>
    <cacheHierarchy uniqueName="[Table001__Page_1_13].[Account Opening Date]" caption="Account Opening Date" attribute="1" time="1" defaultMemberUniqueName="[Table001__Page_1_13].[Account Opening Date].[All]" allUniqueName="[Table001__Page_1_13].[Account Opening Date].[All]" dimensionUniqueName="[Table001__Page_1_13]" displayFolder="" count="0" memberValueDatatype="7" unbalanced="0"/>
    <cacheHierarchy uniqueName="[Table001__Page_1_13].[Deposit Amount (■)]" caption="Deposit Amount (■)" attribute="1" defaultMemberUniqueName="[Table001__Page_1_13].[Deposit Amount (■)].[All]" allUniqueName="[Table001__Page_1_13].[Deposit Amount (■)].[All]" dimensionUniqueName="[Table001__Page_1_13]" displayFolder="" count="2" memberValueDatatype="20" unbalanced="0"/>
    <cacheHierarchy uniqueName="[Table001__Page_1_13].[Loan Amount (■)]" caption="Loan Amount (■)" attribute="1" defaultMemberUniqueName="[Table001__Page_1_13].[Loan Amount (■)].[All]" allUniqueName="[Table001__Page_1_13].[Loan Amount (■)].[All]" dimensionUniqueName="[Table001__Page_1_13]" displayFolder="" count="0" memberValueDatatype="20" unbalanced="0"/>
    <cacheHierarchy uniqueName="[Table001__Page_1_13].[Interest Rate (%)]" caption="Interest Rate (%)" attribute="1" defaultMemberUniqueName="[Table001__Page_1_13].[Interest Rate (%)].[All]" allUniqueName="[Table001__Page_1_13].[Interest Rate (%)].[All]" dimensionUniqueName="[Table001__Page_1_13]" displayFolder="" count="0" memberValueDatatype="5" unbalanced="0"/>
    <cacheHierarchy uniqueName="[Table001__Page_1_13].[EMI (■)]" caption="EMI (■)" attribute="1" defaultMemberUniqueName="[Table001__Page_1_13].[EMI (■)].[All]" allUniqueName="[Table001__Page_1_13].[EMI (■)].[All]" dimensionUniqueName="[Table001__Page_1_13]" displayFolder="" count="0" memberValueDatatype="20" unbalanced="0"/>
    <cacheHierarchy uniqueName="[Table001__Page_1_13].[Loan Status]" caption="Loan Status" attribute="1" defaultMemberUniqueName="[Table001__Page_1_13].[Loan Status].[All]" allUniqueName="[Table001__Page_1_13].[Loan Status].[All]" dimensionUniqueName="[Table001__Page_1_13]" displayFolder="" count="2" memberValueDatatype="130" unbalanced="0">
      <fieldsUsage count="2">
        <fieldUsage x="-1"/>
        <fieldUsage x="0"/>
      </fieldsUsage>
    </cacheHierarchy>
    <cacheHierarchy uniqueName="[Table001__Page_1_13].[Account Balance (■)]" caption="Account Balance (■)" attribute="1" defaultMemberUniqueName="[Table001__Page_1_13].[Account Balance (■)].[All]" allUniqueName="[Table001__Page_1_13].[Account Balance (■)].[All]" dimensionUniqueName="[Table001__Page_1_13]" displayFolder="" count="0" memberValueDatatype="20" unbalanced="0"/>
    <cacheHierarchy uniqueName="[Table001__Page_1_13].[Transaction Type]" caption="Transaction Type" attribute="1" defaultMemberUniqueName="[Table001__Page_1_13].[Transaction Type].[All]" allUniqueName="[Table001__Page_1_13].[Transaction Type].[All]" dimensionUniqueName="[Table001__Page_1_13]" displayFolder="" count="0" memberValueDatatype="130" unbalanced="0"/>
    <cacheHierarchy uniqueName="[Table001__Page_1_13].[Transaction Amount (■)]" caption="Transaction Amount (■)" attribute="1" defaultMemberUniqueName="[Table001__Page_1_13].[Transaction Amount (■)].[All]" allUniqueName="[Table001__Page_1_13].[Transaction Amount (■)].[All]" dimensionUniqueName="[Table001__Page_1_13]" displayFolder="" count="0" memberValueDatatype="20" unbalanced="0"/>
    <cacheHierarchy uniqueName="[Table001__Page_1_13].[NPA Status]" caption="NPA Status" attribute="1" defaultMemberUniqueName="[Table001__Page_1_13].[NPA Status].[All]" allUniqueName="[Table001__Page_1_13].[NPA Status].[All]" dimensionUniqueName="[Table001__Page_1_13]" displayFolder="" count="0" memberValueDatatype="130" unbalanced="0"/>
    <cacheHierarchy uniqueName="[Table001__Page_1_13].[Customer Segment]" caption="Customer Segment" attribute="1" defaultMemberUniqueName="[Table001__Page_1_13].[Customer Segment].[All]" allUniqueName="[Table001__Page_1_13].[Customer Segment].[All]" dimensionUniqueName="[Table001__Page_1_13]" displayFolder="" count="0" memberValueDatatype="130" unbalanced="0"/>
    <cacheHierarchy uniqueName="[Table001__Page_1_13].[Transaction date]" caption="Transaction date" attribute="1" time="1" defaultMemberUniqueName="[Table001__Page_1_13].[Transaction date].[All]" allUniqueName="[Table001__Page_1_13].[Transaction date].[All]" dimensionUniqueName="[Table001__Page_1_13]" displayFolder="" count="0" memberValueDatatype="7" unbalanced="0"/>
    <cacheHierarchy uniqueName="[Table001__Page_1_13].[CUSTOMER ID]" caption="CUSTOMER ID" attribute="1" defaultMemberUniqueName="[Table001__Page_1_13].[CUSTOMER ID].[All]" allUniqueName="[Table001__Page_1_13].[CUSTOMER ID].[All]" dimensionUniqueName="[Table001__Page_1_13]" displayFolder="" count="2"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YEAR]" caption="ORDER YEAR" attribute="1" defaultMemberUniqueName="[Table1].[ORDER YEAR].[All]" allUniqueName="[Table1].[ORDER YEA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BRAND ID]" caption="BRAND ID" attribute="1" defaultMemberUniqueName="[Table1].[BRAND ID].[All]" allUniqueName="[Table1].[BRAND I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S]" caption="UNITPRICES" attribute="1" defaultMemberUniqueName="[Table1].[UNITPRICES].[All]" allUniqueName="[Table1].[UNITPRICES].[All]" dimensionUniqueName="[Table1]" displayFolder="" count="0" memberValueDatatype="20" unbalanced="0"/>
    <cacheHierarchy uniqueName="[Table1].[TOTAL PRICE]" caption="TOTAL PRICE" attribute="1" defaultMemberUniqueName="[Table1].[TOTAL PRICE].[All]" allUniqueName="[Table1].[TOTAL PRICE].[All]" dimensionUniqueName="[Table1]" displayFolder="" count="0" memberValueDatatype="20" unbalanced="0"/>
    <cacheHierarchy uniqueName="[Table1].[TAX]" caption="TAX" attribute="1" defaultMemberUniqueName="[Table1].[TAX].[All]" allUniqueName="[Table1].[TAX].[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STATE OF SELLERS]" caption="STATE OF SELLERS" attribute="1" defaultMemberUniqueName="[Table1].[STATE OF SELLERS].[All]" allUniqueName="[Table1].[STATE OF SELLERS].[All]" dimensionUniqueName="[Table1]" displayFolder="" count="0" memberValueDatatype="130" unbalanced="0"/>
    <cacheHierarchy uniqueName="[Table1].[ORDERED COUNTRIES]" caption="ORDERED COUNTRIES" attribute="1" defaultMemberUniqueName="[Table1].[ORDERED COUNTRIES].[All]" allUniqueName="[Table1].[ORDERED COUNTRIES].[All]" dimensionUniqueName="[Table1]" displayFolder="" count="0" memberValueDatatype="130" unbalanced="0"/>
    <cacheHierarchy uniqueName="[Table1].[SELLER ID]" caption="SELLER ID" attribute="1" defaultMemberUniqueName="[Table1].[SELLER ID].[All]" allUniqueName="[Table1].[SELLER ID].[All]" dimensionUniqueName="[Table1]" displayFolder="" count="0" memberValueDatatype="130" unbalanced="0"/>
    <cacheHierarchy uniqueName="[Table1_1].[EMP ID]" caption="EMP ID" attribute="1" defaultMemberUniqueName="[Table1_1].[EMP ID].[All]" allUniqueName="[Table1_1].[EMP ID].[All]" dimensionUniqueName="[Table1_1]" displayFolder="" count="0" memberValueDatatype="20" unbalanced="0"/>
    <cacheHierarchy uniqueName="[Table1_1].[BUYER ID]" caption="BUYER ID" attribute="1" defaultMemberUniqueName="[Table1_1].[BUYER ID].[All]" allUniqueName="[Table1_1].[BUYER ID].[All]" dimensionUniqueName="[Table1_1]" displayFolder="" count="0" memberValueDatatype="130" unbalanced="0"/>
    <cacheHierarchy uniqueName="[Table1_1].[DEPOT ID]" caption="DEPOT ID" attribute="1" defaultMemberUniqueName="[Table1_1].[DEPOT ID].[All]" allUniqueName="[Table1_1].[DEPOT ID].[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BRAND]" caption="BRAND" attribute="1" defaultMemberUniqueName="[Table1_1].[BRAND].[All]" allUniqueName="[Table1_1].[BRAND].[All]" dimensionUniqueName="[Table1_1]" displayFolder="" count="0" memberValueDatatype="130" unbalanced="0"/>
    <cacheHierarchy uniqueName="[Table1_1].[BUYER CREDIT SCORE]" caption="BUYER CREDIT SCORE" attribute="1" defaultMemberUniqueName="[Table1_1].[BUYER CREDIT SCORE].[All]" allUniqueName="[Table1_1].[BUYER CREDIT SCORE].[All]" dimensionUniqueName="[Table1_1]" displayFolder="" count="0" memberValueDatatype="20" unbalanced="0"/>
    <cacheHierarchy uniqueName="[Table1_1].[TRANSACTION]" caption="TRANSACTION" attribute="1" defaultMemberUniqueName="[Table1_1].[TRANSACTION].[All]" allUniqueName="[Table1_1].[TRANSACTION].[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BUYER TYPE]" caption="BUYER TYPE" attribute="1" defaultMemberUniqueName="[Table1_1].[BUYER TYPE].[All]" allUniqueName="[Table1_1].[BUYER TYPE].[All]" dimensionUniqueName="[Table1_1]" displayFolder="" count="0" memberValueDatatype="130" unbalanced="0"/>
    <cacheHierarchy uniqueName="[Table1_1].[ADVANCED PAID AMOUNT]" caption="ADVANCED PAID AMOUNT" attribute="1" defaultMemberUniqueName="[Table1_1].[ADVANCED PAID AMOUNT].[All]" allUniqueName="[Table1_1].[ADVANCED PAID AMOUNT].[All]" dimensionUniqueName="[Table1_1]" displayFolder="" count="0" memberValueDatatype="20" unbalanced="0"/>
    <cacheHierarchy uniqueName="[Table1_1].[SOURCE]" caption="SOURCE" attribute="1" defaultMemberUniqueName="[Table1_1].[SOURCE].[All]" allUniqueName="[Table1_1].[SOURCE].[All]" dimensionUniqueName="[Table1_1]" displayFolder="" count="0" memberValueDatatype="130" unbalanced="0"/>
    <cacheHierarchy uniqueName="[Measures].[AOV]" caption="AOV"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XL_Count Table001__Page_1_13]" caption="__XL_Count Table001__Page_1_13" measure="1" displayFolder="" measureGroup="Table001__Page_1_13" count="0" hidden="1"/>
    <cacheHierarchy uniqueName="[Measures].[__No measures defined]" caption="__No measures defined" measure="1" displayFolder="" count="0" hidden="1"/>
    <cacheHierarchy uniqueName="[Measures].[Sum of ADVANCED PAID AMOUNT]" caption="Sum of ADVANCED PAID AMOUNT" measure="1" displayFolder="" measureGroup="Table1_1" count="0" hidden="1">
      <extLst>
        <ext xmlns:x15="http://schemas.microsoft.com/office/spreadsheetml/2010/11/main" uri="{B97F6D7D-B522-45F9-BDA1-12C45D357490}">
          <x15:cacheHierarchy aggregatedColumn="48"/>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46"/>
        </ext>
      </extLst>
    </cacheHierarchy>
    <cacheHierarchy uniqueName="[Measures].[Count of BUYER ID]" caption="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Distinct Count of BUYER ID]" caption="Distinct Count of BUYER ID" measure="1" displayFolder="" measureGroup="Table1_1" count="0" hidden="1">
      <extLst>
        <ext xmlns:x15="http://schemas.microsoft.com/office/spreadsheetml/2010/11/main" uri="{B97F6D7D-B522-45F9-BDA1-12C45D357490}">
          <x15:cacheHierarchy aggregatedColumn="39"/>
        </ext>
      </extLst>
    </cacheHierarchy>
    <cacheHierarchy uniqueName="[Measures].[Count of DEPOT ID]" caption="Count of DEPOT ID" measure="1" displayFolder="" measureGroup="Table1_1" count="0" hidden="1">
      <extLst>
        <ext xmlns:x15="http://schemas.microsoft.com/office/spreadsheetml/2010/11/main" uri="{B97F6D7D-B522-45F9-BDA1-12C45D357490}">
          <x15:cacheHierarchy aggregatedColumn="40"/>
        </ext>
      </extLst>
    </cacheHierarchy>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32"/>
        </ext>
      </extLst>
    </cacheHierarchy>
    <cacheHierarchy uniqueName="[Measures].[Count of ORDER ID 2]" caption="Count of ORDER ID 2" measure="1" displayFolder="" measureGroup="Table1" count="0" hidden="1">
      <extLst>
        <ext xmlns:x15="http://schemas.microsoft.com/office/spreadsheetml/2010/11/main" uri="{B97F6D7D-B522-45F9-BDA1-12C45D357490}">
          <x15:cacheHierarchy aggregatedColumn="1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Distinct Count of CUSTOMER ID 2]" caption="Distinct Count of CUSTOMER ID 2" measure="1" displayFolder="" measureGroup="Table001__Page_1_13" count="0" hidden="1">
      <extLst>
        <ext xmlns:x15="http://schemas.microsoft.com/office/spreadsheetml/2010/11/main" uri="{B97F6D7D-B522-45F9-BDA1-12C45D357490}">
          <x15:cacheHierarchy aggregatedColumn="17"/>
        </ext>
      </extLst>
    </cacheHierarchy>
    <cacheHierarchy uniqueName="[Measures].[Sum of Deposit Amount (■)]" caption="Sum of Deposit Amount (■)" measure="1" displayFolder="" measureGroup="Table001__Page_1_13" count="0" hidden="1">
      <extLst>
        <ext xmlns:x15="http://schemas.microsoft.com/office/spreadsheetml/2010/11/main" uri="{B97F6D7D-B522-45F9-BDA1-12C45D357490}">
          <x15:cacheHierarchy aggregatedColumn="6"/>
        </ext>
      </extLst>
    </cacheHierarchy>
    <cacheHierarchy uniqueName="[Measures].[Sum of Loan Amount (■)]" caption="Sum of Loan Amount (■)" measure="1" displayFolder="" measureGroup="Table001__Page_1_13" count="0" hidden="1">
      <extLst>
        <ext xmlns:x15="http://schemas.microsoft.com/office/spreadsheetml/2010/11/main" uri="{B97F6D7D-B522-45F9-BDA1-12C45D357490}">
          <x15:cacheHierarchy aggregatedColumn="7"/>
        </ext>
      </extLst>
    </cacheHierarchy>
    <cacheHierarchy uniqueName="[Measures].[Sum of Account Balance (■)]" caption="Sum of Account Balance (■)" measure="1" displayFolder="" measureGroup="Table001__Page_1_13" count="0" hidden="1">
      <extLst>
        <ext xmlns:x15="http://schemas.microsoft.com/office/spreadsheetml/2010/11/main" uri="{B97F6D7D-B522-45F9-BDA1-12C45D357490}">
          <x15:cacheHierarchy aggregatedColumn="11"/>
        </ext>
      </extLst>
    </cacheHierarchy>
    <cacheHierarchy uniqueName="[Measures].[Sum of Transaction Amount (■)]" caption="Sum of Transaction Amount (■)" measure="1" displayFolder="" measureGroup="Table001__Page_1_13"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Table001__Page_1_13" uniqueName="[Table001__Page_1_13]" caption="Table001__Page_1_13"/>
    <dimension name="Table1" uniqueName="[Table1]" caption="Table1"/>
    <dimension name="Table1_1" uniqueName="[Table1_1]" caption="Table1_1"/>
  </dimensions>
  <measureGroups count="3">
    <measureGroup name="Table001__Page_1_13" caption="Table001__Page_1_13"/>
    <measureGroup name="Table1" caption="Table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9">
  <r>
    <x v="0"/>
    <x v="0"/>
    <x v="0"/>
    <x v="0"/>
    <n v="49"/>
    <d v="2024-03-16T00:00:00"/>
    <n v="12400"/>
    <n v="1348700"/>
    <n v="14.11"/>
    <n v="64825"/>
    <x v="0"/>
    <n v="8600"/>
    <s v="Card Payment"/>
    <n v="10300"/>
    <x v="0"/>
    <x v="0"/>
    <x v="0"/>
    <x v="0"/>
    <n v="1"/>
    <n v="1"/>
    <n v="0"/>
  </r>
  <r>
    <x v="1"/>
    <x v="1"/>
    <x v="1"/>
    <x v="0"/>
    <n v="48"/>
    <d v="2025-03-08T00:00:00"/>
    <n v="221400"/>
    <n v="106100"/>
    <n v="8.7100000000000009"/>
    <n v="2188"/>
    <x v="0"/>
    <n v="189900"/>
    <s v="UPI"/>
    <n v="11800"/>
    <x v="0"/>
    <x v="1"/>
    <x v="1"/>
    <x v="1"/>
    <n v="1"/>
    <n v="1"/>
    <n v="0"/>
  </r>
  <r>
    <x v="0"/>
    <x v="2"/>
    <x v="2"/>
    <x v="1"/>
    <n v="55"/>
    <d v="2020-02-10T00:00:00"/>
    <n v="49100"/>
    <n v="1350600"/>
    <n v="13.22"/>
    <n v="120771"/>
    <x v="1"/>
    <n v="47600"/>
    <s v="Withdrawal"/>
    <n v="3700"/>
    <x v="1"/>
    <x v="0"/>
    <x v="2"/>
    <x v="2"/>
    <n v="1"/>
    <n v="0"/>
    <n v="1350600"/>
  </r>
  <r>
    <x v="2"/>
    <x v="3"/>
    <x v="3"/>
    <x v="1"/>
    <n v="28"/>
    <d v="2020-10-25T00:00:00"/>
    <n v="35900"/>
    <n v="0"/>
    <n v="0"/>
    <n v="0"/>
    <x v="2"/>
    <n v="26300"/>
    <s v="Deposit"/>
    <n v="26700"/>
    <x v="2"/>
    <x v="0"/>
    <x v="3"/>
    <x v="3"/>
    <n v="0"/>
    <n v="0"/>
    <n v="0"/>
  </r>
  <r>
    <x v="0"/>
    <x v="4"/>
    <x v="4"/>
    <x v="0"/>
    <n v="36"/>
    <d v="2022-02-06T00:00:00"/>
    <n v="89500"/>
    <n v="405200"/>
    <n v="13.15"/>
    <n v="13682"/>
    <x v="0"/>
    <n v="89300"/>
    <s v="UPI"/>
    <n v="3500"/>
    <x v="0"/>
    <x v="1"/>
    <x v="4"/>
    <x v="4"/>
    <n v="1"/>
    <n v="1"/>
    <n v="0"/>
  </r>
  <r>
    <x v="0"/>
    <x v="1"/>
    <x v="1"/>
    <x v="1"/>
    <n v="62"/>
    <d v="2022-01-04T00:00:00"/>
    <n v="82200"/>
    <n v="216900"/>
    <n v="12.03"/>
    <n v="19274"/>
    <x v="3"/>
    <n v="47500"/>
    <s v="Transfer"/>
    <n v="2000"/>
    <x v="0"/>
    <x v="1"/>
    <x v="5"/>
    <x v="5"/>
    <n v="1"/>
    <n v="0"/>
    <n v="0"/>
  </r>
  <r>
    <x v="0"/>
    <x v="5"/>
    <x v="0"/>
    <x v="1"/>
    <n v="56"/>
    <d v="2020-06-25T00:00:00"/>
    <n v="207400"/>
    <n v="0"/>
    <n v="0"/>
    <n v="0"/>
    <x v="2"/>
    <n v="149300"/>
    <s v="Card Payment"/>
    <n v="12000"/>
    <x v="2"/>
    <x v="2"/>
    <x v="6"/>
    <x v="6"/>
    <n v="0"/>
    <n v="0"/>
    <n v="0"/>
  </r>
  <r>
    <x v="0"/>
    <x v="6"/>
    <x v="4"/>
    <x v="0"/>
    <n v="50"/>
    <d v="2022-08-30T00:00:00"/>
    <n v="94500"/>
    <n v="474700"/>
    <n v="10.220000000000001"/>
    <n v="10137"/>
    <x v="0"/>
    <n v="110400"/>
    <s v="Deposit"/>
    <n v="4100"/>
    <x v="0"/>
    <x v="2"/>
    <x v="7"/>
    <x v="7"/>
    <n v="1"/>
    <n v="1"/>
    <n v="0"/>
  </r>
  <r>
    <x v="0"/>
    <x v="7"/>
    <x v="5"/>
    <x v="0"/>
    <n v="38"/>
    <d v="2021-09-24T00:00:00"/>
    <n v="200700"/>
    <n v="1065100"/>
    <n v="12.24"/>
    <n v="50257"/>
    <x v="0"/>
    <n v="231000"/>
    <s v="UPI"/>
    <n v="11400"/>
    <x v="0"/>
    <x v="1"/>
    <x v="8"/>
    <x v="8"/>
    <n v="1"/>
    <n v="1"/>
    <n v="0"/>
  </r>
  <r>
    <x v="0"/>
    <x v="8"/>
    <x v="6"/>
    <x v="0"/>
    <n v="22"/>
    <d v="2022-02-14T00:00:00"/>
    <n v="33800"/>
    <n v="0"/>
    <n v="0"/>
    <n v="0"/>
    <x v="2"/>
    <n v="30500"/>
    <s v="Deposit"/>
    <n v="1000"/>
    <x v="2"/>
    <x v="1"/>
    <x v="9"/>
    <x v="9"/>
    <n v="0"/>
    <n v="0"/>
    <n v="0"/>
  </r>
  <r>
    <x v="3"/>
    <x v="6"/>
    <x v="4"/>
    <x v="0"/>
    <n v="33"/>
    <d v="2021-05-17T00:00:00"/>
    <n v="84600"/>
    <n v="0"/>
    <n v="0"/>
    <n v="0"/>
    <x v="2"/>
    <n v="63100"/>
    <s v="Transfer"/>
    <n v="29800"/>
    <x v="2"/>
    <x v="2"/>
    <x v="10"/>
    <x v="10"/>
    <n v="0"/>
    <n v="0"/>
    <n v="0"/>
  </r>
  <r>
    <x v="0"/>
    <x v="3"/>
    <x v="3"/>
    <x v="1"/>
    <n v="24"/>
    <d v="2024-08-28T00:00:00"/>
    <n v="29100"/>
    <n v="0"/>
    <n v="0"/>
    <n v="0"/>
    <x v="2"/>
    <n v="21600"/>
    <s v="Withdrawal"/>
    <n v="15600"/>
    <x v="2"/>
    <x v="1"/>
    <x v="11"/>
    <x v="11"/>
    <n v="0"/>
    <n v="0"/>
    <n v="0"/>
  </r>
  <r>
    <x v="0"/>
    <x v="3"/>
    <x v="3"/>
    <x v="0"/>
    <n v="46"/>
    <d v="2020-03-07T00:00:00"/>
    <n v="81500"/>
    <n v="0"/>
    <n v="0"/>
    <n v="0"/>
    <x v="2"/>
    <n v="73900"/>
    <s v="UPI"/>
    <n v="2200"/>
    <x v="2"/>
    <x v="0"/>
    <x v="12"/>
    <x v="12"/>
    <n v="0"/>
    <n v="0"/>
    <n v="0"/>
  </r>
  <r>
    <x v="1"/>
    <x v="4"/>
    <x v="4"/>
    <x v="1"/>
    <n v="45"/>
    <d v="2021-01-09T00:00:00"/>
    <n v="68100"/>
    <n v="0"/>
    <n v="0"/>
    <n v="0"/>
    <x v="2"/>
    <n v="79100"/>
    <s v="Deposit"/>
    <n v="2200"/>
    <x v="2"/>
    <x v="1"/>
    <x v="13"/>
    <x v="13"/>
    <n v="0"/>
    <n v="0"/>
    <n v="0"/>
  </r>
  <r>
    <x v="1"/>
    <x v="5"/>
    <x v="0"/>
    <x v="1"/>
    <n v="50"/>
    <d v="2022-10-05T00:00:00"/>
    <n v="65600"/>
    <n v="352100"/>
    <n v="10"/>
    <n v="16248"/>
    <x v="0"/>
    <n v="80800"/>
    <s v="Deposit"/>
    <n v="38300"/>
    <x v="0"/>
    <x v="1"/>
    <x v="14"/>
    <x v="14"/>
    <n v="1"/>
    <n v="1"/>
    <n v="0"/>
  </r>
  <r>
    <x v="0"/>
    <x v="0"/>
    <x v="0"/>
    <x v="1"/>
    <n v="31"/>
    <d v="2019-07-02T00:00:00"/>
    <n v="66100"/>
    <n v="0"/>
    <n v="0"/>
    <n v="0"/>
    <x v="2"/>
    <n v="57900"/>
    <s v="Deposit"/>
    <n v="4400"/>
    <x v="2"/>
    <x v="0"/>
    <x v="15"/>
    <x v="15"/>
    <n v="0"/>
    <n v="0"/>
    <n v="0"/>
  </r>
  <r>
    <x v="0"/>
    <x v="4"/>
    <x v="4"/>
    <x v="1"/>
    <n v="27"/>
    <d v="2024-11-30T00:00:00"/>
    <n v="140200"/>
    <n v="514900"/>
    <n v="13.08"/>
    <n v="13834"/>
    <x v="0"/>
    <n v="99800"/>
    <s v="Withdrawal"/>
    <n v="4000"/>
    <x v="0"/>
    <x v="0"/>
    <x v="16"/>
    <x v="16"/>
    <n v="1"/>
    <n v="1"/>
    <n v="0"/>
  </r>
  <r>
    <x v="2"/>
    <x v="4"/>
    <x v="4"/>
    <x v="0"/>
    <n v="51"/>
    <d v="2022-04-21T00:00:00"/>
    <n v="19100"/>
    <n v="0"/>
    <n v="0"/>
    <n v="0"/>
    <x v="2"/>
    <n v="20400"/>
    <s v="Deposit"/>
    <n v="1100"/>
    <x v="2"/>
    <x v="1"/>
    <x v="17"/>
    <x v="17"/>
    <n v="0"/>
    <n v="0"/>
    <n v="0"/>
  </r>
  <r>
    <x v="0"/>
    <x v="8"/>
    <x v="6"/>
    <x v="1"/>
    <n v="64"/>
    <d v="2025-12-03T00:00:00"/>
    <n v="34900"/>
    <n v="269600"/>
    <n v="13.91"/>
    <n v="9203"/>
    <x v="3"/>
    <n v="27700"/>
    <s v="Card Payment"/>
    <n v="6200"/>
    <x v="0"/>
    <x v="0"/>
    <x v="18"/>
    <x v="18"/>
    <n v="1"/>
    <n v="0"/>
    <n v="0"/>
  </r>
  <r>
    <x v="3"/>
    <x v="9"/>
    <x v="0"/>
    <x v="1"/>
    <n v="30"/>
    <d v="2022-03-15T00:00:00"/>
    <n v="72500"/>
    <n v="0"/>
    <n v="0"/>
    <n v="0"/>
    <x v="2"/>
    <n v="63100"/>
    <s v="Card Payment"/>
    <n v="6900"/>
    <x v="2"/>
    <x v="2"/>
    <x v="19"/>
    <x v="19"/>
    <n v="0"/>
    <n v="0"/>
    <n v="0"/>
  </r>
  <r>
    <x v="3"/>
    <x v="5"/>
    <x v="0"/>
    <x v="1"/>
    <n v="59"/>
    <d v="2021-04-10T00:00:00"/>
    <n v="27500"/>
    <n v="230500"/>
    <n v="13.98"/>
    <n v="7876"/>
    <x v="0"/>
    <n v="36600"/>
    <s v="Deposit"/>
    <n v="16200"/>
    <x v="0"/>
    <x v="0"/>
    <x v="20"/>
    <x v="20"/>
    <n v="1"/>
    <n v="1"/>
    <n v="0"/>
  </r>
  <r>
    <x v="0"/>
    <x v="10"/>
    <x v="6"/>
    <x v="1"/>
    <n v="33"/>
    <d v="2023-07-10T00:00:00"/>
    <n v="78000"/>
    <n v="0"/>
    <n v="0"/>
    <n v="0"/>
    <x v="2"/>
    <n v="94100"/>
    <s v="Card Payment"/>
    <n v="2400"/>
    <x v="2"/>
    <x v="1"/>
    <x v="21"/>
    <x v="21"/>
    <n v="0"/>
    <n v="0"/>
    <n v="0"/>
  </r>
  <r>
    <x v="0"/>
    <x v="4"/>
    <x v="4"/>
    <x v="0"/>
    <n v="51"/>
    <d v="2022-02-10T00:00:00"/>
    <n v="71800"/>
    <n v="376500"/>
    <n v="13.32"/>
    <n v="8628"/>
    <x v="3"/>
    <n v="74600"/>
    <s v="UPI"/>
    <n v="2200"/>
    <x v="0"/>
    <x v="0"/>
    <x v="22"/>
    <x v="22"/>
    <n v="1"/>
    <n v="0"/>
    <n v="0"/>
  </r>
  <r>
    <x v="3"/>
    <x v="11"/>
    <x v="7"/>
    <x v="1"/>
    <n v="27"/>
    <d v="2020-04-20T00:00:00"/>
    <n v="22700"/>
    <n v="0"/>
    <n v="0"/>
    <n v="0"/>
    <x v="2"/>
    <n v="15500"/>
    <s v="Card Payment"/>
    <n v="12800"/>
    <x v="2"/>
    <x v="0"/>
    <x v="23"/>
    <x v="23"/>
    <n v="0"/>
    <n v="0"/>
    <n v="0"/>
  </r>
  <r>
    <x v="2"/>
    <x v="12"/>
    <x v="8"/>
    <x v="0"/>
    <n v="62"/>
    <d v="2022-08-19T00:00:00"/>
    <n v="21800"/>
    <n v="0"/>
    <n v="0"/>
    <n v="0"/>
    <x v="2"/>
    <n v="23000"/>
    <s v="Deposit"/>
    <n v="21000"/>
    <x v="2"/>
    <x v="2"/>
    <x v="24"/>
    <x v="24"/>
    <n v="0"/>
    <n v="0"/>
    <n v="0"/>
  </r>
  <r>
    <x v="2"/>
    <x v="9"/>
    <x v="0"/>
    <x v="1"/>
    <n v="62"/>
    <d v="2021-08-28T00:00:00"/>
    <n v="8100"/>
    <n v="992500"/>
    <n v="12.52"/>
    <n v="26390"/>
    <x v="0"/>
    <n v="10300"/>
    <s v="Transfer"/>
    <n v="2100"/>
    <x v="0"/>
    <x v="0"/>
    <x v="25"/>
    <x v="25"/>
    <n v="1"/>
    <n v="1"/>
    <n v="0"/>
  </r>
  <r>
    <x v="1"/>
    <x v="10"/>
    <x v="6"/>
    <x v="1"/>
    <n v="56"/>
    <d v="2021-10-16T00:00:00"/>
    <n v="26600"/>
    <n v="0"/>
    <n v="0"/>
    <n v="0"/>
    <x v="2"/>
    <n v="24100"/>
    <s v="UPI"/>
    <n v="22500"/>
    <x v="2"/>
    <x v="1"/>
    <x v="26"/>
    <x v="26"/>
    <n v="0"/>
    <n v="0"/>
    <n v="0"/>
  </r>
  <r>
    <x v="2"/>
    <x v="11"/>
    <x v="7"/>
    <x v="0"/>
    <n v="40"/>
    <d v="2022-02-15T00:00:00"/>
    <n v="75900"/>
    <n v="0"/>
    <n v="0"/>
    <n v="0"/>
    <x v="2"/>
    <n v="101500"/>
    <s v="Withdrawal"/>
    <n v="8800"/>
    <x v="2"/>
    <x v="0"/>
    <x v="27"/>
    <x v="27"/>
    <n v="0"/>
    <n v="0"/>
    <n v="0"/>
  </r>
  <r>
    <x v="3"/>
    <x v="5"/>
    <x v="0"/>
    <x v="1"/>
    <n v="24"/>
    <d v="2024-01-11T00:00:00"/>
    <n v="85600"/>
    <n v="0"/>
    <n v="0"/>
    <n v="0"/>
    <x v="2"/>
    <n v="113300"/>
    <s v="Deposit"/>
    <n v="22700"/>
    <x v="2"/>
    <x v="0"/>
    <x v="28"/>
    <x v="28"/>
    <n v="0"/>
    <n v="0"/>
    <n v="0"/>
  </r>
  <r>
    <x v="3"/>
    <x v="13"/>
    <x v="6"/>
    <x v="0"/>
    <n v="27"/>
    <d v="2019-06-10T00:00:00"/>
    <n v="89000"/>
    <n v="773800"/>
    <n v="7.26"/>
    <n v="15417"/>
    <x v="0"/>
    <n v="126000"/>
    <s v="Withdrawal"/>
    <n v="8000"/>
    <x v="0"/>
    <x v="1"/>
    <x v="29"/>
    <x v="29"/>
    <n v="1"/>
    <n v="1"/>
    <n v="0"/>
  </r>
  <r>
    <x v="3"/>
    <x v="11"/>
    <x v="7"/>
    <x v="1"/>
    <n v="21"/>
    <d v="2025-09-14T00:00:00"/>
    <n v="38700"/>
    <n v="847000"/>
    <n v="14.7"/>
    <n v="76329"/>
    <x v="4"/>
    <n v="41700"/>
    <s v="Transfer"/>
    <n v="900"/>
    <x v="1"/>
    <x v="1"/>
    <x v="30"/>
    <x v="30"/>
    <n v="1"/>
    <n v="0"/>
    <n v="847000"/>
  </r>
  <r>
    <x v="2"/>
    <x v="7"/>
    <x v="5"/>
    <x v="1"/>
    <n v="64"/>
    <d v="2019-07-17T00:00:00"/>
    <n v="73800"/>
    <n v="128400"/>
    <n v="7.45"/>
    <n v="5775"/>
    <x v="0"/>
    <n v="84600"/>
    <s v="Withdrawal"/>
    <n v="7400"/>
    <x v="0"/>
    <x v="1"/>
    <x v="31"/>
    <x v="31"/>
    <n v="1"/>
    <n v="1"/>
    <n v="0"/>
  </r>
  <r>
    <x v="1"/>
    <x v="9"/>
    <x v="0"/>
    <x v="0"/>
    <n v="65"/>
    <d v="2022-07-07T00:00:00"/>
    <n v="105100"/>
    <n v="609100"/>
    <n v="8.98"/>
    <n v="27821"/>
    <x v="4"/>
    <n v="142300"/>
    <s v="Deposit"/>
    <n v="22100"/>
    <x v="1"/>
    <x v="0"/>
    <x v="32"/>
    <x v="32"/>
    <n v="1"/>
    <n v="0"/>
    <n v="609100"/>
  </r>
  <r>
    <x v="2"/>
    <x v="1"/>
    <x v="1"/>
    <x v="1"/>
    <n v="62"/>
    <d v="2020-10-21T00:00:00"/>
    <n v="25500"/>
    <n v="0"/>
    <n v="0"/>
    <n v="0"/>
    <x v="2"/>
    <n v="28400"/>
    <s v="Deposit"/>
    <n v="3800"/>
    <x v="2"/>
    <x v="1"/>
    <x v="32"/>
    <x v="33"/>
    <n v="0"/>
    <n v="0"/>
    <n v="0"/>
  </r>
  <r>
    <x v="2"/>
    <x v="11"/>
    <x v="7"/>
    <x v="1"/>
    <n v="33"/>
    <d v="2023-11-11T00:00:00"/>
    <n v="83300"/>
    <n v="338400"/>
    <n v="10.19"/>
    <n v="10949"/>
    <x v="3"/>
    <n v="72900"/>
    <s v="Transfer"/>
    <n v="6000"/>
    <x v="0"/>
    <x v="0"/>
    <x v="33"/>
    <x v="34"/>
    <n v="1"/>
    <n v="0"/>
    <n v="0"/>
  </r>
  <r>
    <x v="0"/>
    <x v="14"/>
    <x v="5"/>
    <x v="0"/>
    <n v="42"/>
    <d v="2021-12-06T00:00:00"/>
    <n v="131000"/>
    <n v="0"/>
    <n v="0"/>
    <n v="0"/>
    <x v="2"/>
    <n v="116300"/>
    <s v="Deposit"/>
    <n v="7300"/>
    <x v="2"/>
    <x v="3"/>
    <x v="34"/>
    <x v="35"/>
    <n v="0"/>
    <n v="0"/>
    <n v="0"/>
  </r>
  <r>
    <x v="1"/>
    <x v="13"/>
    <x v="6"/>
    <x v="1"/>
    <n v="41"/>
    <d v="2024-07-03T00:00:00"/>
    <n v="49400"/>
    <n v="321600"/>
    <n v="7.58"/>
    <n v="6456"/>
    <x v="0"/>
    <n v="52300"/>
    <s v="Transfer"/>
    <n v="600"/>
    <x v="0"/>
    <x v="2"/>
    <x v="35"/>
    <x v="36"/>
    <n v="1"/>
    <n v="1"/>
    <n v="0"/>
  </r>
  <r>
    <x v="1"/>
    <x v="3"/>
    <x v="3"/>
    <x v="0"/>
    <n v="42"/>
    <d v="2020-02-03T00:00:00"/>
    <n v="185000"/>
    <n v="135000"/>
    <n v="11.48"/>
    <n v="2968"/>
    <x v="0"/>
    <n v="125300"/>
    <s v="Transfer"/>
    <n v="38300"/>
    <x v="0"/>
    <x v="3"/>
    <x v="36"/>
    <x v="37"/>
    <n v="1"/>
    <n v="1"/>
    <n v="0"/>
  </r>
  <r>
    <x v="2"/>
    <x v="3"/>
    <x v="3"/>
    <x v="1"/>
    <n v="48"/>
    <d v="2023-09-30T00:00:00"/>
    <n v="50400"/>
    <n v="0"/>
    <n v="0"/>
    <n v="0"/>
    <x v="2"/>
    <n v="48600"/>
    <s v="Deposit"/>
    <n v="3800"/>
    <x v="2"/>
    <x v="3"/>
    <x v="37"/>
    <x v="38"/>
    <n v="0"/>
    <n v="0"/>
    <n v="0"/>
  </r>
  <r>
    <x v="1"/>
    <x v="2"/>
    <x v="2"/>
    <x v="0"/>
    <n v="29"/>
    <d v="2023-05-02T00:00:00"/>
    <n v="36100"/>
    <n v="0"/>
    <n v="0"/>
    <n v="0"/>
    <x v="2"/>
    <n v="46000"/>
    <s v="Card Payment"/>
    <n v="13400"/>
    <x v="2"/>
    <x v="1"/>
    <x v="38"/>
    <x v="39"/>
    <n v="0"/>
    <n v="0"/>
    <n v="0"/>
  </r>
  <r>
    <x v="2"/>
    <x v="7"/>
    <x v="5"/>
    <x v="0"/>
    <n v="46"/>
    <d v="2024-10-26T00:00:00"/>
    <n v="120400"/>
    <n v="526800"/>
    <n v="12.37"/>
    <n v="46897"/>
    <x v="0"/>
    <n v="54400"/>
    <s v="Transfer"/>
    <n v="7900"/>
    <x v="0"/>
    <x v="0"/>
    <x v="39"/>
    <x v="40"/>
    <n v="1"/>
    <n v="1"/>
    <n v="0"/>
  </r>
  <r>
    <x v="0"/>
    <x v="11"/>
    <x v="7"/>
    <x v="0"/>
    <n v="29"/>
    <d v="2024-12-11T00:00:00"/>
    <n v="422300"/>
    <n v="627700"/>
    <n v="13.88"/>
    <n v="56324"/>
    <x v="0"/>
    <n v="584300"/>
    <s v="Deposit"/>
    <n v="26400"/>
    <x v="0"/>
    <x v="1"/>
    <x v="40"/>
    <x v="41"/>
    <n v="1"/>
    <n v="1"/>
    <n v="0"/>
  </r>
  <r>
    <x v="0"/>
    <x v="11"/>
    <x v="7"/>
    <x v="0"/>
    <n v="35"/>
    <d v="2019-03-16T00:00:00"/>
    <n v="80600"/>
    <n v="237700"/>
    <n v="7.94"/>
    <n v="5796"/>
    <x v="3"/>
    <n v="103200"/>
    <s v="Card Payment"/>
    <n v="12200"/>
    <x v="0"/>
    <x v="2"/>
    <x v="41"/>
    <x v="42"/>
    <n v="1"/>
    <n v="0"/>
    <n v="0"/>
  </r>
  <r>
    <x v="0"/>
    <x v="2"/>
    <x v="2"/>
    <x v="1"/>
    <n v="30"/>
    <d v="2024-12-24T00:00:00"/>
    <n v="128700"/>
    <n v="559900"/>
    <n v="10.43"/>
    <n v="14316"/>
    <x v="3"/>
    <n v="113900"/>
    <s v="Transfer"/>
    <n v="6900"/>
    <x v="0"/>
    <x v="1"/>
    <x v="42"/>
    <x v="43"/>
    <n v="1"/>
    <n v="0"/>
    <n v="0"/>
  </r>
  <r>
    <x v="0"/>
    <x v="12"/>
    <x v="8"/>
    <x v="0"/>
    <n v="44"/>
    <d v="2020-08-24T00:00:00"/>
    <n v="48700"/>
    <n v="641500"/>
    <n v="10.34"/>
    <n v="29703"/>
    <x v="0"/>
    <n v="55300"/>
    <s v="Card Payment"/>
    <n v="3800"/>
    <x v="0"/>
    <x v="3"/>
    <x v="43"/>
    <x v="44"/>
    <n v="1"/>
    <n v="1"/>
    <n v="0"/>
  </r>
  <r>
    <x v="0"/>
    <x v="12"/>
    <x v="8"/>
    <x v="1"/>
    <n v="62"/>
    <d v="2021-04-16T00:00:00"/>
    <n v="26100"/>
    <n v="304500"/>
    <n v="14.56"/>
    <n v="27420"/>
    <x v="4"/>
    <n v="26100"/>
    <s v="UPI"/>
    <n v="17400"/>
    <x v="1"/>
    <x v="0"/>
    <x v="44"/>
    <x v="45"/>
    <n v="1"/>
    <n v="0"/>
    <n v="304500"/>
  </r>
  <r>
    <x v="2"/>
    <x v="2"/>
    <x v="2"/>
    <x v="1"/>
    <n v="28"/>
    <d v="2023-03-09T00:00:00"/>
    <n v="86400"/>
    <n v="629800"/>
    <n v="8.5"/>
    <n v="54931"/>
    <x v="0"/>
    <n v="113000"/>
    <s v="UPI"/>
    <n v="1600"/>
    <x v="0"/>
    <x v="2"/>
    <x v="45"/>
    <x v="46"/>
    <n v="1"/>
    <n v="1"/>
    <n v="0"/>
  </r>
  <r>
    <x v="0"/>
    <x v="12"/>
    <x v="8"/>
    <x v="1"/>
    <n v="44"/>
    <d v="2020-05-14T00:00:00"/>
    <n v="98800"/>
    <n v="0"/>
    <n v="0"/>
    <n v="0"/>
    <x v="2"/>
    <n v="123100"/>
    <s v="Card Payment"/>
    <n v="15200"/>
    <x v="2"/>
    <x v="1"/>
    <x v="46"/>
    <x v="47"/>
    <n v="0"/>
    <n v="0"/>
    <n v="0"/>
  </r>
  <r>
    <x v="2"/>
    <x v="8"/>
    <x v="6"/>
    <x v="1"/>
    <n v="36"/>
    <d v="2023-05-16T00:00:00"/>
    <n v="55300"/>
    <n v="271600"/>
    <n v="9.9600000000000009"/>
    <n v="5765"/>
    <x v="0"/>
    <n v="35900"/>
    <s v="Transfer"/>
    <n v="3200"/>
    <x v="0"/>
    <x v="1"/>
    <x v="47"/>
    <x v="48"/>
    <n v="1"/>
    <n v="1"/>
    <n v="0"/>
  </r>
  <r>
    <x v="0"/>
    <x v="11"/>
    <x v="7"/>
    <x v="1"/>
    <n v="46"/>
    <d v="2019-05-18T00:00:00"/>
    <n v="128200"/>
    <n v="564200"/>
    <n v="7.7"/>
    <n v="25440"/>
    <x v="3"/>
    <n v="147000"/>
    <s v="Deposit"/>
    <n v="26200"/>
    <x v="0"/>
    <x v="2"/>
    <x v="48"/>
    <x v="49"/>
    <n v="1"/>
    <n v="0"/>
    <n v="0"/>
  </r>
  <r>
    <x v="1"/>
    <x v="6"/>
    <x v="4"/>
    <x v="0"/>
    <n v="47"/>
    <d v="2024-09-28T00:00:00"/>
    <n v="43000"/>
    <n v="356600"/>
    <n v="8.76"/>
    <n v="31146"/>
    <x v="0"/>
    <n v="40800"/>
    <s v="Withdrawal"/>
    <n v="9800"/>
    <x v="0"/>
    <x v="1"/>
    <x v="49"/>
    <x v="50"/>
    <n v="1"/>
    <n v="1"/>
    <n v="0"/>
  </r>
  <r>
    <x v="0"/>
    <x v="0"/>
    <x v="0"/>
    <x v="0"/>
    <n v="57"/>
    <d v="2023-11-30T00:00:00"/>
    <n v="34800"/>
    <n v="0"/>
    <n v="0"/>
    <n v="0"/>
    <x v="2"/>
    <n v="35500"/>
    <s v="Deposit"/>
    <n v="15200"/>
    <x v="2"/>
    <x v="2"/>
    <x v="50"/>
    <x v="51"/>
    <n v="0"/>
    <n v="0"/>
    <n v="0"/>
  </r>
  <r>
    <x v="0"/>
    <x v="14"/>
    <x v="5"/>
    <x v="0"/>
    <n v="24"/>
    <d v="2021-08-30T00:00:00"/>
    <n v="184800"/>
    <n v="0"/>
    <n v="0"/>
    <n v="0"/>
    <x v="2"/>
    <n v="151200"/>
    <s v="Withdrawal"/>
    <n v="9200"/>
    <x v="2"/>
    <x v="1"/>
    <x v="51"/>
    <x v="52"/>
    <n v="0"/>
    <n v="0"/>
    <n v="0"/>
  </r>
  <r>
    <x v="0"/>
    <x v="8"/>
    <x v="6"/>
    <x v="1"/>
    <n v="44"/>
    <d v="2023-07-01T00:00:00"/>
    <n v="185500"/>
    <n v="160400"/>
    <n v="12.46"/>
    <n v="3605"/>
    <x v="0"/>
    <n v="266600"/>
    <s v="Withdrawal"/>
    <n v="1800"/>
    <x v="0"/>
    <x v="0"/>
    <x v="52"/>
    <x v="53"/>
    <n v="1"/>
    <n v="1"/>
    <n v="0"/>
  </r>
  <r>
    <x v="1"/>
    <x v="5"/>
    <x v="0"/>
    <x v="0"/>
    <n v="39"/>
    <d v="2024-02-29T00:00:00"/>
    <n v="43700"/>
    <n v="0"/>
    <n v="0"/>
    <n v="0"/>
    <x v="2"/>
    <n v="55100"/>
    <s v="Transfer"/>
    <n v="3900"/>
    <x v="2"/>
    <x v="1"/>
    <x v="53"/>
    <x v="54"/>
    <n v="0"/>
    <n v="0"/>
    <n v="0"/>
  </r>
  <r>
    <x v="0"/>
    <x v="8"/>
    <x v="6"/>
    <x v="1"/>
    <n v="56"/>
    <d v="2025-04-20T00:00:00"/>
    <n v="323300"/>
    <n v="540600"/>
    <n v="10.28"/>
    <n v="25016"/>
    <x v="1"/>
    <n v="263500"/>
    <s v="Card Payment"/>
    <n v="15600"/>
    <x v="1"/>
    <x v="0"/>
    <x v="54"/>
    <x v="55"/>
    <n v="1"/>
    <n v="0"/>
    <n v="540600"/>
  </r>
  <r>
    <x v="3"/>
    <x v="6"/>
    <x v="4"/>
    <x v="1"/>
    <n v="59"/>
    <d v="2024-07-21T00:00:00"/>
    <n v="58800"/>
    <n v="189500"/>
    <n v="8.4600000000000009"/>
    <n v="8610"/>
    <x v="4"/>
    <n v="39200"/>
    <s v="Deposit"/>
    <n v="9900"/>
    <x v="1"/>
    <x v="0"/>
    <x v="55"/>
    <x v="56"/>
    <n v="1"/>
    <n v="0"/>
    <n v="189500"/>
  </r>
  <r>
    <x v="0"/>
    <x v="5"/>
    <x v="0"/>
    <x v="1"/>
    <n v="30"/>
    <d v="2024-03-15T00:00:00"/>
    <n v="80600"/>
    <n v="820300"/>
    <n v="8.9499999999999993"/>
    <n v="71717"/>
    <x v="0"/>
    <n v="72800"/>
    <s v="Card Payment"/>
    <n v="24600"/>
    <x v="0"/>
    <x v="1"/>
    <x v="56"/>
    <x v="57"/>
    <n v="1"/>
    <n v="1"/>
    <n v="0"/>
  </r>
  <r>
    <x v="0"/>
    <x v="14"/>
    <x v="5"/>
    <x v="1"/>
    <n v="45"/>
    <d v="2022-12-20T00:00:00"/>
    <n v="69800"/>
    <n v="786700"/>
    <n v="9.83"/>
    <n v="69101"/>
    <x v="0"/>
    <n v="77400"/>
    <s v="UPI"/>
    <n v="12200"/>
    <x v="0"/>
    <x v="1"/>
    <x v="57"/>
    <x v="58"/>
    <n v="1"/>
    <n v="1"/>
    <n v="0"/>
  </r>
  <r>
    <x v="3"/>
    <x v="6"/>
    <x v="4"/>
    <x v="0"/>
    <n v="38"/>
    <d v="2020-06-30T00:00:00"/>
    <n v="117100"/>
    <n v="0"/>
    <n v="0"/>
    <n v="0"/>
    <x v="2"/>
    <n v="124100"/>
    <s v="Transfer"/>
    <n v="3600"/>
    <x v="2"/>
    <x v="1"/>
    <x v="58"/>
    <x v="59"/>
    <n v="0"/>
    <n v="0"/>
    <n v="0"/>
  </r>
  <r>
    <x v="2"/>
    <x v="10"/>
    <x v="6"/>
    <x v="0"/>
    <n v="39"/>
    <d v="2021-07-10T00:00:00"/>
    <n v="94500"/>
    <n v="0"/>
    <n v="0"/>
    <n v="0"/>
    <x v="2"/>
    <n v="124100"/>
    <s v="Transfer"/>
    <n v="4200"/>
    <x v="2"/>
    <x v="0"/>
    <x v="59"/>
    <x v="60"/>
    <n v="0"/>
    <n v="0"/>
    <n v="0"/>
  </r>
  <r>
    <x v="0"/>
    <x v="0"/>
    <x v="0"/>
    <x v="1"/>
    <n v="56"/>
    <d v="2020-08-03T00:00:00"/>
    <n v="93400"/>
    <n v="401700"/>
    <n v="7.31"/>
    <n v="12460"/>
    <x v="0"/>
    <n v="111800"/>
    <s v="UPI"/>
    <n v="9300"/>
    <x v="0"/>
    <x v="0"/>
    <x v="60"/>
    <x v="61"/>
    <n v="1"/>
    <n v="1"/>
    <n v="0"/>
  </r>
  <r>
    <x v="2"/>
    <x v="14"/>
    <x v="5"/>
    <x v="1"/>
    <n v="30"/>
    <d v="2022-10-04T00:00:00"/>
    <n v="31500"/>
    <n v="0"/>
    <n v="0"/>
    <n v="0"/>
    <x v="2"/>
    <n v="39100"/>
    <s v="Deposit"/>
    <n v="1100"/>
    <x v="2"/>
    <x v="2"/>
    <x v="61"/>
    <x v="62"/>
    <n v="0"/>
    <n v="0"/>
    <n v="0"/>
  </r>
  <r>
    <x v="2"/>
    <x v="11"/>
    <x v="7"/>
    <x v="1"/>
    <n v="53"/>
    <d v="2024-05-10T00:00:00"/>
    <n v="17900"/>
    <n v="0"/>
    <n v="0"/>
    <n v="0"/>
    <x v="2"/>
    <n v="19400"/>
    <s v="UPI"/>
    <n v="38300"/>
    <x v="2"/>
    <x v="0"/>
    <x v="62"/>
    <x v="63"/>
    <n v="0"/>
    <n v="0"/>
    <n v="0"/>
  </r>
  <r>
    <x v="1"/>
    <x v="12"/>
    <x v="8"/>
    <x v="1"/>
    <n v="25"/>
    <d v="2024-06-26T00:00:00"/>
    <n v="198000"/>
    <n v="507000"/>
    <n v="13.95"/>
    <n v="24331"/>
    <x v="1"/>
    <n v="129200"/>
    <s v="Deposit"/>
    <n v="12600"/>
    <x v="1"/>
    <x v="0"/>
    <x v="63"/>
    <x v="64"/>
    <n v="1"/>
    <n v="0"/>
    <n v="507000"/>
  </r>
  <r>
    <x v="0"/>
    <x v="10"/>
    <x v="6"/>
    <x v="0"/>
    <n v="55"/>
    <d v="2024-09-27T00:00:00"/>
    <n v="47200"/>
    <n v="187600"/>
    <n v="14.06"/>
    <n v="4371"/>
    <x v="0"/>
    <n v="44900"/>
    <s v="Withdrawal"/>
    <n v="25600"/>
    <x v="0"/>
    <x v="1"/>
    <x v="64"/>
    <x v="65"/>
    <n v="1"/>
    <n v="1"/>
    <n v="0"/>
  </r>
  <r>
    <x v="0"/>
    <x v="7"/>
    <x v="5"/>
    <x v="1"/>
    <n v="64"/>
    <d v="2020-12-04T00:00:00"/>
    <n v="71900"/>
    <n v="233100"/>
    <n v="13.81"/>
    <n v="11171"/>
    <x v="0"/>
    <n v="91000"/>
    <s v="Transfer"/>
    <n v="2000"/>
    <x v="0"/>
    <x v="1"/>
    <x v="65"/>
    <x v="66"/>
    <n v="1"/>
    <n v="1"/>
    <n v="0"/>
  </r>
  <r>
    <x v="2"/>
    <x v="14"/>
    <x v="5"/>
    <x v="1"/>
    <n v="54"/>
    <d v="2025-04-27T00:00:00"/>
    <n v="99000"/>
    <n v="1163800"/>
    <n v="9.92"/>
    <n v="53661"/>
    <x v="0"/>
    <n v="97700"/>
    <s v="Deposit"/>
    <n v="26100"/>
    <x v="0"/>
    <x v="1"/>
    <x v="66"/>
    <x v="67"/>
    <n v="1"/>
    <n v="1"/>
    <n v="0"/>
  </r>
  <r>
    <x v="3"/>
    <x v="7"/>
    <x v="5"/>
    <x v="1"/>
    <n v="53"/>
    <d v="2025-07-31T00:00:00"/>
    <n v="299500"/>
    <n v="1537200"/>
    <n v="13.56"/>
    <n v="73486"/>
    <x v="0"/>
    <n v="337200"/>
    <s v="Card Payment"/>
    <n v="63300"/>
    <x v="0"/>
    <x v="3"/>
    <x v="67"/>
    <x v="68"/>
    <n v="1"/>
    <n v="1"/>
    <n v="0"/>
  </r>
  <r>
    <x v="2"/>
    <x v="5"/>
    <x v="0"/>
    <x v="0"/>
    <n v="41"/>
    <d v="2023-06-14T00:00:00"/>
    <n v="86000"/>
    <n v="692400"/>
    <n v="8.43"/>
    <n v="17044"/>
    <x v="3"/>
    <n v="79100"/>
    <s v="Card Payment"/>
    <n v="2600"/>
    <x v="0"/>
    <x v="2"/>
    <x v="68"/>
    <x v="69"/>
    <n v="1"/>
    <n v="0"/>
    <n v="0"/>
  </r>
  <r>
    <x v="0"/>
    <x v="10"/>
    <x v="6"/>
    <x v="0"/>
    <n v="37"/>
    <d v="2020-09-29T00:00:00"/>
    <n v="53600"/>
    <n v="380000"/>
    <n v="12.68"/>
    <n v="18009"/>
    <x v="3"/>
    <n v="39800"/>
    <s v="Transfer"/>
    <n v="17000"/>
    <x v="0"/>
    <x v="1"/>
    <x v="69"/>
    <x v="70"/>
    <n v="1"/>
    <n v="0"/>
    <n v="0"/>
  </r>
  <r>
    <x v="2"/>
    <x v="0"/>
    <x v="0"/>
    <x v="0"/>
    <n v="42"/>
    <d v="2021-10-06T00:00:00"/>
    <n v="48100"/>
    <n v="0"/>
    <n v="0"/>
    <n v="0"/>
    <x v="2"/>
    <n v="46600"/>
    <s v="UPI"/>
    <n v="8500"/>
    <x v="2"/>
    <x v="0"/>
    <x v="70"/>
    <x v="71"/>
    <n v="0"/>
    <n v="0"/>
    <n v="0"/>
  </r>
  <r>
    <x v="1"/>
    <x v="11"/>
    <x v="7"/>
    <x v="0"/>
    <n v="57"/>
    <d v="2020-10-02T00:00:00"/>
    <n v="72700"/>
    <n v="0"/>
    <n v="0"/>
    <n v="0"/>
    <x v="2"/>
    <n v="78300"/>
    <s v="UPI"/>
    <n v="2100"/>
    <x v="2"/>
    <x v="2"/>
    <x v="71"/>
    <x v="72"/>
    <n v="0"/>
    <n v="0"/>
    <n v="0"/>
  </r>
  <r>
    <x v="0"/>
    <x v="2"/>
    <x v="2"/>
    <x v="1"/>
    <n v="35"/>
    <d v="2024-02-05T00:00:00"/>
    <n v="34600"/>
    <n v="0"/>
    <n v="0"/>
    <n v="0"/>
    <x v="2"/>
    <n v="28900"/>
    <s v="Deposit"/>
    <n v="13200"/>
    <x v="2"/>
    <x v="0"/>
    <x v="72"/>
    <x v="73"/>
    <n v="0"/>
    <n v="0"/>
    <n v="0"/>
  </r>
  <r>
    <x v="0"/>
    <x v="11"/>
    <x v="7"/>
    <x v="1"/>
    <n v="55"/>
    <d v="2022-04-20T00:00:00"/>
    <n v="76900"/>
    <n v="124100"/>
    <n v="14.7"/>
    <n v="3435"/>
    <x v="3"/>
    <n v="72400"/>
    <s v="UPI"/>
    <n v="18000"/>
    <x v="0"/>
    <x v="1"/>
    <x v="73"/>
    <x v="74"/>
    <n v="1"/>
    <n v="0"/>
    <n v="0"/>
  </r>
  <r>
    <x v="2"/>
    <x v="6"/>
    <x v="4"/>
    <x v="0"/>
    <n v="48"/>
    <d v="2020-11-16T00:00:00"/>
    <n v="71800"/>
    <n v="0"/>
    <n v="0"/>
    <n v="0"/>
    <x v="2"/>
    <n v="54900"/>
    <s v="Transfer"/>
    <n v="4900"/>
    <x v="2"/>
    <x v="1"/>
    <x v="74"/>
    <x v="75"/>
    <n v="0"/>
    <n v="0"/>
    <n v="0"/>
  </r>
  <r>
    <x v="0"/>
    <x v="11"/>
    <x v="7"/>
    <x v="0"/>
    <n v="27"/>
    <d v="2024-01-26T00:00:00"/>
    <n v="302700"/>
    <n v="0"/>
    <n v="0"/>
    <n v="0"/>
    <x v="2"/>
    <n v="387400"/>
    <s v="Deposit"/>
    <n v="24300"/>
    <x v="2"/>
    <x v="0"/>
    <x v="75"/>
    <x v="76"/>
    <n v="0"/>
    <n v="0"/>
    <n v="0"/>
  </r>
  <r>
    <x v="0"/>
    <x v="1"/>
    <x v="1"/>
    <x v="0"/>
    <n v="52"/>
    <d v="2019-07-07T00:00:00"/>
    <n v="69900"/>
    <n v="0"/>
    <n v="0"/>
    <n v="0"/>
    <x v="2"/>
    <n v="64800"/>
    <s v="Withdrawal"/>
    <n v="1900"/>
    <x v="2"/>
    <x v="3"/>
    <x v="76"/>
    <x v="77"/>
    <n v="0"/>
    <n v="0"/>
    <n v="0"/>
  </r>
  <r>
    <x v="0"/>
    <x v="4"/>
    <x v="4"/>
    <x v="0"/>
    <n v="31"/>
    <d v="2023-06-08T00:00:00"/>
    <n v="14600"/>
    <n v="187900"/>
    <n v="12.2"/>
    <n v="4199"/>
    <x v="0"/>
    <n v="19900"/>
    <s v="UPI"/>
    <n v="2200"/>
    <x v="0"/>
    <x v="0"/>
    <x v="77"/>
    <x v="38"/>
    <n v="1"/>
    <n v="1"/>
    <n v="0"/>
  </r>
  <r>
    <x v="0"/>
    <x v="2"/>
    <x v="2"/>
    <x v="0"/>
    <n v="30"/>
    <d v="2023-08-15T00:00:00"/>
    <n v="727800"/>
    <n v="0"/>
    <n v="0"/>
    <n v="0"/>
    <x v="2"/>
    <n v="1006000"/>
    <s v="UPI"/>
    <n v="9600"/>
    <x v="2"/>
    <x v="1"/>
    <x v="78"/>
    <x v="78"/>
    <n v="0"/>
    <n v="0"/>
    <n v="0"/>
  </r>
  <r>
    <x v="0"/>
    <x v="8"/>
    <x v="6"/>
    <x v="0"/>
    <n v="29"/>
    <d v="2021-09-11T00:00:00"/>
    <n v="169200"/>
    <n v="101800"/>
    <n v="11.75"/>
    <n v="4780"/>
    <x v="0"/>
    <n v="165800"/>
    <s v="Deposit"/>
    <n v="8700"/>
    <x v="0"/>
    <x v="1"/>
    <x v="79"/>
    <x v="79"/>
    <n v="1"/>
    <n v="1"/>
    <n v="0"/>
  </r>
  <r>
    <x v="3"/>
    <x v="12"/>
    <x v="8"/>
    <x v="0"/>
    <n v="34"/>
    <d v="2020-07-01T00:00:00"/>
    <n v="440300"/>
    <n v="1613400"/>
    <n v="14.89"/>
    <n v="44812"/>
    <x v="1"/>
    <n v="329300"/>
    <s v="Card Payment"/>
    <n v="4500"/>
    <x v="1"/>
    <x v="2"/>
    <x v="80"/>
    <x v="80"/>
    <n v="1"/>
    <n v="0"/>
    <n v="1613400"/>
  </r>
  <r>
    <x v="1"/>
    <x v="13"/>
    <x v="6"/>
    <x v="0"/>
    <n v="33"/>
    <d v="2022-12-02T00:00:00"/>
    <n v="28000"/>
    <n v="338300"/>
    <n v="14.44"/>
    <n v="7949"/>
    <x v="0"/>
    <n v="13400"/>
    <s v="UPI"/>
    <n v="17600"/>
    <x v="0"/>
    <x v="2"/>
    <x v="81"/>
    <x v="81"/>
    <n v="1"/>
    <n v="1"/>
    <n v="0"/>
  </r>
  <r>
    <x v="0"/>
    <x v="0"/>
    <x v="0"/>
    <x v="0"/>
    <n v="45"/>
    <d v="2021-05-25T00:00:00"/>
    <n v="62100"/>
    <n v="0"/>
    <n v="0"/>
    <n v="0"/>
    <x v="2"/>
    <n v="39200"/>
    <s v="Transfer"/>
    <n v="13700"/>
    <x v="2"/>
    <x v="0"/>
    <x v="82"/>
    <x v="82"/>
    <n v="0"/>
    <n v="0"/>
    <n v="0"/>
  </r>
  <r>
    <x v="3"/>
    <x v="10"/>
    <x v="6"/>
    <x v="0"/>
    <n v="22"/>
    <d v="2020-09-09T00:00:00"/>
    <n v="133100"/>
    <n v="2150400"/>
    <n v="9.51"/>
    <n v="45173"/>
    <x v="0"/>
    <n v="87400"/>
    <s v="UPI"/>
    <n v="18400"/>
    <x v="0"/>
    <x v="0"/>
    <x v="83"/>
    <x v="83"/>
    <n v="1"/>
    <n v="1"/>
    <n v="0"/>
  </r>
  <r>
    <x v="2"/>
    <x v="4"/>
    <x v="4"/>
    <x v="1"/>
    <n v="55"/>
    <d v="2025-09-27T00:00:00"/>
    <n v="118300"/>
    <n v="0"/>
    <n v="0"/>
    <n v="0"/>
    <x v="2"/>
    <n v="159100"/>
    <s v="Withdrawal"/>
    <n v="7600"/>
    <x v="2"/>
    <x v="1"/>
    <x v="84"/>
    <x v="84"/>
    <n v="0"/>
    <n v="0"/>
    <n v="0"/>
  </r>
  <r>
    <x v="0"/>
    <x v="0"/>
    <x v="0"/>
    <x v="0"/>
    <n v="27"/>
    <d v="2022-09-27T00:00:00"/>
    <n v="97400"/>
    <n v="0"/>
    <n v="0"/>
    <n v="0"/>
    <x v="2"/>
    <n v="100200"/>
    <s v="UPI"/>
    <n v="14600"/>
    <x v="2"/>
    <x v="2"/>
    <x v="85"/>
    <x v="85"/>
    <n v="0"/>
    <n v="0"/>
    <n v="0"/>
  </r>
  <r>
    <x v="0"/>
    <x v="10"/>
    <x v="6"/>
    <x v="1"/>
    <n v="41"/>
    <d v="2022-05-28T00:00:00"/>
    <n v="11600"/>
    <n v="653400"/>
    <n v="14.29"/>
    <n v="58756"/>
    <x v="4"/>
    <n v="12700"/>
    <s v="Card Payment"/>
    <n v="5700"/>
    <x v="1"/>
    <x v="2"/>
    <x v="86"/>
    <x v="86"/>
    <n v="1"/>
    <n v="0"/>
    <n v="653400"/>
  </r>
  <r>
    <x v="0"/>
    <x v="12"/>
    <x v="8"/>
    <x v="0"/>
    <n v="38"/>
    <d v="2021-06-21T00:00:00"/>
    <n v="17500"/>
    <n v="0"/>
    <n v="0"/>
    <n v="0"/>
    <x v="2"/>
    <n v="7800"/>
    <s v="UPI"/>
    <n v="54000"/>
    <x v="2"/>
    <x v="1"/>
    <x v="24"/>
    <x v="44"/>
    <n v="0"/>
    <n v="0"/>
    <n v="0"/>
  </r>
  <r>
    <x v="0"/>
    <x v="9"/>
    <x v="0"/>
    <x v="0"/>
    <n v="23"/>
    <d v="2019-06-12T00:00:00"/>
    <n v="272400"/>
    <n v="316900"/>
    <n v="7.69"/>
    <n v="14288"/>
    <x v="0"/>
    <n v="190800"/>
    <s v="Deposit"/>
    <n v="4100"/>
    <x v="0"/>
    <x v="0"/>
    <x v="87"/>
    <x v="87"/>
    <n v="1"/>
    <n v="1"/>
    <n v="0"/>
  </r>
  <r>
    <x v="2"/>
    <x v="9"/>
    <x v="0"/>
    <x v="1"/>
    <n v="62"/>
    <d v="2024-05-28T00:00:00"/>
    <n v="316900"/>
    <n v="0"/>
    <n v="0"/>
    <n v="0"/>
    <x v="2"/>
    <n v="387200"/>
    <s v="UPI"/>
    <n v="56500"/>
    <x v="2"/>
    <x v="1"/>
    <x v="88"/>
    <x v="88"/>
    <n v="0"/>
    <n v="0"/>
    <n v="0"/>
  </r>
  <r>
    <x v="2"/>
    <x v="7"/>
    <x v="5"/>
    <x v="1"/>
    <n v="59"/>
    <d v="2019-09-27T00:00:00"/>
    <n v="68500"/>
    <n v="1978700"/>
    <n v="9.16"/>
    <n v="41228"/>
    <x v="0"/>
    <n v="73400"/>
    <s v="Card Payment"/>
    <n v="8800"/>
    <x v="0"/>
    <x v="1"/>
    <x v="89"/>
    <x v="89"/>
    <n v="1"/>
    <n v="1"/>
    <n v="0"/>
  </r>
  <r>
    <x v="0"/>
    <x v="0"/>
    <x v="0"/>
    <x v="1"/>
    <n v="61"/>
    <d v="2020-09-23T00:00:00"/>
    <n v="244500"/>
    <n v="511900"/>
    <n v="9.26"/>
    <n v="16340"/>
    <x v="0"/>
    <n v="235500"/>
    <s v="Deposit"/>
    <n v="2500"/>
    <x v="0"/>
    <x v="1"/>
    <x v="90"/>
    <x v="90"/>
    <n v="1"/>
    <n v="1"/>
    <n v="0"/>
  </r>
  <r>
    <x v="3"/>
    <x v="9"/>
    <x v="0"/>
    <x v="1"/>
    <n v="31"/>
    <d v="2021-06-24T00:00:00"/>
    <n v="31400"/>
    <n v="0"/>
    <n v="0"/>
    <n v="0"/>
    <x v="2"/>
    <n v="35800"/>
    <s v="Transfer"/>
    <n v="29100"/>
    <x v="2"/>
    <x v="1"/>
    <x v="91"/>
    <x v="10"/>
    <n v="0"/>
    <n v="0"/>
    <n v="0"/>
  </r>
  <r>
    <x v="1"/>
    <x v="1"/>
    <x v="1"/>
    <x v="0"/>
    <n v="59"/>
    <d v="2024-07-07T00:00:00"/>
    <n v="38200"/>
    <n v="0"/>
    <n v="0"/>
    <n v="0"/>
    <x v="2"/>
    <n v="53800"/>
    <s v="Deposit"/>
    <n v="9500"/>
    <x v="2"/>
    <x v="1"/>
    <x v="5"/>
    <x v="91"/>
    <n v="0"/>
    <n v="0"/>
    <n v="0"/>
  </r>
  <r>
    <x v="0"/>
    <x v="2"/>
    <x v="2"/>
    <x v="1"/>
    <n v="44"/>
    <d v="2023-06-30T00:00:00"/>
    <n v="29400"/>
    <n v="0"/>
    <n v="0"/>
    <n v="0"/>
    <x v="2"/>
    <n v="27800"/>
    <s v="Withdrawal"/>
    <n v="18300"/>
    <x v="2"/>
    <x v="1"/>
    <x v="92"/>
    <x v="92"/>
    <n v="0"/>
    <n v="0"/>
    <n v="0"/>
  </r>
  <r>
    <x v="3"/>
    <x v="10"/>
    <x v="6"/>
    <x v="1"/>
    <n v="39"/>
    <d v="2019-07-24T00:00:00"/>
    <n v="36400"/>
    <n v="0"/>
    <n v="0"/>
    <n v="0"/>
    <x v="2"/>
    <n v="37000"/>
    <s v="Deposit"/>
    <n v="25600"/>
    <x v="2"/>
    <x v="0"/>
    <x v="93"/>
    <x v="93"/>
    <n v="0"/>
    <n v="0"/>
    <n v="0"/>
  </r>
  <r>
    <x v="3"/>
    <x v="7"/>
    <x v="5"/>
    <x v="1"/>
    <n v="24"/>
    <d v="2020-08-04T00:00:00"/>
    <n v="138600"/>
    <n v="0"/>
    <n v="0"/>
    <n v="0"/>
    <x v="2"/>
    <n v="145300"/>
    <s v="Transfer"/>
    <n v="11500"/>
    <x v="2"/>
    <x v="0"/>
    <x v="94"/>
    <x v="15"/>
    <n v="0"/>
    <n v="0"/>
    <n v="0"/>
  </r>
  <r>
    <x v="3"/>
    <x v="11"/>
    <x v="7"/>
    <x v="0"/>
    <n v="46"/>
    <d v="2023-04-29T00:00:00"/>
    <n v="36000"/>
    <n v="0"/>
    <n v="0"/>
    <n v="0"/>
    <x v="2"/>
    <n v="57500"/>
    <s v="UPI"/>
    <n v="5000"/>
    <x v="2"/>
    <x v="1"/>
    <x v="95"/>
    <x v="94"/>
    <n v="0"/>
    <n v="0"/>
    <n v="0"/>
  </r>
  <r>
    <x v="0"/>
    <x v="10"/>
    <x v="6"/>
    <x v="0"/>
    <n v="58"/>
    <d v="2021-04-20T00:00:00"/>
    <n v="503300"/>
    <n v="0"/>
    <n v="0"/>
    <n v="0"/>
    <x v="2"/>
    <n v="239100"/>
    <s v="Deposit"/>
    <n v="20500"/>
    <x v="2"/>
    <x v="1"/>
    <x v="96"/>
    <x v="95"/>
    <n v="0"/>
    <n v="0"/>
    <n v="0"/>
  </r>
  <r>
    <x v="1"/>
    <x v="7"/>
    <x v="5"/>
    <x v="1"/>
    <n v="62"/>
    <d v="2024-01-11T00:00:00"/>
    <n v="110900"/>
    <n v="0"/>
    <n v="0"/>
    <n v="0"/>
    <x v="2"/>
    <n v="129800"/>
    <s v="Deposit"/>
    <n v="8500"/>
    <x v="2"/>
    <x v="0"/>
    <x v="97"/>
    <x v="96"/>
    <n v="0"/>
    <n v="0"/>
    <n v="0"/>
  </r>
  <r>
    <x v="2"/>
    <x v="12"/>
    <x v="8"/>
    <x v="1"/>
    <n v="52"/>
    <d v="2022-06-05T00:00:00"/>
    <n v="188500"/>
    <n v="301200"/>
    <n v="15.03"/>
    <n v="27190"/>
    <x v="0"/>
    <n v="183100"/>
    <s v="Deposit"/>
    <n v="15800"/>
    <x v="0"/>
    <x v="1"/>
    <x v="98"/>
    <x v="97"/>
    <n v="1"/>
    <n v="1"/>
    <n v="0"/>
  </r>
  <r>
    <x v="1"/>
    <x v="0"/>
    <x v="0"/>
    <x v="1"/>
    <n v="59"/>
    <d v="2023-09-16T00:00:00"/>
    <n v="113700"/>
    <n v="0"/>
    <n v="0"/>
    <n v="0"/>
    <x v="2"/>
    <n v="129800"/>
    <s v="Deposit"/>
    <n v="1200"/>
    <x v="2"/>
    <x v="1"/>
    <x v="99"/>
    <x v="98"/>
    <n v="0"/>
    <n v="0"/>
    <n v="0"/>
  </r>
  <r>
    <x v="3"/>
    <x v="12"/>
    <x v="8"/>
    <x v="0"/>
    <n v="65"/>
    <d v="2023-07-01T00:00:00"/>
    <n v="210500"/>
    <n v="377600"/>
    <n v="9.64"/>
    <n v="7956"/>
    <x v="0"/>
    <n v="175900"/>
    <s v="Transfer"/>
    <n v="12700"/>
    <x v="0"/>
    <x v="2"/>
    <x v="100"/>
    <x v="99"/>
    <n v="1"/>
    <n v="1"/>
    <n v="0"/>
  </r>
  <r>
    <x v="1"/>
    <x v="2"/>
    <x v="2"/>
    <x v="0"/>
    <n v="56"/>
    <d v="2025-04-16T00:00:00"/>
    <n v="35900"/>
    <n v="0"/>
    <n v="0"/>
    <n v="0"/>
    <x v="2"/>
    <n v="35500"/>
    <s v="Card Payment"/>
    <n v="4800"/>
    <x v="2"/>
    <x v="2"/>
    <x v="101"/>
    <x v="100"/>
    <n v="0"/>
    <n v="0"/>
    <n v="0"/>
  </r>
  <r>
    <x v="1"/>
    <x v="2"/>
    <x v="2"/>
    <x v="1"/>
    <n v="60"/>
    <d v="2021-05-24T00:00:00"/>
    <n v="256600"/>
    <n v="0"/>
    <n v="0"/>
    <n v="0"/>
    <x v="2"/>
    <n v="302200"/>
    <s v="Card Payment"/>
    <n v="37600"/>
    <x v="2"/>
    <x v="2"/>
    <x v="102"/>
    <x v="101"/>
    <n v="0"/>
    <n v="0"/>
    <n v="0"/>
  </r>
  <r>
    <x v="3"/>
    <x v="4"/>
    <x v="4"/>
    <x v="1"/>
    <n v="57"/>
    <d v="2023-01-04T00:00:00"/>
    <n v="84500"/>
    <n v="0"/>
    <n v="0"/>
    <n v="0"/>
    <x v="2"/>
    <n v="150300"/>
    <s v="Deposit"/>
    <n v="14900"/>
    <x v="2"/>
    <x v="0"/>
    <x v="103"/>
    <x v="102"/>
    <n v="0"/>
    <n v="0"/>
    <n v="0"/>
  </r>
  <r>
    <x v="1"/>
    <x v="12"/>
    <x v="8"/>
    <x v="1"/>
    <n v="53"/>
    <d v="2025-02-21T00:00:00"/>
    <n v="209600"/>
    <n v="0"/>
    <n v="0"/>
    <n v="0"/>
    <x v="2"/>
    <n v="251900"/>
    <s v="Transfer"/>
    <n v="10500"/>
    <x v="2"/>
    <x v="1"/>
    <x v="104"/>
    <x v="103"/>
    <n v="0"/>
    <n v="0"/>
    <n v="0"/>
  </r>
  <r>
    <x v="0"/>
    <x v="6"/>
    <x v="4"/>
    <x v="0"/>
    <n v="56"/>
    <d v="2020-11-20T00:00:00"/>
    <n v="22100"/>
    <n v="0"/>
    <n v="0"/>
    <n v="0"/>
    <x v="2"/>
    <n v="17400"/>
    <s v="Transfer"/>
    <n v="13200"/>
    <x v="2"/>
    <x v="0"/>
    <x v="105"/>
    <x v="104"/>
    <n v="0"/>
    <n v="0"/>
    <n v="0"/>
  </r>
  <r>
    <x v="0"/>
    <x v="11"/>
    <x v="7"/>
    <x v="1"/>
    <n v="23"/>
    <d v="2024-07-03T00:00:00"/>
    <n v="87400"/>
    <n v="551500"/>
    <n v="12.59"/>
    <n v="49152"/>
    <x v="3"/>
    <n v="78100"/>
    <s v="Deposit"/>
    <n v="3500"/>
    <x v="0"/>
    <x v="1"/>
    <x v="106"/>
    <x v="105"/>
    <n v="1"/>
    <n v="0"/>
    <n v="0"/>
  </r>
  <r>
    <x v="0"/>
    <x v="14"/>
    <x v="5"/>
    <x v="1"/>
    <n v="29"/>
    <d v="2022-11-23T00:00:00"/>
    <n v="84900"/>
    <n v="0"/>
    <n v="0"/>
    <n v="0"/>
    <x v="2"/>
    <n v="75300"/>
    <s v="Withdrawal"/>
    <n v="36600"/>
    <x v="2"/>
    <x v="0"/>
    <x v="107"/>
    <x v="106"/>
    <n v="0"/>
    <n v="0"/>
    <n v="0"/>
  </r>
  <r>
    <x v="3"/>
    <x v="12"/>
    <x v="8"/>
    <x v="1"/>
    <n v="28"/>
    <d v="2024-06-24T00:00:00"/>
    <n v="44300"/>
    <n v="50000"/>
    <n v="12.52"/>
    <n v="1329"/>
    <x v="1"/>
    <n v="24400"/>
    <s v="Deposit"/>
    <n v="51000"/>
    <x v="1"/>
    <x v="1"/>
    <x v="108"/>
    <x v="36"/>
    <n v="1"/>
    <n v="0"/>
    <n v="50000"/>
  </r>
  <r>
    <x v="0"/>
    <x v="4"/>
    <x v="4"/>
    <x v="1"/>
    <n v="53"/>
    <d v="2020-11-02T00:00:00"/>
    <n v="97900"/>
    <n v="457400"/>
    <n v="9.7799999999999994"/>
    <n v="21060"/>
    <x v="0"/>
    <n v="89800"/>
    <s v="Withdrawal"/>
    <n v="12100"/>
    <x v="0"/>
    <x v="2"/>
    <x v="109"/>
    <x v="107"/>
    <n v="1"/>
    <n v="1"/>
    <n v="0"/>
  </r>
  <r>
    <x v="2"/>
    <x v="5"/>
    <x v="0"/>
    <x v="0"/>
    <n v="26"/>
    <d v="2022-03-17T00:00:00"/>
    <n v="277600"/>
    <n v="574600"/>
    <n v="14.34"/>
    <n v="27681"/>
    <x v="0"/>
    <n v="328500"/>
    <s v="Deposit"/>
    <n v="35600"/>
    <x v="0"/>
    <x v="1"/>
    <x v="110"/>
    <x v="108"/>
    <n v="1"/>
    <n v="1"/>
    <n v="0"/>
  </r>
  <r>
    <x v="0"/>
    <x v="1"/>
    <x v="1"/>
    <x v="1"/>
    <n v="61"/>
    <d v="2023-02-04T00:00:00"/>
    <n v="41500"/>
    <n v="123900"/>
    <n v="15.17"/>
    <n v="2959"/>
    <x v="3"/>
    <n v="28300"/>
    <s v="Withdrawal"/>
    <n v="5100"/>
    <x v="0"/>
    <x v="3"/>
    <x v="111"/>
    <x v="109"/>
    <n v="1"/>
    <n v="0"/>
    <n v="0"/>
  </r>
  <r>
    <x v="2"/>
    <x v="10"/>
    <x v="6"/>
    <x v="0"/>
    <n v="59"/>
    <d v="2021-08-01T00:00:00"/>
    <n v="169900"/>
    <n v="671000"/>
    <n v="9.0500000000000007"/>
    <n v="13945"/>
    <x v="3"/>
    <n v="214400"/>
    <s v="Withdrawal"/>
    <n v="4100"/>
    <x v="0"/>
    <x v="2"/>
    <x v="112"/>
    <x v="110"/>
    <n v="1"/>
    <n v="0"/>
    <n v="0"/>
  </r>
  <r>
    <x v="3"/>
    <x v="2"/>
    <x v="2"/>
    <x v="0"/>
    <n v="24"/>
    <d v="2025-02-24T00:00:00"/>
    <n v="28800"/>
    <n v="0"/>
    <n v="0"/>
    <n v="0"/>
    <x v="2"/>
    <n v="32300"/>
    <s v="Deposit"/>
    <n v="8800"/>
    <x v="2"/>
    <x v="0"/>
    <x v="113"/>
    <x v="111"/>
    <n v="0"/>
    <n v="0"/>
    <n v="0"/>
  </r>
  <r>
    <x v="3"/>
    <x v="5"/>
    <x v="0"/>
    <x v="1"/>
    <n v="33"/>
    <d v="2022-12-20T00:00:00"/>
    <n v="450600"/>
    <n v="589700"/>
    <n v="8.85"/>
    <n v="26900"/>
    <x v="4"/>
    <n v="367900"/>
    <s v="Withdrawal"/>
    <n v="12600"/>
    <x v="1"/>
    <x v="2"/>
    <x v="114"/>
    <x v="112"/>
    <n v="1"/>
    <n v="0"/>
    <n v="589700"/>
  </r>
  <r>
    <x v="0"/>
    <x v="4"/>
    <x v="4"/>
    <x v="1"/>
    <n v="22"/>
    <d v="2025-12-14T00:00:00"/>
    <n v="146100"/>
    <n v="368300"/>
    <n v="14.02"/>
    <n v="10068"/>
    <x v="0"/>
    <n v="140900"/>
    <s v="UPI"/>
    <n v="6000"/>
    <x v="0"/>
    <x v="0"/>
    <x v="115"/>
    <x v="113"/>
    <n v="1"/>
    <n v="1"/>
    <n v="0"/>
  </r>
  <r>
    <x v="3"/>
    <x v="7"/>
    <x v="5"/>
    <x v="0"/>
    <n v="25"/>
    <d v="2021-06-14T00:00:00"/>
    <n v="325000"/>
    <n v="1224200"/>
    <n v="12.83"/>
    <n v="58103"/>
    <x v="0"/>
    <n v="454900"/>
    <s v="Card Payment"/>
    <n v="13800"/>
    <x v="0"/>
    <x v="2"/>
    <x v="116"/>
    <x v="114"/>
    <n v="1"/>
    <n v="1"/>
    <n v="0"/>
  </r>
  <r>
    <x v="2"/>
    <x v="14"/>
    <x v="5"/>
    <x v="1"/>
    <n v="64"/>
    <d v="2024-12-29T00:00:00"/>
    <n v="132800"/>
    <n v="539300"/>
    <n v="12.5"/>
    <n v="18042"/>
    <x v="0"/>
    <n v="157200"/>
    <s v="Transfer"/>
    <n v="11200"/>
    <x v="0"/>
    <x v="0"/>
    <x v="117"/>
    <x v="115"/>
    <n v="1"/>
    <n v="1"/>
    <n v="0"/>
  </r>
  <r>
    <x v="0"/>
    <x v="11"/>
    <x v="7"/>
    <x v="1"/>
    <n v="47"/>
    <d v="2022-08-29T00:00:00"/>
    <n v="104500"/>
    <n v="0"/>
    <n v="0"/>
    <n v="0"/>
    <x v="2"/>
    <n v="104700"/>
    <s v="Withdrawal"/>
    <n v="3500"/>
    <x v="2"/>
    <x v="2"/>
    <x v="118"/>
    <x v="116"/>
    <n v="0"/>
    <n v="0"/>
    <n v="0"/>
  </r>
  <r>
    <x v="1"/>
    <x v="11"/>
    <x v="7"/>
    <x v="0"/>
    <n v="52"/>
    <d v="2019-06-14T00:00:00"/>
    <n v="147200"/>
    <n v="1071700"/>
    <n v="12.02"/>
    <n v="50459"/>
    <x v="1"/>
    <n v="138500"/>
    <s v="Withdrawal"/>
    <n v="13600"/>
    <x v="1"/>
    <x v="0"/>
    <x v="119"/>
    <x v="71"/>
    <n v="1"/>
    <n v="0"/>
    <n v="1071700"/>
  </r>
  <r>
    <x v="0"/>
    <x v="11"/>
    <x v="7"/>
    <x v="1"/>
    <n v="41"/>
    <d v="2025-06-19T00:00:00"/>
    <n v="66800"/>
    <n v="183800"/>
    <n v="9.7899999999999991"/>
    <n v="3886"/>
    <x v="0"/>
    <n v="68100"/>
    <s v="Transfer"/>
    <n v="18500"/>
    <x v="0"/>
    <x v="3"/>
    <x v="120"/>
    <x v="117"/>
    <n v="1"/>
    <n v="1"/>
    <n v="0"/>
  </r>
  <r>
    <x v="0"/>
    <x v="1"/>
    <x v="1"/>
    <x v="1"/>
    <n v="28"/>
    <d v="2024-08-30T00:00:00"/>
    <n v="19000"/>
    <n v="249100"/>
    <n v="11.19"/>
    <n v="8178"/>
    <x v="0"/>
    <n v="16600"/>
    <s v="Withdrawal"/>
    <n v="9900"/>
    <x v="0"/>
    <x v="0"/>
    <x v="121"/>
    <x v="118"/>
    <n v="1"/>
    <n v="1"/>
    <n v="0"/>
  </r>
  <r>
    <x v="1"/>
    <x v="14"/>
    <x v="5"/>
    <x v="1"/>
    <n v="58"/>
    <d v="2022-01-10T00:00:00"/>
    <n v="109700"/>
    <n v="645800"/>
    <n v="13.79"/>
    <n v="14956"/>
    <x v="0"/>
    <n v="52000"/>
    <s v="Transfer"/>
    <n v="24000"/>
    <x v="0"/>
    <x v="0"/>
    <x v="122"/>
    <x v="29"/>
    <n v="1"/>
    <n v="1"/>
    <n v="0"/>
  </r>
  <r>
    <x v="0"/>
    <x v="1"/>
    <x v="1"/>
    <x v="0"/>
    <n v="28"/>
    <d v="2023-10-20T00:00:00"/>
    <n v="39500"/>
    <n v="335900"/>
    <n v="15.35"/>
    <n v="11702"/>
    <x v="3"/>
    <n v="59700"/>
    <s v="Deposit"/>
    <n v="2800"/>
    <x v="0"/>
    <x v="2"/>
    <x v="12"/>
    <x v="82"/>
    <n v="1"/>
    <n v="0"/>
    <n v="0"/>
  </r>
  <r>
    <x v="0"/>
    <x v="2"/>
    <x v="2"/>
    <x v="1"/>
    <n v="23"/>
    <d v="2025-06-10T00:00:00"/>
    <n v="29400"/>
    <n v="371800"/>
    <n v="14.94"/>
    <n v="18017"/>
    <x v="0"/>
    <n v="30500"/>
    <s v="UPI"/>
    <n v="13000"/>
    <x v="0"/>
    <x v="2"/>
    <x v="123"/>
    <x v="119"/>
    <n v="1"/>
    <n v="1"/>
    <n v="0"/>
  </r>
  <r>
    <x v="0"/>
    <x v="1"/>
    <x v="1"/>
    <x v="1"/>
    <n v="64"/>
    <d v="2024-04-22T00:00:00"/>
    <n v="128800"/>
    <n v="0"/>
    <n v="0"/>
    <n v="0"/>
    <x v="2"/>
    <n v="141600"/>
    <s v="UPI"/>
    <n v="3000"/>
    <x v="2"/>
    <x v="0"/>
    <x v="55"/>
    <x v="120"/>
    <n v="0"/>
    <n v="0"/>
    <n v="0"/>
  </r>
  <r>
    <x v="0"/>
    <x v="13"/>
    <x v="6"/>
    <x v="1"/>
    <n v="23"/>
    <d v="2020-01-06T00:00:00"/>
    <n v="59200"/>
    <n v="0"/>
    <n v="0"/>
    <n v="0"/>
    <x v="2"/>
    <n v="58300"/>
    <s v="Card Payment"/>
    <n v="3100"/>
    <x v="2"/>
    <x v="1"/>
    <x v="124"/>
    <x v="121"/>
    <n v="0"/>
    <n v="0"/>
    <n v="0"/>
  </r>
  <r>
    <x v="0"/>
    <x v="14"/>
    <x v="5"/>
    <x v="1"/>
    <n v="42"/>
    <d v="2024-02-24T00:00:00"/>
    <n v="179700"/>
    <n v="207300"/>
    <n v="11.12"/>
    <n v="6799"/>
    <x v="3"/>
    <n v="146700"/>
    <s v="Withdrawal"/>
    <n v="4800"/>
    <x v="0"/>
    <x v="0"/>
    <x v="125"/>
    <x v="122"/>
    <n v="1"/>
    <n v="0"/>
    <n v="0"/>
  </r>
  <r>
    <x v="2"/>
    <x v="6"/>
    <x v="4"/>
    <x v="1"/>
    <n v="26"/>
    <d v="2021-05-02T00:00:00"/>
    <n v="38400"/>
    <n v="0"/>
    <n v="0"/>
    <n v="0"/>
    <x v="2"/>
    <n v="36600"/>
    <s v="Card Payment"/>
    <n v="3600"/>
    <x v="2"/>
    <x v="3"/>
    <x v="126"/>
    <x v="123"/>
    <n v="0"/>
    <n v="0"/>
    <n v="0"/>
  </r>
  <r>
    <x v="1"/>
    <x v="14"/>
    <x v="5"/>
    <x v="1"/>
    <n v="22"/>
    <d v="2020-01-19T00:00:00"/>
    <n v="50300"/>
    <n v="2578900"/>
    <n v="14.86"/>
    <n v="124871"/>
    <x v="0"/>
    <n v="30200"/>
    <s v="Deposit"/>
    <n v="5200"/>
    <x v="0"/>
    <x v="2"/>
    <x v="127"/>
    <x v="124"/>
    <n v="1"/>
    <n v="1"/>
    <n v="0"/>
  </r>
  <r>
    <x v="1"/>
    <x v="4"/>
    <x v="4"/>
    <x v="0"/>
    <n v="43"/>
    <d v="2024-04-15T00:00:00"/>
    <n v="199400"/>
    <n v="390200"/>
    <n v="8.42"/>
    <n v="34019"/>
    <x v="0"/>
    <n v="312900"/>
    <s v="UPI"/>
    <n v="7000"/>
    <x v="0"/>
    <x v="2"/>
    <x v="1"/>
    <x v="125"/>
    <n v="1"/>
    <n v="1"/>
    <n v="0"/>
  </r>
  <r>
    <x v="1"/>
    <x v="13"/>
    <x v="6"/>
    <x v="1"/>
    <n v="64"/>
    <d v="2025-10-28T00:00:00"/>
    <n v="95100"/>
    <n v="0"/>
    <n v="0"/>
    <n v="0"/>
    <x v="2"/>
    <n v="65700"/>
    <s v="Deposit"/>
    <n v="18100"/>
    <x v="2"/>
    <x v="1"/>
    <x v="128"/>
    <x v="126"/>
    <n v="0"/>
    <n v="0"/>
    <n v="0"/>
  </r>
  <r>
    <x v="1"/>
    <x v="11"/>
    <x v="7"/>
    <x v="1"/>
    <n v="22"/>
    <d v="2020-02-29T00:00:00"/>
    <n v="21400"/>
    <n v="109300"/>
    <n v="8.4"/>
    <n v="2689"/>
    <x v="3"/>
    <n v="15900"/>
    <s v="Deposit"/>
    <n v="6400"/>
    <x v="0"/>
    <x v="0"/>
    <x v="129"/>
    <x v="127"/>
    <n v="1"/>
    <n v="0"/>
    <n v="0"/>
  </r>
  <r>
    <x v="1"/>
    <x v="4"/>
    <x v="4"/>
    <x v="1"/>
    <n v="58"/>
    <d v="2025-01-17T00:00:00"/>
    <n v="93400"/>
    <n v="0"/>
    <n v="0"/>
    <n v="0"/>
    <x v="2"/>
    <n v="83100"/>
    <s v="Withdrawal"/>
    <n v="2000"/>
    <x v="2"/>
    <x v="0"/>
    <x v="130"/>
    <x v="128"/>
    <n v="0"/>
    <n v="0"/>
    <n v="0"/>
  </r>
  <r>
    <x v="0"/>
    <x v="4"/>
    <x v="4"/>
    <x v="1"/>
    <n v="37"/>
    <d v="2020-09-20T00:00:00"/>
    <n v="264200"/>
    <n v="384500"/>
    <n v="9.7799999999999994"/>
    <n v="9711"/>
    <x v="0"/>
    <n v="349300"/>
    <s v="Deposit"/>
    <n v="23700"/>
    <x v="0"/>
    <x v="2"/>
    <x v="131"/>
    <x v="129"/>
    <n v="1"/>
    <n v="1"/>
    <n v="0"/>
  </r>
  <r>
    <x v="0"/>
    <x v="2"/>
    <x v="2"/>
    <x v="1"/>
    <n v="55"/>
    <d v="2021-06-13T00:00:00"/>
    <n v="49900"/>
    <n v="961600"/>
    <n v="9.94"/>
    <n v="44346"/>
    <x v="0"/>
    <n v="50100"/>
    <s v="UPI"/>
    <n v="4000"/>
    <x v="0"/>
    <x v="1"/>
    <x v="132"/>
    <x v="130"/>
    <n v="1"/>
    <n v="1"/>
    <n v="0"/>
  </r>
  <r>
    <x v="0"/>
    <x v="3"/>
    <x v="3"/>
    <x v="0"/>
    <n v="54"/>
    <d v="2025-12-12T00:00:00"/>
    <n v="124700"/>
    <n v="889900"/>
    <n v="7.84"/>
    <n v="27821"/>
    <x v="0"/>
    <n v="86200"/>
    <s v="Card Payment"/>
    <n v="8100"/>
    <x v="0"/>
    <x v="2"/>
    <x v="133"/>
    <x v="131"/>
    <n v="1"/>
    <n v="1"/>
    <n v="0"/>
  </r>
  <r>
    <x v="0"/>
    <x v="8"/>
    <x v="6"/>
    <x v="1"/>
    <n v="43"/>
    <d v="2025-07-02T00:00:00"/>
    <n v="36400"/>
    <n v="0"/>
    <n v="0"/>
    <n v="0"/>
    <x v="2"/>
    <n v="47800"/>
    <s v="UPI"/>
    <n v="12700"/>
    <x v="2"/>
    <x v="0"/>
    <x v="134"/>
    <x v="132"/>
    <n v="0"/>
    <n v="0"/>
    <n v="0"/>
  </r>
  <r>
    <x v="2"/>
    <x v="13"/>
    <x v="6"/>
    <x v="1"/>
    <n v="50"/>
    <d v="2020-08-20T00:00:00"/>
    <n v="66800"/>
    <n v="0"/>
    <n v="0"/>
    <n v="0"/>
    <x v="2"/>
    <n v="79000"/>
    <s v="Withdrawal"/>
    <n v="10200"/>
    <x v="2"/>
    <x v="1"/>
    <x v="135"/>
    <x v="133"/>
    <n v="0"/>
    <n v="0"/>
    <n v="0"/>
  </r>
  <r>
    <x v="0"/>
    <x v="4"/>
    <x v="4"/>
    <x v="1"/>
    <n v="28"/>
    <d v="2025-05-25T00:00:00"/>
    <n v="189400"/>
    <n v="0"/>
    <n v="0"/>
    <n v="0"/>
    <x v="2"/>
    <n v="214900"/>
    <s v="UPI"/>
    <n v="22800"/>
    <x v="2"/>
    <x v="1"/>
    <x v="136"/>
    <x v="134"/>
    <n v="0"/>
    <n v="0"/>
    <n v="0"/>
  </r>
  <r>
    <x v="1"/>
    <x v="8"/>
    <x v="6"/>
    <x v="0"/>
    <n v="42"/>
    <d v="2020-08-15T00:00:00"/>
    <n v="90400"/>
    <n v="111100"/>
    <n v="12.99"/>
    <n v="2527"/>
    <x v="0"/>
    <n v="106600"/>
    <s v="Transfer"/>
    <n v="13100"/>
    <x v="0"/>
    <x v="1"/>
    <x v="137"/>
    <x v="135"/>
    <n v="1"/>
    <n v="1"/>
    <n v="0"/>
  </r>
  <r>
    <x v="3"/>
    <x v="8"/>
    <x v="6"/>
    <x v="0"/>
    <n v="64"/>
    <d v="2023-08-15T00:00:00"/>
    <n v="224400"/>
    <n v="2195400"/>
    <n v="12.44"/>
    <n v="58289"/>
    <x v="0"/>
    <n v="358700"/>
    <s v="Card Payment"/>
    <n v="3900"/>
    <x v="0"/>
    <x v="0"/>
    <x v="138"/>
    <x v="85"/>
    <n v="1"/>
    <n v="1"/>
    <n v="0"/>
  </r>
  <r>
    <x v="2"/>
    <x v="13"/>
    <x v="6"/>
    <x v="0"/>
    <n v="56"/>
    <d v="2020-07-26T00:00:00"/>
    <n v="107700"/>
    <n v="759400"/>
    <n v="14.37"/>
    <n v="20893"/>
    <x v="0"/>
    <n v="166500"/>
    <s v="Transfer"/>
    <n v="60400"/>
    <x v="0"/>
    <x v="1"/>
    <x v="139"/>
    <x v="52"/>
    <n v="1"/>
    <n v="1"/>
    <n v="0"/>
  </r>
  <r>
    <x v="0"/>
    <x v="3"/>
    <x v="3"/>
    <x v="1"/>
    <n v="25"/>
    <d v="2024-09-06T00:00:00"/>
    <n v="494400"/>
    <n v="900400"/>
    <n v="8.34"/>
    <n v="22125"/>
    <x v="0"/>
    <n v="409500"/>
    <s v="Transfer"/>
    <n v="10100"/>
    <x v="0"/>
    <x v="1"/>
    <x v="140"/>
    <x v="136"/>
    <n v="1"/>
    <n v="1"/>
    <n v="0"/>
  </r>
  <r>
    <x v="0"/>
    <x v="5"/>
    <x v="0"/>
    <x v="0"/>
    <n v="33"/>
    <d v="2024-09-21T00:00:00"/>
    <n v="19800"/>
    <n v="0"/>
    <n v="0"/>
    <n v="0"/>
    <x v="2"/>
    <n v="27800"/>
    <s v="Withdrawal"/>
    <n v="7400"/>
    <x v="2"/>
    <x v="2"/>
    <x v="141"/>
    <x v="137"/>
    <n v="0"/>
    <n v="0"/>
    <n v="0"/>
  </r>
  <r>
    <x v="3"/>
    <x v="7"/>
    <x v="5"/>
    <x v="1"/>
    <n v="49"/>
    <d v="2023-09-01T00:00:00"/>
    <n v="62400"/>
    <n v="1255600"/>
    <n v="12.06"/>
    <n v="41740"/>
    <x v="0"/>
    <n v="68400"/>
    <s v="Deposit"/>
    <n v="20200"/>
    <x v="0"/>
    <x v="1"/>
    <x v="142"/>
    <x v="138"/>
    <n v="1"/>
    <n v="1"/>
    <n v="0"/>
  </r>
  <r>
    <x v="3"/>
    <x v="6"/>
    <x v="4"/>
    <x v="1"/>
    <n v="51"/>
    <d v="2025-10-06T00:00:00"/>
    <n v="29800"/>
    <n v="0"/>
    <n v="0"/>
    <n v="0"/>
    <x v="2"/>
    <n v="33500"/>
    <s v="Transfer"/>
    <n v="10600"/>
    <x v="2"/>
    <x v="1"/>
    <x v="143"/>
    <x v="139"/>
    <n v="0"/>
    <n v="0"/>
    <n v="0"/>
  </r>
  <r>
    <x v="0"/>
    <x v="7"/>
    <x v="5"/>
    <x v="1"/>
    <n v="36"/>
    <d v="2019-06-26T00:00:00"/>
    <n v="31600"/>
    <n v="0"/>
    <n v="0"/>
    <n v="0"/>
    <x v="2"/>
    <n v="18200"/>
    <s v="UPI"/>
    <n v="12200"/>
    <x v="2"/>
    <x v="0"/>
    <x v="144"/>
    <x v="0"/>
    <n v="0"/>
    <n v="0"/>
    <n v="0"/>
  </r>
  <r>
    <x v="1"/>
    <x v="14"/>
    <x v="5"/>
    <x v="1"/>
    <n v="62"/>
    <d v="2020-06-12T00:00:00"/>
    <n v="31900"/>
    <n v="436100"/>
    <n v="9.08"/>
    <n v="9070"/>
    <x v="0"/>
    <n v="30500"/>
    <s v="Deposit"/>
    <n v="80100"/>
    <x v="0"/>
    <x v="0"/>
    <x v="145"/>
    <x v="140"/>
    <n v="1"/>
    <n v="1"/>
    <n v="0"/>
  </r>
  <r>
    <x v="0"/>
    <x v="11"/>
    <x v="7"/>
    <x v="0"/>
    <n v="50"/>
    <d v="2023-06-22T00:00:00"/>
    <n v="86500"/>
    <n v="0"/>
    <n v="0"/>
    <n v="0"/>
    <x v="2"/>
    <n v="68900"/>
    <s v="UPI"/>
    <n v="6600"/>
    <x v="2"/>
    <x v="2"/>
    <x v="56"/>
    <x v="141"/>
    <n v="0"/>
    <n v="0"/>
    <n v="0"/>
  </r>
  <r>
    <x v="0"/>
    <x v="6"/>
    <x v="4"/>
    <x v="0"/>
    <n v="36"/>
    <d v="2021-08-23T00:00:00"/>
    <n v="90900"/>
    <n v="189900"/>
    <n v="9.36"/>
    <n v="8707"/>
    <x v="3"/>
    <n v="109700"/>
    <s v="UPI"/>
    <n v="6400"/>
    <x v="0"/>
    <x v="0"/>
    <x v="146"/>
    <x v="142"/>
    <n v="1"/>
    <n v="0"/>
    <n v="0"/>
  </r>
  <r>
    <x v="0"/>
    <x v="14"/>
    <x v="5"/>
    <x v="1"/>
    <n v="32"/>
    <d v="2023-02-26T00:00:00"/>
    <n v="107900"/>
    <n v="219900"/>
    <n v="11.6"/>
    <n v="19497"/>
    <x v="3"/>
    <n v="136800"/>
    <s v="Deposit"/>
    <n v="9400"/>
    <x v="0"/>
    <x v="2"/>
    <x v="147"/>
    <x v="143"/>
    <n v="1"/>
    <n v="0"/>
    <n v="0"/>
  </r>
  <r>
    <x v="0"/>
    <x v="4"/>
    <x v="4"/>
    <x v="0"/>
    <n v="37"/>
    <d v="2019-07-17T00:00:00"/>
    <n v="28900"/>
    <n v="206600"/>
    <n v="8.67"/>
    <n v="18036"/>
    <x v="0"/>
    <n v="13900"/>
    <s v="Deposit"/>
    <n v="22300"/>
    <x v="0"/>
    <x v="0"/>
    <x v="148"/>
    <x v="144"/>
    <n v="1"/>
    <n v="1"/>
    <n v="0"/>
  </r>
  <r>
    <x v="3"/>
    <x v="11"/>
    <x v="7"/>
    <x v="0"/>
    <n v="36"/>
    <d v="2021-05-02T00:00:00"/>
    <n v="56900"/>
    <n v="0"/>
    <n v="0"/>
    <n v="0"/>
    <x v="2"/>
    <n v="56600"/>
    <s v="UPI"/>
    <n v="2200"/>
    <x v="2"/>
    <x v="1"/>
    <x v="149"/>
    <x v="145"/>
    <n v="0"/>
    <n v="0"/>
    <n v="0"/>
  </r>
  <r>
    <x v="1"/>
    <x v="10"/>
    <x v="6"/>
    <x v="0"/>
    <n v="32"/>
    <d v="2023-03-18T00:00:00"/>
    <n v="33000"/>
    <n v="329900"/>
    <n v="11.07"/>
    <n v="8538"/>
    <x v="0"/>
    <n v="42300"/>
    <s v="Withdrawal"/>
    <n v="1400"/>
    <x v="0"/>
    <x v="1"/>
    <x v="150"/>
    <x v="146"/>
    <n v="1"/>
    <n v="1"/>
    <n v="0"/>
  </r>
  <r>
    <x v="0"/>
    <x v="13"/>
    <x v="6"/>
    <x v="0"/>
    <n v="28"/>
    <d v="2024-08-31T00:00:00"/>
    <n v="166200"/>
    <n v="148100"/>
    <n v="7.52"/>
    <n v="12850"/>
    <x v="0"/>
    <n v="158400"/>
    <s v="Card Payment"/>
    <n v="5000"/>
    <x v="0"/>
    <x v="0"/>
    <x v="151"/>
    <x v="147"/>
    <n v="1"/>
    <n v="1"/>
    <n v="0"/>
  </r>
  <r>
    <x v="1"/>
    <x v="6"/>
    <x v="4"/>
    <x v="0"/>
    <n v="40"/>
    <d v="2021-12-16T00:00:00"/>
    <n v="35800"/>
    <n v="258800"/>
    <n v="8.26"/>
    <n v="8141"/>
    <x v="0"/>
    <n v="42300"/>
    <s v="Card Payment"/>
    <n v="2000"/>
    <x v="0"/>
    <x v="1"/>
    <x v="152"/>
    <x v="148"/>
    <n v="1"/>
    <n v="1"/>
    <n v="0"/>
  </r>
  <r>
    <x v="3"/>
    <x v="6"/>
    <x v="4"/>
    <x v="0"/>
    <n v="23"/>
    <d v="2019-04-08T00:00:00"/>
    <n v="62500"/>
    <n v="1038300"/>
    <n v="10.68"/>
    <n v="22410"/>
    <x v="1"/>
    <n v="68000"/>
    <s v="Withdrawal"/>
    <n v="5800"/>
    <x v="1"/>
    <x v="2"/>
    <x v="153"/>
    <x v="48"/>
    <n v="1"/>
    <n v="0"/>
    <n v="1038300"/>
  </r>
  <r>
    <x v="3"/>
    <x v="12"/>
    <x v="8"/>
    <x v="0"/>
    <n v="36"/>
    <d v="2024-03-18T00:00:00"/>
    <n v="120800"/>
    <n v="0"/>
    <n v="0"/>
    <n v="0"/>
    <x v="2"/>
    <n v="131100"/>
    <s v="Deposit"/>
    <n v="13400"/>
    <x v="2"/>
    <x v="0"/>
    <x v="154"/>
    <x v="149"/>
    <n v="0"/>
    <n v="0"/>
    <n v="0"/>
  </r>
  <r>
    <x v="0"/>
    <x v="4"/>
    <x v="4"/>
    <x v="1"/>
    <n v="50"/>
    <d v="2020-03-10T00:00:00"/>
    <n v="44400"/>
    <n v="0"/>
    <n v="0"/>
    <n v="0"/>
    <x v="2"/>
    <n v="41400"/>
    <s v="UPI"/>
    <n v="3800"/>
    <x v="2"/>
    <x v="1"/>
    <x v="155"/>
    <x v="150"/>
    <n v="0"/>
    <n v="0"/>
    <n v="0"/>
  </r>
  <r>
    <x v="0"/>
    <x v="5"/>
    <x v="0"/>
    <x v="1"/>
    <n v="65"/>
    <d v="2020-09-28T00:00:00"/>
    <n v="135300"/>
    <n v="968600"/>
    <n v="11.16"/>
    <n v="31784"/>
    <x v="0"/>
    <n v="94100"/>
    <s v="Card Payment"/>
    <n v="2400"/>
    <x v="0"/>
    <x v="1"/>
    <x v="156"/>
    <x v="151"/>
    <n v="1"/>
    <n v="1"/>
    <n v="0"/>
  </r>
  <r>
    <x v="0"/>
    <x v="8"/>
    <x v="6"/>
    <x v="0"/>
    <n v="43"/>
    <d v="2020-08-10T00:00:00"/>
    <n v="291200"/>
    <n v="93300"/>
    <n v="10.97"/>
    <n v="4347"/>
    <x v="0"/>
    <n v="209600"/>
    <s v="UPI"/>
    <n v="9000"/>
    <x v="0"/>
    <x v="1"/>
    <x v="157"/>
    <x v="152"/>
    <n v="1"/>
    <n v="1"/>
    <n v="0"/>
  </r>
  <r>
    <x v="0"/>
    <x v="11"/>
    <x v="7"/>
    <x v="1"/>
    <n v="48"/>
    <d v="2019-12-10T00:00:00"/>
    <n v="88100"/>
    <n v="0"/>
    <n v="0"/>
    <n v="0"/>
    <x v="2"/>
    <n v="103700"/>
    <s v="Withdrawal"/>
    <n v="18500"/>
    <x v="2"/>
    <x v="0"/>
    <x v="158"/>
    <x v="75"/>
    <n v="0"/>
    <n v="0"/>
    <n v="0"/>
  </r>
  <r>
    <x v="0"/>
    <x v="4"/>
    <x v="4"/>
    <x v="0"/>
    <n v="60"/>
    <d v="2022-08-10T00:00:00"/>
    <n v="161400"/>
    <n v="1273500"/>
    <n v="11.62"/>
    <n v="42068"/>
    <x v="0"/>
    <n v="162200"/>
    <s v="UPI"/>
    <n v="1800"/>
    <x v="0"/>
    <x v="0"/>
    <x v="159"/>
    <x v="153"/>
    <n v="1"/>
    <n v="1"/>
    <n v="0"/>
  </r>
  <r>
    <x v="2"/>
    <x v="9"/>
    <x v="0"/>
    <x v="1"/>
    <n v="25"/>
    <d v="2024-06-02T00:00:00"/>
    <n v="12900"/>
    <n v="0"/>
    <n v="0"/>
    <n v="0"/>
    <x v="2"/>
    <n v="12500"/>
    <s v="Withdrawal"/>
    <n v="17800"/>
    <x v="2"/>
    <x v="0"/>
    <x v="160"/>
    <x v="154"/>
    <n v="0"/>
    <n v="0"/>
    <n v="0"/>
  </r>
  <r>
    <x v="0"/>
    <x v="3"/>
    <x v="3"/>
    <x v="1"/>
    <n v="40"/>
    <d v="2020-07-24T00:00:00"/>
    <n v="52100"/>
    <n v="611100"/>
    <n v="10.64"/>
    <n v="28380"/>
    <x v="4"/>
    <n v="46600"/>
    <s v="Deposit"/>
    <n v="17700"/>
    <x v="1"/>
    <x v="1"/>
    <x v="161"/>
    <x v="155"/>
    <n v="1"/>
    <n v="0"/>
    <n v="611100"/>
  </r>
  <r>
    <x v="0"/>
    <x v="8"/>
    <x v="6"/>
    <x v="1"/>
    <n v="60"/>
    <d v="2020-09-02T00:00:00"/>
    <n v="87800"/>
    <n v="146700"/>
    <n v="14"/>
    <n v="3413"/>
    <x v="0"/>
    <n v="81100"/>
    <s v="Withdrawal"/>
    <n v="20100"/>
    <x v="0"/>
    <x v="0"/>
    <x v="162"/>
    <x v="156"/>
    <n v="1"/>
    <n v="1"/>
    <n v="0"/>
  </r>
  <r>
    <x v="0"/>
    <x v="13"/>
    <x v="6"/>
    <x v="1"/>
    <n v="64"/>
    <d v="2023-09-24T00:00:00"/>
    <n v="30600"/>
    <n v="472300"/>
    <n v="14.63"/>
    <n v="13056"/>
    <x v="0"/>
    <n v="38600"/>
    <s v="Withdrawal"/>
    <n v="25400"/>
    <x v="0"/>
    <x v="2"/>
    <x v="163"/>
    <x v="6"/>
    <n v="1"/>
    <n v="1"/>
    <n v="0"/>
  </r>
  <r>
    <x v="0"/>
    <x v="8"/>
    <x v="6"/>
    <x v="0"/>
    <n v="21"/>
    <d v="2025-04-09T00:00:00"/>
    <n v="89500"/>
    <n v="388500"/>
    <n v="14.29"/>
    <n v="34935"/>
    <x v="1"/>
    <n v="82000"/>
    <s v="Card Payment"/>
    <n v="61700"/>
    <x v="1"/>
    <x v="1"/>
    <x v="164"/>
    <x v="21"/>
    <n v="1"/>
    <n v="0"/>
    <n v="388500"/>
  </r>
  <r>
    <x v="0"/>
    <x v="5"/>
    <x v="0"/>
    <x v="0"/>
    <n v="50"/>
    <d v="2024-01-29T00:00:00"/>
    <n v="184600"/>
    <n v="0"/>
    <n v="0"/>
    <n v="0"/>
    <x v="2"/>
    <n v="122700"/>
    <s v="UPI"/>
    <n v="6200"/>
    <x v="2"/>
    <x v="0"/>
    <x v="165"/>
    <x v="17"/>
    <n v="0"/>
    <n v="0"/>
    <n v="0"/>
  </r>
  <r>
    <x v="0"/>
    <x v="2"/>
    <x v="2"/>
    <x v="0"/>
    <n v="41"/>
    <d v="2021-08-17T00:00:00"/>
    <n v="15200"/>
    <n v="309300"/>
    <n v="8.3800000000000008"/>
    <n v="9747"/>
    <x v="0"/>
    <n v="18000"/>
    <s v="Card Payment"/>
    <n v="9400"/>
    <x v="0"/>
    <x v="3"/>
    <x v="166"/>
    <x v="157"/>
    <n v="1"/>
    <n v="1"/>
    <n v="0"/>
  </r>
  <r>
    <x v="0"/>
    <x v="12"/>
    <x v="8"/>
    <x v="0"/>
    <n v="40"/>
    <d v="2024-09-10T00:00:00"/>
    <n v="27300"/>
    <n v="0"/>
    <n v="0"/>
    <n v="0"/>
    <x v="2"/>
    <n v="25900"/>
    <s v="Transfer"/>
    <n v="5800"/>
    <x v="2"/>
    <x v="1"/>
    <x v="167"/>
    <x v="158"/>
    <n v="0"/>
    <n v="0"/>
    <n v="0"/>
  </r>
  <r>
    <x v="0"/>
    <x v="8"/>
    <x v="6"/>
    <x v="1"/>
    <n v="26"/>
    <d v="2025-09-04T00:00:00"/>
    <n v="87800"/>
    <n v="0"/>
    <n v="0"/>
    <n v="0"/>
    <x v="2"/>
    <n v="88500"/>
    <s v="Withdrawal"/>
    <n v="8500"/>
    <x v="2"/>
    <x v="0"/>
    <x v="168"/>
    <x v="159"/>
    <n v="0"/>
    <n v="0"/>
    <n v="0"/>
  </r>
  <r>
    <x v="0"/>
    <x v="13"/>
    <x v="6"/>
    <x v="1"/>
    <n v="42"/>
    <d v="2025-05-13T00:00:00"/>
    <n v="110900"/>
    <n v="226500"/>
    <n v="14.93"/>
    <n v="20436"/>
    <x v="1"/>
    <n v="155500"/>
    <s v="Transfer"/>
    <n v="33800"/>
    <x v="1"/>
    <x v="1"/>
    <x v="72"/>
    <x v="160"/>
    <n v="1"/>
    <n v="0"/>
    <n v="226500"/>
  </r>
  <r>
    <x v="2"/>
    <x v="5"/>
    <x v="0"/>
    <x v="0"/>
    <n v="38"/>
    <d v="2020-06-15T00:00:00"/>
    <n v="140500"/>
    <n v="0"/>
    <n v="0"/>
    <n v="0"/>
    <x v="2"/>
    <n v="139800"/>
    <s v="Card Payment"/>
    <n v="2500"/>
    <x v="2"/>
    <x v="0"/>
    <x v="169"/>
    <x v="161"/>
    <n v="0"/>
    <n v="0"/>
    <n v="0"/>
  </r>
  <r>
    <x v="0"/>
    <x v="7"/>
    <x v="5"/>
    <x v="1"/>
    <n v="28"/>
    <d v="2022-03-23T00:00:00"/>
    <n v="82400"/>
    <n v="893500"/>
    <n v="13.41"/>
    <n v="24153"/>
    <x v="0"/>
    <n v="88400"/>
    <s v="UPI"/>
    <n v="3900"/>
    <x v="0"/>
    <x v="1"/>
    <x v="170"/>
    <x v="162"/>
    <n v="1"/>
    <n v="1"/>
    <n v="0"/>
  </r>
  <r>
    <x v="0"/>
    <x v="6"/>
    <x v="4"/>
    <x v="1"/>
    <n v="59"/>
    <d v="2025-08-27T00:00:00"/>
    <n v="111000"/>
    <n v="213500"/>
    <n v="9.82"/>
    <n v="4517"/>
    <x v="1"/>
    <n v="78300"/>
    <s v="Card Payment"/>
    <n v="29400"/>
    <x v="1"/>
    <x v="3"/>
    <x v="171"/>
    <x v="163"/>
    <n v="1"/>
    <n v="0"/>
    <n v="213500"/>
  </r>
  <r>
    <x v="0"/>
    <x v="2"/>
    <x v="2"/>
    <x v="1"/>
    <n v="52"/>
    <d v="2021-12-27T00:00:00"/>
    <n v="161700"/>
    <n v="0"/>
    <n v="0"/>
    <n v="0"/>
    <x v="2"/>
    <n v="152800"/>
    <s v="UPI"/>
    <n v="21300"/>
    <x v="2"/>
    <x v="0"/>
    <x v="172"/>
    <x v="164"/>
    <n v="0"/>
    <n v="0"/>
    <n v="0"/>
  </r>
  <r>
    <x v="3"/>
    <x v="12"/>
    <x v="8"/>
    <x v="1"/>
    <n v="53"/>
    <d v="2024-03-16T00:00:00"/>
    <n v="52700"/>
    <n v="882200"/>
    <n v="9.39"/>
    <n v="22117"/>
    <x v="0"/>
    <n v="60700"/>
    <s v="UPI"/>
    <n v="6100"/>
    <x v="0"/>
    <x v="2"/>
    <x v="173"/>
    <x v="165"/>
    <n v="1"/>
    <n v="1"/>
    <n v="0"/>
  </r>
  <r>
    <x v="0"/>
    <x v="6"/>
    <x v="4"/>
    <x v="0"/>
    <n v="36"/>
    <d v="2021-06-02T00:00:00"/>
    <n v="44700"/>
    <n v="0"/>
    <n v="0"/>
    <n v="0"/>
    <x v="2"/>
    <n v="27300"/>
    <s v="Deposit"/>
    <n v="18300"/>
    <x v="2"/>
    <x v="0"/>
    <x v="174"/>
    <x v="166"/>
    <n v="0"/>
    <n v="0"/>
    <n v="0"/>
  </r>
  <r>
    <x v="2"/>
    <x v="3"/>
    <x v="3"/>
    <x v="0"/>
    <n v="32"/>
    <d v="2025-03-11T00:00:00"/>
    <n v="65000"/>
    <n v="856500"/>
    <n v="10.36"/>
    <n v="18350"/>
    <x v="4"/>
    <n v="68300"/>
    <s v="Withdrawal"/>
    <n v="11600"/>
    <x v="1"/>
    <x v="0"/>
    <x v="175"/>
    <x v="167"/>
    <n v="1"/>
    <n v="0"/>
    <n v="856500"/>
  </r>
  <r>
    <x v="3"/>
    <x v="14"/>
    <x v="5"/>
    <x v="1"/>
    <n v="58"/>
    <d v="2023-08-06T00:00:00"/>
    <n v="88900"/>
    <n v="0"/>
    <n v="0"/>
    <n v="0"/>
    <x v="2"/>
    <n v="91100"/>
    <s v="Card Payment"/>
    <n v="32800"/>
    <x v="2"/>
    <x v="0"/>
    <x v="176"/>
    <x v="168"/>
    <n v="0"/>
    <n v="0"/>
    <n v="0"/>
  </r>
  <r>
    <x v="0"/>
    <x v="2"/>
    <x v="2"/>
    <x v="0"/>
    <n v="54"/>
    <d v="2025-08-20T00:00:00"/>
    <n v="42900"/>
    <n v="0"/>
    <n v="0"/>
    <n v="0"/>
    <x v="2"/>
    <n v="43300"/>
    <s v="UPI"/>
    <n v="9100"/>
    <x v="2"/>
    <x v="2"/>
    <x v="177"/>
    <x v="169"/>
    <n v="0"/>
    <n v="0"/>
    <n v="0"/>
  </r>
  <r>
    <x v="3"/>
    <x v="2"/>
    <x v="2"/>
    <x v="0"/>
    <n v="34"/>
    <d v="2025-03-10T00:00:00"/>
    <n v="53700"/>
    <n v="0"/>
    <n v="0"/>
    <n v="0"/>
    <x v="2"/>
    <n v="67600"/>
    <s v="Card Payment"/>
    <n v="21400"/>
    <x v="2"/>
    <x v="3"/>
    <x v="178"/>
    <x v="170"/>
    <n v="0"/>
    <n v="0"/>
    <n v="0"/>
  </r>
  <r>
    <x v="2"/>
    <x v="7"/>
    <x v="5"/>
    <x v="1"/>
    <n v="56"/>
    <d v="2024-10-27T00:00:00"/>
    <n v="105200"/>
    <n v="0"/>
    <n v="0"/>
    <n v="0"/>
    <x v="2"/>
    <n v="114000"/>
    <s v="Card Payment"/>
    <n v="91600"/>
    <x v="2"/>
    <x v="0"/>
    <x v="179"/>
    <x v="33"/>
    <n v="0"/>
    <n v="0"/>
    <n v="0"/>
  </r>
  <r>
    <x v="0"/>
    <x v="7"/>
    <x v="5"/>
    <x v="0"/>
    <n v="53"/>
    <d v="2023-10-16T00:00:00"/>
    <n v="85800"/>
    <n v="0"/>
    <n v="0"/>
    <n v="0"/>
    <x v="2"/>
    <n v="117500"/>
    <s v="UPI"/>
    <n v="14600"/>
    <x v="2"/>
    <x v="3"/>
    <x v="180"/>
    <x v="171"/>
    <n v="0"/>
    <n v="0"/>
    <n v="0"/>
  </r>
  <r>
    <x v="0"/>
    <x v="11"/>
    <x v="7"/>
    <x v="0"/>
    <n v="43"/>
    <d v="2021-02-20T00:00:00"/>
    <n v="64100"/>
    <n v="0"/>
    <n v="0"/>
    <n v="0"/>
    <x v="2"/>
    <n v="48200"/>
    <s v="Transfer"/>
    <n v="8900"/>
    <x v="2"/>
    <x v="0"/>
    <x v="181"/>
    <x v="172"/>
    <n v="0"/>
    <n v="0"/>
    <n v="0"/>
  </r>
  <r>
    <x v="1"/>
    <x v="1"/>
    <x v="1"/>
    <x v="1"/>
    <n v="65"/>
    <d v="2024-10-06T00:00:00"/>
    <n v="17100"/>
    <n v="0"/>
    <n v="0"/>
    <n v="0"/>
    <x v="2"/>
    <n v="17700"/>
    <s v="Withdrawal"/>
    <n v="16300"/>
    <x v="2"/>
    <x v="0"/>
    <x v="182"/>
    <x v="173"/>
    <n v="0"/>
    <n v="0"/>
    <n v="0"/>
  </r>
  <r>
    <x v="0"/>
    <x v="8"/>
    <x v="6"/>
    <x v="1"/>
    <n v="22"/>
    <d v="2021-05-30T00:00:00"/>
    <n v="74800"/>
    <n v="487400"/>
    <n v="14.03"/>
    <n v="43769"/>
    <x v="0"/>
    <n v="76400"/>
    <s v="Withdrawal"/>
    <n v="6100"/>
    <x v="0"/>
    <x v="0"/>
    <x v="183"/>
    <x v="174"/>
    <n v="1"/>
    <n v="1"/>
    <n v="0"/>
  </r>
  <r>
    <x v="3"/>
    <x v="2"/>
    <x v="2"/>
    <x v="1"/>
    <n v="61"/>
    <d v="2020-03-22T00:00:00"/>
    <n v="32900"/>
    <n v="899500"/>
    <n v="13.46"/>
    <n v="30507"/>
    <x v="0"/>
    <n v="24100"/>
    <s v="Deposit"/>
    <n v="72900"/>
    <x v="0"/>
    <x v="1"/>
    <x v="184"/>
    <x v="175"/>
    <n v="1"/>
    <n v="1"/>
    <n v="0"/>
  </r>
  <r>
    <x v="0"/>
    <x v="6"/>
    <x v="4"/>
    <x v="1"/>
    <n v="41"/>
    <d v="2024-10-14T00:00:00"/>
    <n v="173000"/>
    <n v="230500"/>
    <n v="13.3"/>
    <n v="10991"/>
    <x v="0"/>
    <n v="214400"/>
    <s v="Deposit"/>
    <n v="10000"/>
    <x v="0"/>
    <x v="1"/>
    <x v="185"/>
    <x v="176"/>
    <n v="1"/>
    <n v="1"/>
    <n v="0"/>
  </r>
  <r>
    <x v="1"/>
    <x v="13"/>
    <x v="6"/>
    <x v="1"/>
    <n v="22"/>
    <d v="2023-11-19T00:00:00"/>
    <n v="57700"/>
    <n v="0"/>
    <n v="0"/>
    <n v="0"/>
    <x v="2"/>
    <n v="91200"/>
    <s v="Deposit"/>
    <n v="6600"/>
    <x v="2"/>
    <x v="1"/>
    <x v="186"/>
    <x v="177"/>
    <n v="0"/>
    <n v="0"/>
    <n v="0"/>
  </r>
  <r>
    <x v="0"/>
    <x v="0"/>
    <x v="0"/>
    <x v="0"/>
    <n v="47"/>
    <d v="2022-07-01T00:00:00"/>
    <n v="32200"/>
    <n v="203900"/>
    <n v="13.21"/>
    <n v="4661"/>
    <x v="1"/>
    <n v="32100"/>
    <s v="Withdrawal"/>
    <n v="4000"/>
    <x v="1"/>
    <x v="0"/>
    <x v="187"/>
    <x v="64"/>
    <n v="1"/>
    <n v="0"/>
    <n v="203900"/>
  </r>
  <r>
    <x v="1"/>
    <x v="1"/>
    <x v="1"/>
    <x v="1"/>
    <n v="29"/>
    <d v="2024-06-14T00:00:00"/>
    <n v="71200"/>
    <n v="370200"/>
    <n v="9.16"/>
    <n v="16940"/>
    <x v="0"/>
    <n v="80200"/>
    <s v="Transfer"/>
    <n v="22800"/>
    <x v="0"/>
    <x v="1"/>
    <x v="188"/>
    <x v="178"/>
    <n v="1"/>
    <n v="1"/>
    <n v="0"/>
  </r>
  <r>
    <x v="2"/>
    <x v="0"/>
    <x v="0"/>
    <x v="1"/>
    <n v="21"/>
    <d v="2021-12-03T00:00:00"/>
    <n v="220900"/>
    <n v="613000"/>
    <n v="13.07"/>
    <n v="13970"/>
    <x v="3"/>
    <n v="225600"/>
    <s v="Withdrawal"/>
    <n v="18600"/>
    <x v="0"/>
    <x v="0"/>
    <x v="189"/>
    <x v="179"/>
    <n v="1"/>
    <n v="0"/>
    <n v="0"/>
  </r>
  <r>
    <x v="0"/>
    <x v="12"/>
    <x v="8"/>
    <x v="0"/>
    <n v="31"/>
    <d v="2023-04-27T00:00:00"/>
    <n v="128200"/>
    <n v="0"/>
    <n v="0"/>
    <n v="0"/>
    <x v="2"/>
    <n v="105300"/>
    <s v="Withdrawal"/>
    <n v="5400"/>
    <x v="2"/>
    <x v="3"/>
    <x v="190"/>
    <x v="12"/>
    <n v="0"/>
    <n v="0"/>
    <n v="0"/>
  </r>
  <r>
    <x v="0"/>
    <x v="5"/>
    <x v="0"/>
    <x v="0"/>
    <n v="23"/>
    <d v="2021-10-08T00:00:00"/>
    <n v="90400"/>
    <n v="0"/>
    <n v="0"/>
    <n v="0"/>
    <x v="2"/>
    <n v="49300"/>
    <s v="Withdrawal"/>
    <n v="14300"/>
    <x v="2"/>
    <x v="1"/>
    <x v="191"/>
    <x v="180"/>
    <n v="0"/>
    <n v="0"/>
    <n v="0"/>
  </r>
  <r>
    <x v="0"/>
    <x v="6"/>
    <x v="4"/>
    <x v="1"/>
    <n v="43"/>
    <d v="2025-03-24T00:00:00"/>
    <n v="24300"/>
    <n v="945000"/>
    <n v="7.85"/>
    <n v="82139"/>
    <x v="0"/>
    <n v="20000"/>
    <s v="Withdrawal"/>
    <n v="2200"/>
    <x v="0"/>
    <x v="0"/>
    <x v="192"/>
    <x v="181"/>
    <n v="1"/>
    <n v="1"/>
    <n v="0"/>
  </r>
  <r>
    <x v="0"/>
    <x v="6"/>
    <x v="4"/>
    <x v="1"/>
    <n v="46"/>
    <d v="2021-02-12T00:00:00"/>
    <n v="297600"/>
    <n v="273300"/>
    <n v="13.39"/>
    <n v="24460"/>
    <x v="3"/>
    <n v="194000"/>
    <s v="Transfer"/>
    <n v="10000"/>
    <x v="0"/>
    <x v="1"/>
    <x v="193"/>
    <x v="182"/>
    <n v="1"/>
    <n v="0"/>
    <n v="0"/>
  </r>
  <r>
    <x v="0"/>
    <x v="1"/>
    <x v="1"/>
    <x v="1"/>
    <n v="24"/>
    <d v="2023-12-20T00:00:00"/>
    <n v="44200"/>
    <n v="0"/>
    <n v="0"/>
    <n v="0"/>
    <x v="2"/>
    <n v="63000"/>
    <s v="Deposit"/>
    <n v="12800"/>
    <x v="2"/>
    <x v="1"/>
    <x v="194"/>
    <x v="183"/>
    <n v="0"/>
    <n v="0"/>
    <n v="0"/>
  </r>
  <r>
    <x v="1"/>
    <x v="2"/>
    <x v="2"/>
    <x v="0"/>
    <n v="38"/>
    <d v="2025-08-23T00:00:00"/>
    <n v="165900"/>
    <n v="163700"/>
    <n v="9.18"/>
    <n v="14329"/>
    <x v="1"/>
    <n v="161100"/>
    <s v="Card Payment"/>
    <n v="39500"/>
    <x v="1"/>
    <x v="2"/>
    <x v="195"/>
    <x v="184"/>
    <n v="1"/>
    <n v="0"/>
    <n v="163700"/>
  </r>
  <r>
    <x v="2"/>
    <x v="3"/>
    <x v="3"/>
    <x v="1"/>
    <n v="26"/>
    <d v="2022-04-16T00:00:00"/>
    <n v="56900"/>
    <n v="187600"/>
    <n v="13.43"/>
    <n v="8957"/>
    <x v="3"/>
    <n v="52000"/>
    <s v="Deposit"/>
    <n v="4200"/>
    <x v="0"/>
    <x v="0"/>
    <x v="196"/>
    <x v="185"/>
    <n v="1"/>
    <n v="0"/>
    <n v="0"/>
  </r>
  <r>
    <x v="1"/>
    <x v="1"/>
    <x v="1"/>
    <x v="1"/>
    <n v="55"/>
    <d v="2022-12-21T00:00:00"/>
    <n v="152800"/>
    <n v="0"/>
    <n v="0"/>
    <n v="0"/>
    <x v="2"/>
    <n v="186800"/>
    <s v="Deposit"/>
    <n v="2700"/>
    <x v="2"/>
    <x v="2"/>
    <x v="197"/>
    <x v="177"/>
    <n v="0"/>
    <n v="0"/>
    <n v="0"/>
  </r>
  <r>
    <x v="3"/>
    <x v="0"/>
    <x v="0"/>
    <x v="0"/>
    <n v="42"/>
    <d v="2019-11-03T00:00:00"/>
    <n v="227800"/>
    <n v="0"/>
    <n v="0"/>
    <n v="0"/>
    <x v="2"/>
    <n v="163900"/>
    <s v="Card Payment"/>
    <n v="3800"/>
    <x v="2"/>
    <x v="1"/>
    <x v="198"/>
    <x v="45"/>
    <n v="0"/>
    <n v="0"/>
    <n v="0"/>
  </r>
  <r>
    <x v="2"/>
    <x v="1"/>
    <x v="1"/>
    <x v="1"/>
    <n v="63"/>
    <d v="2021-02-17T00:00:00"/>
    <n v="130100"/>
    <n v="316800"/>
    <n v="9.17"/>
    <n v="10099"/>
    <x v="1"/>
    <n v="105200"/>
    <s v="Withdrawal"/>
    <n v="2600"/>
    <x v="1"/>
    <x v="0"/>
    <x v="199"/>
    <x v="186"/>
    <n v="1"/>
    <n v="0"/>
    <n v="316800"/>
  </r>
  <r>
    <x v="1"/>
    <x v="6"/>
    <x v="4"/>
    <x v="0"/>
    <n v="35"/>
    <d v="2025-12-26T00:00:00"/>
    <n v="142600"/>
    <n v="0"/>
    <n v="0"/>
    <n v="0"/>
    <x v="2"/>
    <n v="145000"/>
    <s v="Transfer"/>
    <n v="28300"/>
    <x v="2"/>
    <x v="1"/>
    <x v="200"/>
    <x v="187"/>
    <n v="0"/>
    <n v="0"/>
    <n v="0"/>
  </r>
  <r>
    <x v="1"/>
    <x v="3"/>
    <x v="3"/>
    <x v="0"/>
    <n v="42"/>
    <d v="2025-05-04T00:00:00"/>
    <n v="69000"/>
    <n v="0"/>
    <n v="0"/>
    <n v="0"/>
    <x v="2"/>
    <n v="86700"/>
    <s v="Transfer"/>
    <n v="34300"/>
    <x v="2"/>
    <x v="1"/>
    <x v="201"/>
    <x v="188"/>
    <n v="0"/>
    <n v="0"/>
    <n v="0"/>
  </r>
  <r>
    <x v="0"/>
    <x v="8"/>
    <x v="6"/>
    <x v="1"/>
    <n v="57"/>
    <d v="2019-01-08T00:00:00"/>
    <n v="51900"/>
    <n v="491500"/>
    <n v="12.4"/>
    <n v="23229"/>
    <x v="0"/>
    <n v="58400"/>
    <s v="Deposit"/>
    <n v="11300"/>
    <x v="0"/>
    <x v="1"/>
    <x v="202"/>
    <x v="189"/>
    <n v="1"/>
    <n v="1"/>
    <n v="0"/>
  </r>
  <r>
    <x v="0"/>
    <x v="9"/>
    <x v="0"/>
    <x v="0"/>
    <n v="62"/>
    <d v="2025-12-30T00:00:00"/>
    <n v="84400"/>
    <n v="0"/>
    <n v="0"/>
    <n v="0"/>
    <x v="2"/>
    <n v="89600"/>
    <s v="Card Payment"/>
    <n v="25500"/>
    <x v="2"/>
    <x v="1"/>
    <x v="203"/>
    <x v="190"/>
    <n v="0"/>
    <n v="0"/>
    <n v="0"/>
  </r>
  <r>
    <x v="0"/>
    <x v="11"/>
    <x v="7"/>
    <x v="1"/>
    <n v="32"/>
    <d v="2020-04-20T00:00:00"/>
    <n v="56200"/>
    <n v="0"/>
    <n v="0"/>
    <n v="0"/>
    <x v="2"/>
    <n v="57300"/>
    <s v="UPI"/>
    <n v="9600"/>
    <x v="2"/>
    <x v="1"/>
    <x v="204"/>
    <x v="67"/>
    <n v="0"/>
    <n v="0"/>
    <n v="0"/>
  </r>
  <r>
    <x v="0"/>
    <x v="10"/>
    <x v="6"/>
    <x v="0"/>
    <n v="62"/>
    <d v="2022-08-13T00:00:00"/>
    <n v="610700"/>
    <n v="0"/>
    <n v="0"/>
    <n v="0"/>
    <x v="2"/>
    <n v="671800"/>
    <s v="Withdrawal"/>
    <n v="7800"/>
    <x v="2"/>
    <x v="1"/>
    <x v="205"/>
    <x v="191"/>
    <n v="0"/>
    <n v="0"/>
    <n v="0"/>
  </r>
  <r>
    <x v="0"/>
    <x v="7"/>
    <x v="5"/>
    <x v="1"/>
    <n v="58"/>
    <d v="2025-01-20T00:00:00"/>
    <n v="32300"/>
    <n v="0"/>
    <n v="0"/>
    <n v="0"/>
    <x v="2"/>
    <n v="33900"/>
    <s v="Deposit"/>
    <n v="6300"/>
    <x v="2"/>
    <x v="3"/>
    <x v="206"/>
    <x v="30"/>
    <n v="0"/>
    <n v="0"/>
    <n v="0"/>
  </r>
  <r>
    <x v="0"/>
    <x v="1"/>
    <x v="1"/>
    <x v="0"/>
    <n v="38"/>
    <d v="2020-04-29T00:00:00"/>
    <n v="175800"/>
    <n v="430600"/>
    <n v="13.97"/>
    <n v="11760"/>
    <x v="4"/>
    <n v="130500"/>
    <s v="Transfer"/>
    <n v="6400"/>
    <x v="1"/>
    <x v="1"/>
    <x v="207"/>
    <x v="192"/>
    <n v="1"/>
    <n v="0"/>
    <n v="430600"/>
  </r>
  <r>
    <x v="3"/>
    <x v="12"/>
    <x v="8"/>
    <x v="1"/>
    <n v="65"/>
    <d v="2021-06-23T00:00:00"/>
    <n v="116400"/>
    <n v="310000"/>
    <n v="14.49"/>
    <n v="10669"/>
    <x v="0"/>
    <n v="117700"/>
    <s v="Card Payment"/>
    <n v="2100"/>
    <x v="0"/>
    <x v="1"/>
    <x v="208"/>
    <x v="193"/>
    <n v="1"/>
    <n v="1"/>
    <n v="0"/>
  </r>
  <r>
    <x v="1"/>
    <x v="14"/>
    <x v="5"/>
    <x v="0"/>
    <n v="55"/>
    <d v="2020-07-12T00:00:00"/>
    <n v="91200"/>
    <n v="196800"/>
    <n v="13.63"/>
    <n v="6691"/>
    <x v="1"/>
    <n v="66700"/>
    <s v="Card Payment"/>
    <n v="10800"/>
    <x v="1"/>
    <x v="1"/>
    <x v="209"/>
    <x v="194"/>
    <n v="1"/>
    <n v="0"/>
    <n v="196800"/>
  </r>
  <r>
    <x v="0"/>
    <x v="5"/>
    <x v="0"/>
    <x v="0"/>
    <n v="50"/>
    <d v="2024-05-21T00:00:00"/>
    <n v="263900"/>
    <n v="454500"/>
    <n v="12.79"/>
    <n v="21563"/>
    <x v="0"/>
    <n v="269200"/>
    <s v="Deposit"/>
    <n v="8200"/>
    <x v="0"/>
    <x v="0"/>
    <x v="210"/>
    <x v="120"/>
    <n v="1"/>
    <n v="1"/>
    <n v="0"/>
  </r>
  <r>
    <x v="0"/>
    <x v="9"/>
    <x v="0"/>
    <x v="1"/>
    <n v="44"/>
    <d v="2025-04-04T00:00:00"/>
    <n v="96700"/>
    <n v="310600"/>
    <n v="7.51"/>
    <n v="26948"/>
    <x v="0"/>
    <n v="85100"/>
    <s v="UPI"/>
    <n v="16600"/>
    <x v="0"/>
    <x v="1"/>
    <x v="211"/>
    <x v="195"/>
    <n v="1"/>
    <n v="1"/>
    <n v="0"/>
  </r>
  <r>
    <x v="0"/>
    <x v="11"/>
    <x v="7"/>
    <x v="0"/>
    <n v="62"/>
    <d v="2022-02-01T00:00:00"/>
    <n v="43700"/>
    <n v="0"/>
    <n v="0"/>
    <n v="0"/>
    <x v="2"/>
    <n v="71400"/>
    <s v="Transfer"/>
    <n v="9200"/>
    <x v="2"/>
    <x v="2"/>
    <x v="212"/>
    <x v="18"/>
    <n v="0"/>
    <n v="0"/>
    <n v="0"/>
  </r>
  <r>
    <x v="0"/>
    <x v="11"/>
    <x v="7"/>
    <x v="1"/>
    <n v="50"/>
    <d v="2022-05-18T00:00:00"/>
    <n v="96100"/>
    <n v="0"/>
    <n v="0"/>
    <n v="0"/>
    <x v="2"/>
    <n v="95100"/>
    <s v="Deposit"/>
    <n v="7300"/>
    <x v="2"/>
    <x v="3"/>
    <x v="213"/>
    <x v="196"/>
    <n v="0"/>
    <n v="0"/>
    <n v="0"/>
  </r>
  <r>
    <x v="0"/>
    <x v="11"/>
    <x v="7"/>
    <x v="1"/>
    <n v="34"/>
    <d v="2020-04-12T00:00:00"/>
    <n v="64200"/>
    <n v="0"/>
    <n v="0"/>
    <n v="0"/>
    <x v="2"/>
    <n v="41700"/>
    <s v="UPI"/>
    <n v="3900"/>
    <x v="2"/>
    <x v="1"/>
    <x v="214"/>
    <x v="197"/>
    <n v="0"/>
    <n v="0"/>
    <n v="0"/>
  </r>
  <r>
    <x v="1"/>
    <x v="11"/>
    <x v="7"/>
    <x v="1"/>
    <n v="26"/>
    <d v="2025-08-30T00:00:00"/>
    <n v="115000"/>
    <n v="0"/>
    <n v="0"/>
    <n v="0"/>
    <x v="2"/>
    <n v="111100"/>
    <s v="Card Payment"/>
    <n v="9100"/>
    <x v="2"/>
    <x v="0"/>
    <x v="215"/>
    <x v="198"/>
    <n v="0"/>
    <n v="0"/>
    <n v="0"/>
  </r>
  <r>
    <x v="0"/>
    <x v="0"/>
    <x v="0"/>
    <x v="1"/>
    <n v="23"/>
    <d v="2021-04-27T00:00:00"/>
    <n v="149700"/>
    <n v="0"/>
    <n v="0"/>
    <n v="0"/>
    <x v="2"/>
    <n v="169100"/>
    <s v="Withdrawal"/>
    <n v="16500"/>
    <x v="2"/>
    <x v="1"/>
    <x v="24"/>
    <x v="10"/>
    <n v="0"/>
    <n v="0"/>
    <n v="0"/>
  </r>
  <r>
    <x v="1"/>
    <x v="12"/>
    <x v="8"/>
    <x v="1"/>
    <n v="36"/>
    <d v="2025-08-31T00:00:00"/>
    <n v="36100"/>
    <n v="2442300"/>
    <n v="9.56"/>
    <n v="78303"/>
    <x v="0"/>
    <n v="51200"/>
    <s v="Transfer"/>
    <n v="3000"/>
    <x v="0"/>
    <x v="0"/>
    <x v="216"/>
    <x v="199"/>
    <n v="1"/>
    <n v="1"/>
    <n v="0"/>
  </r>
  <r>
    <x v="3"/>
    <x v="12"/>
    <x v="8"/>
    <x v="0"/>
    <n v="27"/>
    <d v="2019-09-16T00:00:00"/>
    <n v="207200"/>
    <n v="209900"/>
    <n v="13.71"/>
    <n v="18818"/>
    <x v="0"/>
    <n v="176700"/>
    <s v="Transfer"/>
    <n v="9200"/>
    <x v="0"/>
    <x v="1"/>
    <x v="217"/>
    <x v="200"/>
    <n v="1"/>
    <n v="1"/>
    <n v="0"/>
  </r>
  <r>
    <x v="0"/>
    <x v="3"/>
    <x v="3"/>
    <x v="1"/>
    <n v="34"/>
    <d v="2019-10-10T00:00:00"/>
    <n v="60400"/>
    <n v="453300"/>
    <n v="14.56"/>
    <n v="12515"/>
    <x v="0"/>
    <n v="36500"/>
    <s v="UPI"/>
    <n v="10500"/>
    <x v="0"/>
    <x v="1"/>
    <x v="218"/>
    <x v="201"/>
    <n v="1"/>
    <n v="1"/>
    <n v="0"/>
  </r>
  <r>
    <x v="1"/>
    <x v="7"/>
    <x v="5"/>
    <x v="0"/>
    <n v="29"/>
    <d v="2023-07-08T00:00:00"/>
    <n v="109400"/>
    <n v="0"/>
    <n v="0"/>
    <n v="0"/>
    <x v="2"/>
    <n v="131700"/>
    <s v="Deposit"/>
    <n v="4500"/>
    <x v="2"/>
    <x v="1"/>
    <x v="108"/>
    <x v="61"/>
    <n v="0"/>
    <n v="0"/>
    <n v="0"/>
  </r>
  <r>
    <x v="2"/>
    <x v="6"/>
    <x v="4"/>
    <x v="1"/>
    <n v="35"/>
    <d v="2024-03-13T00:00:00"/>
    <n v="126700"/>
    <n v="408500"/>
    <n v="14.37"/>
    <n v="36749"/>
    <x v="0"/>
    <n v="83000"/>
    <s v="Card Payment"/>
    <n v="5000"/>
    <x v="0"/>
    <x v="0"/>
    <x v="219"/>
    <x v="202"/>
    <n v="1"/>
    <n v="1"/>
    <n v="0"/>
  </r>
  <r>
    <x v="0"/>
    <x v="11"/>
    <x v="7"/>
    <x v="0"/>
    <n v="41"/>
    <d v="2019-02-09T00:00:00"/>
    <n v="102500"/>
    <n v="0"/>
    <n v="0"/>
    <n v="0"/>
    <x v="2"/>
    <n v="91300"/>
    <s v="UPI"/>
    <n v="10500"/>
    <x v="2"/>
    <x v="1"/>
    <x v="220"/>
    <x v="203"/>
    <n v="0"/>
    <n v="0"/>
    <n v="0"/>
  </r>
  <r>
    <x v="0"/>
    <x v="14"/>
    <x v="5"/>
    <x v="0"/>
    <n v="55"/>
    <d v="2025-12-08T00:00:00"/>
    <n v="68400"/>
    <n v="118300"/>
    <n v="11.66"/>
    <n v="5550"/>
    <x v="3"/>
    <n v="64000"/>
    <s v="Withdrawal"/>
    <n v="3100"/>
    <x v="0"/>
    <x v="1"/>
    <x v="221"/>
    <x v="163"/>
    <n v="1"/>
    <n v="0"/>
    <n v="0"/>
  </r>
  <r>
    <x v="1"/>
    <x v="6"/>
    <x v="4"/>
    <x v="1"/>
    <n v="22"/>
    <d v="2025-03-17T00:00:00"/>
    <n v="49500"/>
    <n v="0"/>
    <n v="0"/>
    <n v="0"/>
    <x v="2"/>
    <n v="48600"/>
    <s v="Withdrawal"/>
    <n v="11600"/>
    <x v="2"/>
    <x v="0"/>
    <x v="222"/>
    <x v="162"/>
    <n v="0"/>
    <n v="0"/>
    <n v="0"/>
  </r>
  <r>
    <x v="2"/>
    <x v="12"/>
    <x v="8"/>
    <x v="0"/>
    <n v="47"/>
    <d v="2021-10-11T00:00:00"/>
    <n v="59700"/>
    <n v="0"/>
    <n v="0"/>
    <n v="0"/>
    <x v="2"/>
    <n v="70000"/>
    <s v="Withdrawal"/>
    <n v="3800"/>
    <x v="2"/>
    <x v="0"/>
    <x v="223"/>
    <x v="180"/>
    <n v="0"/>
    <n v="0"/>
    <n v="0"/>
  </r>
  <r>
    <x v="1"/>
    <x v="13"/>
    <x v="6"/>
    <x v="1"/>
    <n v="22"/>
    <d v="2020-09-04T00:00:00"/>
    <n v="283700"/>
    <n v="0"/>
    <n v="0"/>
    <n v="0"/>
    <x v="2"/>
    <n v="235200"/>
    <s v="UPI"/>
    <n v="22100"/>
    <x v="2"/>
    <x v="2"/>
    <x v="224"/>
    <x v="204"/>
    <n v="0"/>
    <n v="0"/>
    <n v="0"/>
  </r>
  <r>
    <x v="3"/>
    <x v="13"/>
    <x v="6"/>
    <x v="0"/>
    <n v="55"/>
    <d v="2024-03-30T00:00:00"/>
    <n v="35900"/>
    <n v="0"/>
    <n v="0"/>
    <n v="0"/>
    <x v="2"/>
    <n v="33400"/>
    <s v="Card Payment"/>
    <n v="69700"/>
    <x v="2"/>
    <x v="1"/>
    <x v="225"/>
    <x v="205"/>
    <n v="0"/>
    <n v="0"/>
    <n v="0"/>
  </r>
  <r>
    <x v="2"/>
    <x v="14"/>
    <x v="5"/>
    <x v="1"/>
    <n v="38"/>
    <d v="2020-11-18T00:00:00"/>
    <n v="40700"/>
    <n v="0"/>
    <n v="0"/>
    <n v="0"/>
    <x v="2"/>
    <n v="40600"/>
    <s v="Transfer"/>
    <n v="3900"/>
    <x v="2"/>
    <x v="2"/>
    <x v="226"/>
    <x v="134"/>
    <n v="0"/>
    <n v="0"/>
    <n v="0"/>
  </r>
  <r>
    <x v="3"/>
    <x v="3"/>
    <x v="3"/>
    <x v="0"/>
    <n v="34"/>
    <d v="2020-09-04T00:00:00"/>
    <n v="39200"/>
    <n v="0"/>
    <n v="0"/>
    <n v="0"/>
    <x v="2"/>
    <n v="40700"/>
    <s v="Deposit"/>
    <n v="13700"/>
    <x v="2"/>
    <x v="0"/>
    <x v="227"/>
    <x v="206"/>
    <n v="0"/>
    <n v="0"/>
    <n v="0"/>
  </r>
  <r>
    <x v="2"/>
    <x v="12"/>
    <x v="8"/>
    <x v="1"/>
    <n v="40"/>
    <d v="2025-04-26T00:00:00"/>
    <n v="84200"/>
    <n v="0"/>
    <n v="0"/>
    <n v="0"/>
    <x v="2"/>
    <n v="86300"/>
    <s v="Transfer"/>
    <n v="4400"/>
    <x v="2"/>
    <x v="1"/>
    <x v="228"/>
    <x v="207"/>
    <n v="0"/>
    <n v="0"/>
    <n v="0"/>
  </r>
  <r>
    <x v="2"/>
    <x v="14"/>
    <x v="5"/>
    <x v="1"/>
    <n v="38"/>
    <d v="2025-08-10T00:00:00"/>
    <n v="20500"/>
    <n v="0"/>
    <n v="0"/>
    <n v="0"/>
    <x v="2"/>
    <n v="22700"/>
    <s v="Card Payment"/>
    <n v="21700"/>
    <x v="2"/>
    <x v="0"/>
    <x v="229"/>
    <x v="208"/>
    <n v="0"/>
    <n v="0"/>
    <n v="0"/>
  </r>
  <r>
    <x v="2"/>
    <x v="0"/>
    <x v="0"/>
    <x v="0"/>
    <n v="30"/>
    <d v="2023-11-17T00:00:00"/>
    <n v="23700"/>
    <n v="0"/>
    <n v="0"/>
    <n v="0"/>
    <x v="2"/>
    <n v="28700"/>
    <s v="Transfer"/>
    <n v="2700"/>
    <x v="2"/>
    <x v="0"/>
    <x v="230"/>
    <x v="209"/>
    <n v="0"/>
    <n v="0"/>
    <n v="0"/>
  </r>
  <r>
    <x v="0"/>
    <x v="1"/>
    <x v="1"/>
    <x v="1"/>
    <n v="45"/>
    <d v="2023-12-16T00:00:00"/>
    <n v="60100"/>
    <n v="650300"/>
    <n v="8.3800000000000008"/>
    <n v="20492"/>
    <x v="3"/>
    <n v="66000"/>
    <s v="UPI"/>
    <n v="13100"/>
    <x v="0"/>
    <x v="3"/>
    <x v="231"/>
    <x v="210"/>
    <n v="1"/>
    <n v="0"/>
    <n v="0"/>
  </r>
  <r>
    <x v="1"/>
    <x v="14"/>
    <x v="5"/>
    <x v="1"/>
    <n v="22"/>
    <d v="2023-03-28T00:00:00"/>
    <n v="25100"/>
    <n v="1282500"/>
    <n v="11.69"/>
    <n v="60186"/>
    <x v="0"/>
    <n v="27900"/>
    <s v="Withdrawal"/>
    <n v="3900"/>
    <x v="0"/>
    <x v="1"/>
    <x v="232"/>
    <x v="211"/>
    <n v="1"/>
    <n v="1"/>
    <n v="0"/>
  </r>
  <r>
    <x v="2"/>
    <x v="8"/>
    <x v="6"/>
    <x v="1"/>
    <n v="45"/>
    <d v="2024-04-14T00:00:00"/>
    <n v="26900"/>
    <n v="0"/>
    <n v="0"/>
    <n v="0"/>
    <x v="2"/>
    <n v="16300"/>
    <s v="Card Payment"/>
    <n v="7100"/>
    <x v="2"/>
    <x v="0"/>
    <x v="233"/>
    <x v="212"/>
    <n v="0"/>
    <n v="0"/>
    <n v="0"/>
  </r>
  <r>
    <x v="0"/>
    <x v="6"/>
    <x v="4"/>
    <x v="1"/>
    <n v="53"/>
    <d v="2022-02-26T00:00:00"/>
    <n v="25300"/>
    <n v="456900"/>
    <n v="10.78"/>
    <n v="11760"/>
    <x v="0"/>
    <n v="25600"/>
    <s v="Card Payment"/>
    <n v="3400"/>
    <x v="0"/>
    <x v="1"/>
    <x v="234"/>
    <x v="156"/>
    <n v="1"/>
    <n v="1"/>
    <n v="0"/>
  </r>
  <r>
    <x v="3"/>
    <x v="9"/>
    <x v="0"/>
    <x v="1"/>
    <n v="56"/>
    <d v="2020-07-28T00:00:00"/>
    <n v="36500"/>
    <n v="296800"/>
    <n v="7.76"/>
    <n v="7212"/>
    <x v="0"/>
    <n v="40900"/>
    <s v="Transfer"/>
    <n v="17800"/>
    <x v="0"/>
    <x v="3"/>
    <x v="235"/>
    <x v="213"/>
    <n v="1"/>
    <n v="1"/>
    <n v="0"/>
  </r>
  <r>
    <x v="0"/>
    <x v="4"/>
    <x v="4"/>
    <x v="1"/>
    <n v="51"/>
    <d v="2024-03-25T00:00:00"/>
    <n v="139600"/>
    <n v="0"/>
    <n v="0"/>
    <n v="0"/>
    <x v="2"/>
    <n v="165000"/>
    <s v="UPI"/>
    <n v="4000"/>
    <x v="2"/>
    <x v="1"/>
    <x v="236"/>
    <x v="214"/>
    <n v="0"/>
    <n v="0"/>
    <n v="0"/>
  </r>
  <r>
    <x v="2"/>
    <x v="3"/>
    <x v="3"/>
    <x v="1"/>
    <n v="34"/>
    <d v="2021-10-09T00:00:00"/>
    <n v="169000"/>
    <n v="0"/>
    <n v="0"/>
    <n v="0"/>
    <x v="2"/>
    <n v="139700"/>
    <s v="Transfer"/>
    <n v="14000"/>
    <x v="2"/>
    <x v="3"/>
    <x v="237"/>
    <x v="215"/>
    <n v="0"/>
    <n v="0"/>
    <n v="0"/>
  </r>
  <r>
    <x v="1"/>
    <x v="14"/>
    <x v="5"/>
    <x v="1"/>
    <n v="21"/>
    <d v="2020-10-31T00:00:00"/>
    <n v="383200"/>
    <n v="0"/>
    <n v="0"/>
    <n v="0"/>
    <x v="2"/>
    <n v="320100"/>
    <s v="Transfer"/>
    <n v="6200"/>
    <x v="2"/>
    <x v="3"/>
    <x v="106"/>
    <x v="216"/>
    <n v="0"/>
    <n v="0"/>
    <n v="0"/>
  </r>
  <r>
    <x v="1"/>
    <x v="12"/>
    <x v="8"/>
    <x v="0"/>
    <n v="36"/>
    <d v="2019-09-26T00:00:00"/>
    <n v="371500"/>
    <n v="440100"/>
    <n v="15.31"/>
    <n v="39787"/>
    <x v="3"/>
    <n v="318200"/>
    <s v="Card Payment"/>
    <n v="7700"/>
    <x v="0"/>
    <x v="1"/>
    <x v="238"/>
    <x v="217"/>
    <n v="1"/>
    <n v="0"/>
    <n v="0"/>
  </r>
  <r>
    <x v="0"/>
    <x v="5"/>
    <x v="0"/>
    <x v="1"/>
    <n v="23"/>
    <d v="2022-07-07T00:00:00"/>
    <n v="146300"/>
    <n v="334300"/>
    <n v="13.91"/>
    <n v="9120"/>
    <x v="0"/>
    <n v="165900"/>
    <s v="Transfer"/>
    <n v="9700"/>
    <x v="0"/>
    <x v="2"/>
    <x v="239"/>
    <x v="127"/>
    <n v="1"/>
    <n v="1"/>
    <n v="0"/>
  </r>
  <r>
    <x v="1"/>
    <x v="13"/>
    <x v="6"/>
    <x v="1"/>
    <n v="55"/>
    <d v="2021-07-12T00:00:00"/>
    <n v="179700"/>
    <n v="395600"/>
    <n v="13.33"/>
    <n v="9068"/>
    <x v="3"/>
    <n v="226100"/>
    <s v="Withdrawal"/>
    <n v="4300"/>
    <x v="0"/>
    <x v="3"/>
    <x v="240"/>
    <x v="185"/>
    <n v="1"/>
    <n v="0"/>
    <n v="0"/>
  </r>
  <r>
    <x v="1"/>
    <x v="8"/>
    <x v="6"/>
    <x v="1"/>
    <n v="61"/>
    <d v="2022-01-30T00:00:00"/>
    <n v="83800"/>
    <n v="622200"/>
    <n v="11.68"/>
    <n v="55189"/>
    <x v="3"/>
    <n v="75300"/>
    <s v="Transfer"/>
    <n v="10300"/>
    <x v="0"/>
    <x v="1"/>
    <x v="241"/>
    <x v="161"/>
    <n v="1"/>
    <n v="0"/>
    <n v="0"/>
  </r>
  <r>
    <x v="0"/>
    <x v="7"/>
    <x v="5"/>
    <x v="1"/>
    <n v="26"/>
    <d v="2023-03-10T00:00:00"/>
    <n v="116700"/>
    <n v="1212200"/>
    <n v="14.18"/>
    <n v="41536"/>
    <x v="1"/>
    <n v="143200"/>
    <s v="Withdrawal"/>
    <n v="33700"/>
    <x v="1"/>
    <x v="0"/>
    <x v="242"/>
    <x v="137"/>
    <n v="1"/>
    <n v="0"/>
    <n v="1212200"/>
  </r>
  <r>
    <x v="0"/>
    <x v="11"/>
    <x v="7"/>
    <x v="0"/>
    <n v="45"/>
    <d v="2023-10-25T00:00:00"/>
    <n v="391300"/>
    <n v="1284600"/>
    <n v="10.050000000000001"/>
    <n v="32612"/>
    <x v="0"/>
    <n v="403400"/>
    <s v="Card Payment"/>
    <n v="4200"/>
    <x v="0"/>
    <x v="0"/>
    <x v="243"/>
    <x v="84"/>
    <n v="1"/>
    <n v="1"/>
    <n v="0"/>
  </r>
  <r>
    <x v="2"/>
    <x v="4"/>
    <x v="4"/>
    <x v="1"/>
    <n v="33"/>
    <d v="2023-05-14T00:00:00"/>
    <n v="102800"/>
    <n v="0"/>
    <n v="0"/>
    <n v="0"/>
    <x v="2"/>
    <n v="99600"/>
    <s v="UPI"/>
    <n v="24400"/>
    <x v="2"/>
    <x v="1"/>
    <x v="244"/>
    <x v="218"/>
    <n v="0"/>
    <n v="0"/>
    <n v="0"/>
  </r>
  <r>
    <x v="0"/>
    <x v="2"/>
    <x v="2"/>
    <x v="1"/>
    <n v="54"/>
    <d v="2019-09-04T00:00:00"/>
    <n v="199900"/>
    <n v="0"/>
    <n v="0"/>
    <n v="0"/>
    <x v="2"/>
    <n v="189300"/>
    <s v="Withdrawal"/>
    <n v="32700"/>
    <x v="2"/>
    <x v="1"/>
    <x v="245"/>
    <x v="219"/>
    <n v="0"/>
    <n v="0"/>
    <n v="0"/>
  </r>
  <r>
    <x v="0"/>
    <x v="3"/>
    <x v="3"/>
    <x v="0"/>
    <n v="28"/>
    <d v="2023-04-10T00:00:00"/>
    <n v="33900"/>
    <n v="337300"/>
    <n v="9.85"/>
    <n v="8531"/>
    <x v="3"/>
    <n v="40200"/>
    <s v="UPI"/>
    <n v="4100"/>
    <x v="0"/>
    <x v="1"/>
    <x v="246"/>
    <x v="220"/>
    <n v="1"/>
    <n v="0"/>
    <n v="0"/>
  </r>
  <r>
    <x v="2"/>
    <x v="9"/>
    <x v="0"/>
    <x v="0"/>
    <n v="41"/>
    <d v="2024-12-18T00:00:00"/>
    <n v="42600"/>
    <n v="361300"/>
    <n v="12.81"/>
    <n v="8186"/>
    <x v="0"/>
    <n v="46100"/>
    <s v="UPI"/>
    <n v="2300"/>
    <x v="0"/>
    <x v="1"/>
    <x v="247"/>
    <x v="221"/>
    <n v="1"/>
    <n v="1"/>
    <n v="0"/>
  </r>
  <r>
    <x v="0"/>
    <x v="4"/>
    <x v="4"/>
    <x v="1"/>
    <n v="54"/>
    <d v="2025-07-28T00:00:00"/>
    <n v="97800"/>
    <n v="266000"/>
    <n v="14.22"/>
    <n v="23911"/>
    <x v="0"/>
    <n v="153400"/>
    <s v="Withdrawal"/>
    <n v="11200"/>
    <x v="0"/>
    <x v="0"/>
    <x v="248"/>
    <x v="222"/>
    <n v="1"/>
    <n v="1"/>
    <n v="0"/>
  </r>
  <r>
    <x v="2"/>
    <x v="14"/>
    <x v="5"/>
    <x v="0"/>
    <n v="24"/>
    <d v="2025-02-21T00:00:00"/>
    <n v="85200"/>
    <n v="591800"/>
    <n v="14.81"/>
    <n v="28641"/>
    <x v="0"/>
    <n v="67000"/>
    <s v="Card Payment"/>
    <n v="5200"/>
    <x v="0"/>
    <x v="1"/>
    <x v="249"/>
    <x v="223"/>
    <n v="1"/>
    <n v="1"/>
    <n v="0"/>
  </r>
  <r>
    <x v="0"/>
    <x v="0"/>
    <x v="0"/>
    <x v="0"/>
    <n v="45"/>
    <d v="2024-04-23T00:00:00"/>
    <n v="44300"/>
    <n v="0"/>
    <n v="0"/>
    <n v="0"/>
    <x v="2"/>
    <n v="50000"/>
    <s v="Deposit"/>
    <n v="45700"/>
    <x v="2"/>
    <x v="2"/>
    <x v="250"/>
    <x v="224"/>
    <n v="0"/>
    <n v="0"/>
    <n v="0"/>
  </r>
  <r>
    <x v="2"/>
    <x v="13"/>
    <x v="6"/>
    <x v="1"/>
    <n v="35"/>
    <d v="2021-07-18T00:00:00"/>
    <n v="580400"/>
    <n v="1744300"/>
    <n v="9.59"/>
    <n v="36710"/>
    <x v="3"/>
    <n v="503600"/>
    <s v="UPI"/>
    <n v="8800"/>
    <x v="0"/>
    <x v="0"/>
    <x v="38"/>
    <x v="225"/>
    <n v="1"/>
    <n v="0"/>
    <n v="0"/>
  </r>
  <r>
    <x v="0"/>
    <x v="12"/>
    <x v="8"/>
    <x v="0"/>
    <n v="24"/>
    <d v="2019-08-15T00:00:00"/>
    <n v="86900"/>
    <n v="1170800"/>
    <n v="9.94"/>
    <n v="37745"/>
    <x v="0"/>
    <n v="68000"/>
    <s v="UPI"/>
    <n v="4100"/>
    <x v="0"/>
    <x v="1"/>
    <x v="251"/>
    <x v="210"/>
    <n v="1"/>
    <n v="1"/>
    <n v="0"/>
  </r>
  <r>
    <x v="1"/>
    <x v="13"/>
    <x v="6"/>
    <x v="0"/>
    <n v="65"/>
    <d v="2019-09-22T00:00:00"/>
    <n v="51500"/>
    <n v="659700"/>
    <n v="7.42"/>
    <n v="15926"/>
    <x v="0"/>
    <n v="51400"/>
    <s v="Card Payment"/>
    <n v="3000"/>
    <x v="0"/>
    <x v="0"/>
    <x v="252"/>
    <x v="2"/>
    <n v="1"/>
    <n v="1"/>
    <n v="0"/>
  </r>
  <r>
    <x v="0"/>
    <x v="7"/>
    <x v="5"/>
    <x v="1"/>
    <n v="32"/>
    <d v="2022-10-27T00:00:00"/>
    <n v="85300"/>
    <n v="428200"/>
    <n v="13.53"/>
    <n v="14537"/>
    <x v="0"/>
    <n v="88200"/>
    <s v="Card Payment"/>
    <n v="22700"/>
    <x v="0"/>
    <x v="0"/>
    <x v="253"/>
    <x v="217"/>
    <n v="1"/>
    <n v="1"/>
    <n v="0"/>
  </r>
  <r>
    <x v="1"/>
    <x v="0"/>
    <x v="0"/>
    <x v="1"/>
    <n v="52"/>
    <d v="2022-12-28T00:00:00"/>
    <n v="76600"/>
    <n v="0"/>
    <n v="0"/>
    <n v="0"/>
    <x v="2"/>
    <n v="132500"/>
    <s v="Transfer"/>
    <n v="5100"/>
    <x v="2"/>
    <x v="3"/>
    <x v="48"/>
    <x v="226"/>
    <n v="0"/>
    <n v="0"/>
    <n v="0"/>
  </r>
  <r>
    <x v="0"/>
    <x v="11"/>
    <x v="7"/>
    <x v="1"/>
    <n v="52"/>
    <d v="2020-10-07T00:00:00"/>
    <n v="88000"/>
    <n v="0"/>
    <n v="0"/>
    <n v="0"/>
    <x v="2"/>
    <n v="83900"/>
    <s v="Card Payment"/>
    <n v="8800"/>
    <x v="2"/>
    <x v="1"/>
    <x v="254"/>
    <x v="227"/>
    <n v="0"/>
    <n v="0"/>
    <n v="0"/>
  </r>
  <r>
    <x v="3"/>
    <x v="12"/>
    <x v="8"/>
    <x v="0"/>
    <n v="48"/>
    <d v="2025-03-08T00:00:00"/>
    <n v="19400"/>
    <n v="0"/>
    <n v="0"/>
    <n v="0"/>
    <x v="2"/>
    <n v="13900"/>
    <s v="UPI"/>
    <n v="20100"/>
    <x v="2"/>
    <x v="1"/>
    <x v="255"/>
    <x v="228"/>
    <n v="0"/>
    <n v="0"/>
    <n v="0"/>
  </r>
  <r>
    <x v="2"/>
    <x v="6"/>
    <x v="4"/>
    <x v="0"/>
    <n v="33"/>
    <d v="2022-11-19T00:00:00"/>
    <n v="224900"/>
    <n v="429200"/>
    <n v="8.67"/>
    <n v="10614"/>
    <x v="0"/>
    <n v="240300"/>
    <s v="Withdrawal"/>
    <n v="5500"/>
    <x v="0"/>
    <x v="3"/>
    <x v="256"/>
    <x v="229"/>
    <n v="1"/>
    <n v="1"/>
    <n v="0"/>
  </r>
  <r>
    <x v="3"/>
    <x v="10"/>
    <x v="6"/>
    <x v="0"/>
    <n v="51"/>
    <d v="2023-01-13T00:00:00"/>
    <n v="236000"/>
    <n v="0"/>
    <n v="0"/>
    <n v="0"/>
    <x v="2"/>
    <n v="113600"/>
    <s v="Deposit"/>
    <n v="8200"/>
    <x v="2"/>
    <x v="3"/>
    <x v="257"/>
    <x v="230"/>
    <n v="0"/>
    <n v="0"/>
    <n v="0"/>
  </r>
  <r>
    <x v="2"/>
    <x v="8"/>
    <x v="6"/>
    <x v="1"/>
    <n v="34"/>
    <d v="2022-10-19T00:00:00"/>
    <n v="261700"/>
    <n v="0"/>
    <n v="0"/>
    <n v="0"/>
    <x v="2"/>
    <n v="255700"/>
    <s v="Transfer"/>
    <n v="8400"/>
    <x v="2"/>
    <x v="2"/>
    <x v="258"/>
    <x v="197"/>
    <n v="0"/>
    <n v="0"/>
    <n v="0"/>
  </r>
  <r>
    <x v="0"/>
    <x v="13"/>
    <x v="6"/>
    <x v="0"/>
    <n v="40"/>
    <d v="2024-03-14T00:00:00"/>
    <n v="98900"/>
    <n v="0"/>
    <n v="0"/>
    <n v="0"/>
    <x v="2"/>
    <n v="99300"/>
    <s v="Withdrawal"/>
    <n v="15700"/>
    <x v="2"/>
    <x v="2"/>
    <x v="259"/>
    <x v="231"/>
    <n v="0"/>
    <n v="0"/>
    <n v="0"/>
  </r>
  <r>
    <x v="1"/>
    <x v="5"/>
    <x v="0"/>
    <x v="0"/>
    <n v="38"/>
    <d v="2025-11-09T00:00:00"/>
    <n v="131700"/>
    <n v="1229100"/>
    <n v="10.88"/>
    <n v="57217"/>
    <x v="0"/>
    <n v="157900"/>
    <s v="Deposit"/>
    <n v="14500"/>
    <x v="0"/>
    <x v="1"/>
    <x v="260"/>
    <x v="176"/>
    <n v="1"/>
    <n v="1"/>
    <n v="0"/>
  </r>
  <r>
    <x v="0"/>
    <x v="13"/>
    <x v="6"/>
    <x v="1"/>
    <n v="49"/>
    <d v="2022-06-03T00:00:00"/>
    <n v="35900"/>
    <n v="321800"/>
    <n v="11.23"/>
    <n v="28476"/>
    <x v="0"/>
    <n v="44600"/>
    <s v="Deposit"/>
    <n v="7000"/>
    <x v="0"/>
    <x v="0"/>
    <x v="261"/>
    <x v="232"/>
    <n v="1"/>
    <n v="1"/>
    <n v="0"/>
  </r>
  <r>
    <x v="0"/>
    <x v="4"/>
    <x v="4"/>
    <x v="1"/>
    <n v="26"/>
    <d v="2021-09-08T00:00:00"/>
    <n v="152200"/>
    <n v="0"/>
    <n v="0"/>
    <n v="0"/>
    <x v="2"/>
    <n v="133000"/>
    <s v="Deposit"/>
    <n v="9000"/>
    <x v="2"/>
    <x v="1"/>
    <x v="262"/>
    <x v="233"/>
    <n v="0"/>
    <n v="0"/>
    <n v="0"/>
  </r>
  <r>
    <x v="0"/>
    <x v="13"/>
    <x v="6"/>
    <x v="0"/>
    <n v="52"/>
    <d v="2022-02-28T00:00:00"/>
    <n v="92900"/>
    <n v="0"/>
    <n v="0"/>
    <n v="0"/>
    <x v="2"/>
    <n v="89400"/>
    <s v="Withdrawal"/>
    <n v="6100"/>
    <x v="2"/>
    <x v="1"/>
    <x v="263"/>
    <x v="92"/>
    <n v="0"/>
    <n v="0"/>
    <n v="0"/>
  </r>
  <r>
    <x v="2"/>
    <x v="3"/>
    <x v="3"/>
    <x v="1"/>
    <n v="49"/>
    <d v="2020-08-10T00:00:00"/>
    <n v="50700"/>
    <n v="429900"/>
    <n v="14.15"/>
    <n v="20671"/>
    <x v="3"/>
    <n v="41000"/>
    <s v="Transfer"/>
    <n v="2200"/>
    <x v="0"/>
    <x v="2"/>
    <x v="264"/>
    <x v="234"/>
    <n v="1"/>
    <n v="0"/>
    <n v="0"/>
  </r>
  <r>
    <x v="2"/>
    <x v="13"/>
    <x v="6"/>
    <x v="0"/>
    <n v="63"/>
    <d v="2020-04-20T00:00:00"/>
    <n v="156400"/>
    <n v="384200"/>
    <n v="11.4"/>
    <n v="12651"/>
    <x v="0"/>
    <n v="112300"/>
    <s v="Transfer"/>
    <n v="10700"/>
    <x v="0"/>
    <x v="1"/>
    <x v="265"/>
    <x v="109"/>
    <n v="1"/>
    <n v="1"/>
    <n v="0"/>
  </r>
  <r>
    <x v="0"/>
    <x v="10"/>
    <x v="6"/>
    <x v="1"/>
    <n v="22"/>
    <d v="2023-12-27T00:00:00"/>
    <n v="161600"/>
    <n v="1190700"/>
    <n v="7.37"/>
    <n v="53511"/>
    <x v="3"/>
    <n v="174100"/>
    <s v="Deposit"/>
    <n v="46700"/>
    <x v="0"/>
    <x v="0"/>
    <x v="266"/>
    <x v="235"/>
    <n v="1"/>
    <n v="0"/>
    <n v="0"/>
  </r>
  <r>
    <x v="3"/>
    <x v="10"/>
    <x v="6"/>
    <x v="1"/>
    <n v="43"/>
    <d v="2021-09-12T00:00:00"/>
    <n v="79000"/>
    <n v="0"/>
    <n v="0"/>
    <n v="0"/>
    <x v="2"/>
    <n v="53800"/>
    <s v="Withdrawal"/>
    <n v="3800"/>
    <x v="2"/>
    <x v="3"/>
    <x v="267"/>
    <x v="236"/>
    <n v="0"/>
    <n v="0"/>
    <n v="0"/>
  </r>
  <r>
    <x v="0"/>
    <x v="11"/>
    <x v="7"/>
    <x v="1"/>
    <n v="39"/>
    <d v="2025-01-12T00:00:00"/>
    <n v="108900"/>
    <n v="555600"/>
    <n v="15.34"/>
    <n v="19353"/>
    <x v="1"/>
    <n v="97600"/>
    <s v="Deposit"/>
    <n v="4200"/>
    <x v="1"/>
    <x v="1"/>
    <x v="268"/>
    <x v="237"/>
    <n v="1"/>
    <n v="0"/>
    <n v="555600"/>
  </r>
  <r>
    <x v="0"/>
    <x v="9"/>
    <x v="0"/>
    <x v="1"/>
    <n v="51"/>
    <d v="2022-05-26T00:00:00"/>
    <n v="31200"/>
    <n v="0"/>
    <n v="0"/>
    <n v="0"/>
    <x v="2"/>
    <n v="23400"/>
    <s v="Card Payment"/>
    <n v="3900"/>
    <x v="2"/>
    <x v="3"/>
    <x v="269"/>
    <x v="94"/>
    <n v="0"/>
    <n v="0"/>
    <n v="0"/>
  </r>
  <r>
    <x v="0"/>
    <x v="6"/>
    <x v="4"/>
    <x v="0"/>
    <n v="25"/>
    <d v="2019-07-09T00:00:00"/>
    <n v="215800"/>
    <n v="910600"/>
    <n v="11.41"/>
    <n v="80655"/>
    <x v="0"/>
    <n v="245500"/>
    <s v="Transfer"/>
    <n v="16300"/>
    <x v="0"/>
    <x v="3"/>
    <x v="270"/>
    <x v="238"/>
    <n v="1"/>
    <n v="1"/>
    <n v="0"/>
  </r>
  <r>
    <x v="0"/>
    <x v="5"/>
    <x v="0"/>
    <x v="1"/>
    <n v="39"/>
    <d v="2022-12-11T00:00:00"/>
    <n v="34900"/>
    <n v="0"/>
    <n v="0"/>
    <n v="0"/>
    <x v="2"/>
    <n v="50600"/>
    <s v="UPI"/>
    <n v="12700"/>
    <x v="2"/>
    <x v="0"/>
    <x v="271"/>
    <x v="239"/>
    <n v="0"/>
    <n v="0"/>
    <n v="0"/>
  </r>
  <r>
    <x v="0"/>
    <x v="13"/>
    <x v="6"/>
    <x v="0"/>
    <n v="54"/>
    <d v="2021-09-07T00:00:00"/>
    <n v="41200"/>
    <n v="0"/>
    <n v="0"/>
    <n v="0"/>
    <x v="2"/>
    <n v="27800"/>
    <s v="Deposit"/>
    <n v="7400"/>
    <x v="2"/>
    <x v="1"/>
    <x v="272"/>
    <x v="223"/>
    <n v="0"/>
    <n v="0"/>
    <n v="0"/>
  </r>
  <r>
    <x v="1"/>
    <x v="13"/>
    <x v="6"/>
    <x v="1"/>
    <n v="30"/>
    <d v="2023-08-26T00:00:00"/>
    <n v="79100"/>
    <n v="302300"/>
    <n v="13.47"/>
    <n v="10254"/>
    <x v="3"/>
    <n v="42500"/>
    <s v="Card Payment"/>
    <n v="3700"/>
    <x v="0"/>
    <x v="1"/>
    <x v="273"/>
    <x v="192"/>
    <n v="1"/>
    <n v="0"/>
    <n v="0"/>
  </r>
  <r>
    <x v="2"/>
    <x v="8"/>
    <x v="6"/>
    <x v="0"/>
    <n v="45"/>
    <d v="2023-09-12T00:00:00"/>
    <n v="193400"/>
    <n v="0"/>
    <n v="0"/>
    <n v="0"/>
    <x v="2"/>
    <n v="187400"/>
    <s v="Transfer"/>
    <n v="9200"/>
    <x v="2"/>
    <x v="0"/>
    <x v="274"/>
    <x v="240"/>
    <n v="0"/>
    <n v="0"/>
    <n v="0"/>
  </r>
  <r>
    <x v="0"/>
    <x v="12"/>
    <x v="8"/>
    <x v="1"/>
    <n v="22"/>
    <d v="2019-02-10T00:00:00"/>
    <n v="193300"/>
    <n v="1959100"/>
    <n v="12.14"/>
    <n v="92350"/>
    <x v="3"/>
    <n v="194100"/>
    <s v="Withdrawal"/>
    <n v="2100"/>
    <x v="0"/>
    <x v="1"/>
    <x v="275"/>
    <x v="234"/>
    <n v="1"/>
    <n v="0"/>
    <n v="0"/>
  </r>
  <r>
    <x v="0"/>
    <x v="10"/>
    <x v="6"/>
    <x v="0"/>
    <n v="31"/>
    <d v="2025-06-12T00:00:00"/>
    <n v="74700"/>
    <n v="0"/>
    <n v="0"/>
    <n v="0"/>
    <x v="2"/>
    <n v="78800"/>
    <s v="Transfer"/>
    <n v="9700"/>
    <x v="2"/>
    <x v="1"/>
    <x v="276"/>
    <x v="241"/>
    <n v="0"/>
    <n v="0"/>
    <n v="0"/>
  </r>
  <r>
    <x v="0"/>
    <x v="5"/>
    <x v="0"/>
    <x v="0"/>
    <n v="51"/>
    <d v="2021-07-31T00:00:00"/>
    <n v="144700"/>
    <n v="0"/>
    <n v="0"/>
    <n v="0"/>
    <x v="2"/>
    <n v="128600"/>
    <s v="Withdrawal"/>
    <n v="18600"/>
    <x v="2"/>
    <x v="3"/>
    <x v="72"/>
    <x v="242"/>
    <n v="0"/>
    <n v="0"/>
    <n v="0"/>
  </r>
  <r>
    <x v="3"/>
    <x v="11"/>
    <x v="7"/>
    <x v="1"/>
    <n v="35"/>
    <d v="2019-12-04T00:00:00"/>
    <n v="17800"/>
    <n v="236900"/>
    <n v="10.94"/>
    <n v="20931"/>
    <x v="0"/>
    <n v="16900"/>
    <s v="Withdrawal"/>
    <n v="2800"/>
    <x v="0"/>
    <x v="1"/>
    <x v="276"/>
    <x v="243"/>
    <n v="1"/>
    <n v="1"/>
    <n v="0"/>
  </r>
  <r>
    <x v="0"/>
    <x v="7"/>
    <x v="5"/>
    <x v="1"/>
    <n v="29"/>
    <d v="2022-08-30T00:00:00"/>
    <n v="40700"/>
    <n v="0"/>
    <n v="0"/>
    <n v="0"/>
    <x v="2"/>
    <n v="44400"/>
    <s v="Deposit"/>
    <n v="2100"/>
    <x v="2"/>
    <x v="2"/>
    <x v="277"/>
    <x v="244"/>
    <n v="0"/>
    <n v="0"/>
    <n v="0"/>
  </r>
  <r>
    <x v="2"/>
    <x v="9"/>
    <x v="0"/>
    <x v="0"/>
    <n v="43"/>
    <d v="2022-01-03T00:00:00"/>
    <n v="41400"/>
    <n v="0"/>
    <n v="0"/>
    <n v="0"/>
    <x v="2"/>
    <n v="52200"/>
    <s v="Deposit"/>
    <n v="35200"/>
    <x v="2"/>
    <x v="1"/>
    <x v="278"/>
    <x v="245"/>
    <n v="0"/>
    <n v="0"/>
    <n v="0"/>
  </r>
  <r>
    <x v="3"/>
    <x v="6"/>
    <x v="4"/>
    <x v="0"/>
    <n v="39"/>
    <d v="2025-05-15T00:00:00"/>
    <n v="217400"/>
    <n v="425100"/>
    <n v="10.64"/>
    <n v="13845"/>
    <x v="0"/>
    <n v="111100"/>
    <s v="Transfer"/>
    <n v="4900"/>
    <x v="0"/>
    <x v="0"/>
    <x v="279"/>
    <x v="246"/>
    <n v="1"/>
    <n v="1"/>
    <n v="0"/>
  </r>
  <r>
    <x v="2"/>
    <x v="0"/>
    <x v="0"/>
    <x v="1"/>
    <n v="29"/>
    <d v="2021-06-14T00:00:00"/>
    <n v="130800"/>
    <n v="0"/>
    <n v="0"/>
    <n v="0"/>
    <x v="2"/>
    <n v="118700"/>
    <s v="Card Payment"/>
    <n v="23600"/>
    <x v="2"/>
    <x v="3"/>
    <x v="280"/>
    <x v="0"/>
    <n v="0"/>
    <n v="0"/>
    <n v="0"/>
  </r>
  <r>
    <x v="3"/>
    <x v="6"/>
    <x v="4"/>
    <x v="0"/>
    <n v="55"/>
    <d v="2025-05-09T00:00:00"/>
    <n v="87700"/>
    <n v="0"/>
    <n v="0"/>
    <n v="0"/>
    <x v="2"/>
    <n v="92400"/>
    <s v="Transfer"/>
    <n v="7400"/>
    <x v="2"/>
    <x v="1"/>
    <x v="281"/>
    <x v="247"/>
    <n v="0"/>
    <n v="0"/>
    <n v="0"/>
  </r>
  <r>
    <x v="0"/>
    <x v="3"/>
    <x v="3"/>
    <x v="0"/>
    <n v="41"/>
    <d v="2023-08-02T00:00:00"/>
    <n v="95300"/>
    <n v="0"/>
    <n v="0"/>
    <n v="0"/>
    <x v="2"/>
    <n v="73400"/>
    <s v="UPI"/>
    <n v="7300"/>
    <x v="2"/>
    <x v="1"/>
    <x v="282"/>
    <x v="248"/>
    <n v="0"/>
    <n v="0"/>
    <n v="0"/>
  </r>
  <r>
    <x v="1"/>
    <x v="4"/>
    <x v="4"/>
    <x v="0"/>
    <n v="29"/>
    <d v="2021-07-19T00:00:00"/>
    <n v="284500"/>
    <n v="371000"/>
    <n v="13.79"/>
    <n v="10099"/>
    <x v="0"/>
    <n v="407600"/>
    <s v="Withdrawal"/>
    <n v="12600"/>
    <x v="0"/>
    <x v="0"/>
    <x v="283"/>
    <x v="102"/>
    <n v="1"/>
    <n v="1"/>
    <n v="0"/>
  </r>
  <r>
    <x v="2"/>
    <x v="3"/>
    <x v="3"/>
    <x v="0"/>
    <n v="48"/>
    <d v="2019-10-16T00:00:00"/>
    <n v="64900"/>
    <n v="424200"/>
    <n v="9.07"/>
    <n v="10570"/>
    <x v="0"/>
    <n v="54600"/>
    <s v="Withdrawal"/>
    <n v="3800"/>
    <x v="0"/>
    <x v="0"/>
    <x v="284"/>
    <x v="42"/>
    <n v="1"/>
    <n v="1"/>
    <n v="0"/>
  </r>
  <r>
    <x v="1"/>
    <x v="13"/>
    <x v="6"/>
    <x v="0"/>
    <n v="27"/>
    <d v="2020-12-24T00:00:00"/>
    <n v="24500"/>
    <n v="851100"/>
    <n v="8.7799999999999994"/>
    <n v="17577"/>
    <x v="3"/>
    <n v="24200"/>
    <s v="Deposit"/>
    <n v="9600"/>
    <x v="0"/>
    <x v="0"/>
    <x v="285"/>
    <x v="249"/>
    <n v="1"/>
    <n v="0"/>
    <n v="0"/>
  </r>
  <r>
    <x v="0"/>
    <x v="2"/>
    <x v="2"/>
    <x v="1"/>
    <n v="36"/>
    <d v="2025-05-08T00:00:00"/>
    <n v="189000"/>
    <n v="0"/>
    <n v="0"/>
    <n v="0"/>
    <x v="2"/>
    <n v="215300"/>
    <s v="Card Payment"/>
    <n v="6000"/>
    <x v="2"/>
    <x v="1"/>
    <x v="286"/>
    <x v="250"/>
    <n v="0"/>
    <n v="0"/>
    <n v="0"/>
  </r>
  <r>
    <x v="0"/>
    <x v="9"/>
    <x v="0"/>
    <x v="1"/>
    <n v="36"/>
    <d v="2024-05-07T00:00:00"/>
    <n v="87500"/>
    <n v="445900"/>
    <n v="8.98"/>
    <n v="14175"/>
    <x v="0"/>
    <n v="74600"/>
    <s v="Deposit"/>
    <n v="2600"/>
    <x v="0"/>
    <x v="1"/>
    <x v="287"/>
    <x v="251"/>
    <n v="1"/>
    <n v="1"/>
    <n v="0"/>
  </r>
  <r>
    <x v="0"/>
    <x v="4"/>
    <x v="4"/>
    <x v="1"/>
    <n v="53"/>
    <d v="2021-12-25T00:00:00"/>
    <n v="168700"/>
    <n v="0"/>
    <n v="0"/>
    <n v="0"/>
    <x v="2"/>
    <n v="90800"/>
    <s v="UPI"/>
    <n v="11500"/>
    <x v="2"/>
    <x v="3"/>
    <x v="288"/>
    <x v="252"/>
    <n v="0"/>
    <n v="0"/>
    <n v="0"/>
  </r>
  <r>
    <x v="1"/>
    <x v="5"/>
    <x v="0"/>
    <x v="0"/>
    <n v="24"/>
    <d v="2020-04-27T00:00:00"/>
    <n v="72200"/>
    <n v="842300"/>
    <n v="15.25"/>
    <n v="23549"/>
    <x v="1"/>
    <n v="64500"/>
    <s v="Transfer"/>
    <n v="6700"/>
    <x v="1"/>
    <x v="3"/>
    <x v="76"/>
    <x v="253"/>
    <n v="1"/>
    <n v="0"/>
    <n v="842300"/>
  </r>
  <r>
    <x v="1"/>
    <x v="0"/>
    <x v="0"/>
    <x v="0"/>
    <n v="24"/>
    <d v="2021-07-24T00:00:00"/>
    <n v="36800"/>
    <n v="0"/>
    <n v="0"/>
    <n v="0"/>
    <x v="2"/>
    <n v="46300"/>
    <s v="Transfer"/>
    <n v="7400"/>
    <x v="2"/>
    <x v="0"/>
    <x v="10"/>
    <x v="254"/>
    <n v="0"/>
    <n v="0"/>
    <n v="0"/>
  </r>
  <r>
    <x v="1"/>
    <x v="10"/>
    <x v="6"/>
    <x v="1"/>
    <n v="59"/>
    <d v="2025-04-14T00:00:00"/>
    <n v="105600"/>
    <n v="192300"/>
    <n v="13.02"/>
    <n v="5161"/>
    <x v="0"/>
    <n v="96700"/>
    <s v="Card Payment"/>
    <n v="2900"/>
    <x v="0"/>
    <x v="2"/>
    <x v="289"/>
    <x v="255"/>
    <n v="1"/>
    <n v="1"/>
    <n v="0"/>
  </r>
  <r>
    <x v="0"/>
    <x v="9"/>
    <x v="0"/>
    <x v="0"/>
    <n v="60"/>
    <d v="2019-06-05T00:00:00"/>
    <n v="75700"/>
    <n v="718000"/>
    <n v="14.29"/>
    <n v="19725"/>
    <x v="0"/>
    <n v="59700"/>
    <s v="Deposit"/>
    <n v="35600"/>
    <x v="0"/>
    <x v="0"/>
    <x v="290"/>
    <x v="256"/>
    <n v="1"/>
    <n v="1"/>
    <n v="0"/>
  </r>
  <r>
    <x v="3"/>
    <x v="9"/>
    <x v="0"/>
    <x v="0"/>
    <n v="37"/>
    <d v="2021-12-06T00:00:00"/>
    <n v="87800"/>
    <n v="98100"/>
    <n v="8.2100000000000009"/>
    <n v="4446"/>
    <x v="0"/>
    <n v="108100"/>
    <s v="Deposit"/>
    <n v="18700"/>
    <x v="0"/>
    <x v="0"/>
    <x v="291"/>
    <x v="124"/>
    <n v="1"/>
    <n v="1"/>
    <n v="0"/>
  </r>
  <r>
    <x v="0"/>
    <x v="3"/>
    <x v="3"/>
    <x v="1"/>
    <n v="57"/>
    <d v="2024-05-12T00:00:00"/>
    <n v="296400"/>
    <n v="1306400"/>
    <n v="13.07"/>
    <n v="29771"/>
    <x v="0"/>
    <n v="271900"/>
    <s v="UPI"/>
    <n v="20200"/>
    <x v="0"/>
    <x v="1"/>
    <x v="292"/>
    <x v="257"/>
    <n v="1"/>
    <n v="1"/>
    <n v="0"/>
  </r>
  <r>
    <x v="0"/>
    <x v="2"/>
    <x v="2"/>
    <x v="1"/>
    <n v="59"/>
    <d v="2025-11-06T00:00:00"/>
    <n v="29500"/>
    <n v="0"/>
    <n v="0"/>
    <n v="0"/>
    <x v="2"/>
    <n v="25700"/>
    <s v="Transfer"/>
    <n v="6500"/>
    <x v="2"/>
    <x v="0"/>
    <x v="293"/>
    <x v="258"/>
    <n v="0"/>
    <n v="0"/>
    <n v="0"/>
  </r>
  <r>
    <x v="0"/>
    <x v="13"/>
    <x v="6"/>
    <x v="1"/>
    <n v="49"/>
    <d v="2025-02-26T00:00:00"/>
    <n v="95600"/>
    <n v="0"/>
    <n v="0"/>
    <n v="0"/>
    <x v="2"/>
    <n v="99200"/>
    <s v="Deposit"/>
    <n v="1800"/>
    <x v="2"/>
    <x v="0"/>
    <x v="294"/>
    <x v="259"/>
    <n v="0"/>
    <n v="0"/>
    <n v="0"/>
  </r>
  <r>
    <x v="1"/>
    <x v="14"/>
    <x v="5"/>
    <x v="1"/>
    <n v="56"/>
    <d v="2023-08-11T00:00:00"/>
    <n v="37400"/>
    <n v="0"/>
    <n v="0"/>
    <n v="0"/>
    <x v="2"/>
    <n v="44600"/>
    <s v="Card Payment"/>
    <n v="49300"/>
    <x v="2"/>
    <x v="1"/>
    <x v="295"/>
    <x v="5"/>
    <n v="0"/>
    <n v="0"/>
    <n v="0"/>
  </r>
  <r>
    <x v="0"/>
    <x v="11"/>
    <x v="7"/>
    <x v="1"/>
    <n v="58"/>
    <d v="2019-05-04T00:00:00"/>
    <n v="8300"/>
    <n v="0"/>
    <n v="0"/>
    <n v="0"/>
    <x v="2"/>
    <n v="13200"/>
    <s v="Transfer"/>
    <n v="8000"/>
    <x v="2"/>
    <x v="0"/>
    <x v="296"/>
    <x v="260"/>
    <n v="0"/>
    <n v="0"/>
    <n v="0"/>
  </r>
  <r>
    <x v="2"/>
    <x v="3"/>
    <x v="3"/>
    <x v="1"/>
    <n v="59"/>
    <d v="2024-08-10T00:00:00"/>
    <n v="71900"/>
    <n v="0"/>
    <n v="0"/>
    <n v="0"/>
    <x v="2"/>
    <n v="86800"/>
    <s v="UPI"/>
    <n v="4300"/>
    <x v="2"/>
    <x v="2"/>
    <x v="297"/>
    <x v="70"/>
    <n v="0"/>
    <n v="0"/>
    <n v="0"/>
  </r>
  <r>
    <x v="1"/>
    <x v="9"/>
    <x v="0"/>
    <x v="1"/>
    <n v="57"/>
    <d v="2021-08-25T00:00:00"/>
    <n v="77000"/>
    <n v="0"/>
    <n v="0"/>
    <n v="0"/>
    <x v="2"/>
    <n v="99300"/>
    <s v="Card Payment"/>
    <n v="12400"/>
    <x v="2"/>
    <x v="0"/>
    <x v="298"/>
    <x v="261"/>
    <n v="0"/>
    <n v="0"/>
    <n v="0"/>
  </r>
  <r>
    <x v="0"/>
    <x v="1"/>
    <x v="1"/>
    <x v="1"/>
    <n v="55"/>
    <d v="2021-05-04T00:00:00"/>
    <n v="127400"/>
    <n v="0"/>
    <n v="0"/>
    <n v="0"/>
    <x v="2"/>
    <n v="111300"/>
    <s v="Withdrawal"/>
    <n v="24300"/>
    <x v="2"/>
    <x v="0"/>
    <x v="299"/>
    <x v="262"/>
    <n v="0"/>
    <n v="0"/>
    <n v="0"/>
  </r>
  <r>
    <x v="2"/>
    <x v="8"/>
    <x v="6"/>
    <x v="1"/>
    <n v="27"/>
    <d v="2020-10-01T00:00:00"/>
    <n v="62300"/>
    <n v="0"/>
    <n v="0"/>
    <n v="0"/>
    <x v="2"/>
    <n v="46300"/>
    <s v="UPI"/>
    <n v="8300"/>
    <x v="2"/>
    <x v="3"/>
    <x v="300"/>
    <x v="263"/>
    <n v="0"/>
    <n v="0"/>
    <n v="0"/>
  </r>
  <r>
    <x v="0"/>
    <x v="0"/>
    <x v="0"/>
    <x v="1"/>
    <n v="47"/>
    <d v="2025-02-16T00:00:00"/>
    <n v="21200"/>
    <n v="328200"/>
    <n v="12.47"/>
    <n v="29232"/>
    <x v="0"/>
    <n v="21500"/>
    <s v="Card Payment"/>
    <n v="26900"/>
    <x v="0"/>
    <x v="1"/>
    <x v="301"/>
    <x v="63"/>
    <n v="1"/>
    <n v="1"/>
    <n v="0"/>
  </r>
  <r>
    <x v="0"/>
    <x v="11"/>
    <x v="7"/>
    <x v="0"/>
    <n v="48"/>
    <d v="2023-05-22T00:00:00"/>
    <n v="37300"/>
    <n v="0"/>
    <n v="0"/>
    <n v="0"/>
    <x v="2"/>
    <n v="38300"/>
    <s v="Deposit"/>
    <n v="22500"/>
    <x v="2"/>
    <x v="0"/>
    <x v="100"/>
    <x v="264"/>
    <n v="0"/>
    <n v="0"/>
    <n v="0"/>
  </r>
  <r>
    <x v="0"/>
    <x v="3"/>
    <x v="3"/>
    <x v="1"/>
    <n v="42"/>
    <d v="2020-03-17T00:00:00"/>
    <n v="229700"/>
    <n v="366200"/>
    <n v="11.63"/>
    <n v="12098"/>
    <x v="1"/>
    <n v="167800"/>
    <s v="Withdrawal"/>
    <n v="3200"/>
    <x v="1"/>
    <x v="2"/>
    <x v="302"/>
    <x v="125"/>
    <n v="1"/>
    <n v="0"/>
    <n v="366200"/>
  </r>
  <r>
    <x v="0"/>
    <x v="0"/>
    <x v="0"/>
    <x v="0"/>
    <n v="34"/>
    <d v="2024-04-28T00:00:00"/>
    <n v="36800"/>
    <n v="0"/>
    <n v="0"/>
    <n v="0"/>
    <x v="2"/>
    <n v="35200"/>
    <s v="UPI"/>
    <n v="4600"/>
    <x v="2"/>
    <x v="0"/>
    <x v="303"/>
    <x v="265"/>
    <n v="0"/>
    <n v="0"/>
    <n v="0"/>
  </r>
  <r>
    <x v="2"/>
    <x v="8"/>
    <x v="6"/>
    <x v="0"/>
    <n v="27"/>
    <d v="2024-01-13T00:00:00"/>
    <n v="288100"/>
    <n v="0"/>
    <n v="0"/>
    <n v="0"/>
    <x v="2"/>
    <n v="316900"/>
    <s v="Deposit"/>
    <n v="20100"/>
    <x v="2"/>
    <x v="1"/>
    <x v="304"/>
    <x v="266"/>
    <n v="0"/>
    <n v="0"/>
    <n v="0"/>
  </r>
  <r>
    <x v="0"/>
    <x v="7"/>
    <x v="5"/>
    <x v="1"/>
    <n v="57"/>
    <d v="2024-01-04T00:00:00"/>
    <n v="183100"/>
    <n v="1695600"/>
    <n v="13"/>
    <n v="57131"/>
    <x v="0"/>
    <n v="199600"/>
    <s v="Withdrawal"/>
    <n v="700"/>
    <x v="0"/>
    <x v="1"/>
    <x v="305"/>
    <x v="267"/>
    <n v="1"/>
    <n v="1"/>
    <n v="0"/>
  </r>
  <r>
    <x v="2"/>
    <x v="8"/>
    <x v="6"/>
    <x v="1"/>
    <n v="42"/>
    <d v="2024-12-30T00:00:00"/>
    <n v="57200"/>
    <n v="844100"/>
    <n v="14.87"/>
    <n v="76135"/>
    <x v="0"/>
    <n v="64400"/>
    <s v="Transfer"/>
    <n v="7400"/>
    <x v="0"/>
    <x v="2"/>
    <x v="306"/>
    <x v="88"/>
    <n v="1"/>
    <n v="1"/>
    <n v="0"/>
  </r>
  <r>
    <x v="1"/>
    <x v="2"/>
    <x v="2"/>
    <x v="1"/>
    <n v="25"/>
    <d v="2020-06-16T00:00:00"/>
    <n v="40400"/>
    <n v="0"/>
    <n v="0"/>
    <n v="0"/>
    <x v="2"/>
    <n v="43300"/>
    <s v="Deposit"/>
    <n v="2300"/>
    <x v="2"/>
    <x v="0"/>
    <x v="307"/>
    <x v="166"/>
    <n v="0"/>
    <n v="0"/>
    <n v="0"/>
  </r>
  <r>
    <x v="2"/>
    <x v="8"/>
    <x v="6"/>
    <x v="0"/>
    <n v="22"/>
    <d v="2025-03-24T00:00:00"/>
    <n v="182800"/>
    <n v="0"/>
    <n v="0"/>
    <n v="0"/>
    <x v="2"/>
    <n v="159600"/>
    <s v="Card Payment"/>
    <n v="5500"/>
    <x v="2"/>
    <x v="2"/>
    <x v="308"/>
    <x v="268"/>
    <n v="0"/>
    <n v="0"/>
    <n v="0"/>
  </r>
  <r>
    <x v="2"/>
    <x v="0"/>
    <x v="0"/>
    <x v="0"/>
    <n v="47"/>
    <d v="2022-08-29T00:00:00"/>
    <n v="61100"/>
    <n v="239400"/>
    <n v="12.79"/>
    <n v="8042"/>
    <x v="0"/>
    <n v="53300"/>
    <s v="UPI"/>
    <n v="6500"/>
    <x v="0"/>
    <x v="0"/>
    <x v="309"/>
    <x v="269"/>
    <n v="1"/>
    <n v="1"/>
    <n v="0"/>
  </r>
  <r>
    <x v="2"/>
    <x v="6"/>
    <x v="4"/>
    <x v="1"/>
    <n v="41"/>
    <d v="2021-08-06T00:00:00"/>
    <n v="20200"/>
    <n v="0"/>
    <n v="0"/>
    <n v="0"/>
    <x v="2"/>
    <n v="14100"/>
    <s v="Withdrawal"/>
    <n v="6200"/>
    <x v="2"/>
    <x v="0"/>
    <x v="25"/>
    <x v="270"/>
    <n v="0"/>
    <n v="0"/>
    <n v="0"/>
  </r>
  <r>
    <x v="0"/>
    <x v="0"/>
    <x v="0"/>
    <x v="1"/>
    <n v="58"/>
    <d v="2024-07-12T00:00:00"/>
    <n v="121000"/>
    <n v="0"/>
    <n v="0"/>
    <n v="0"/>
    <x v="2"/>
    <n v="175000"/>
    <s v="Deposit"/>
    <n v="5200"/>
    <x v="2"/>
    <x v="2"/>
    <x v="310"/>
    <x v="271"/>
    <n v="0"/>
    <n v="0"/>
    <n v="0"/>
  </r>
  <r>
    <x v="0"/>
    <x v="14"/>
    <x v="5"/>
    <x v="1"/>
    <n v="35"/>
    <d v="2020-04-04T00:00:00"/>
    <n v="106900"/>
    <n v="656000"/>
    <n v="14.05"/>
    <n v="15281"/>
    <x v="3"/>
    <n v="107300"/>
    <s v="Transfer"/>
    <n v="3200"/>
    <x v="0"/>
    <x v="0"/>
    <x v="311"/>
    <x v="272"/>
    <n v="1"/>
    <n v="0"/>
    <n v="0"/>
  </r>
  <r>
    <x v="3"/>
    <x v="13"/>
    <x v="6"/>
    <x v="1"/>
    <n v="41"/>
    <d v="2020-07-04T00:00:00"/>
    <n v="197300"/>
    <n v="0"/>
    <n v="0"/>
    <n v="0"/>
    <x v="2"/>
    <n v="186200"/>
    <s v="UPI"/>
    <n v="66900"/>
    <x v="2"/>
    <x v="1"/>
    <x v="113"/>
    <x v="273"/>
    <n v="0"/>
    <n v="0"/>
    <n v="0"/>
  </r>
  <r>
    <x v="2"/>
    <x v="4"/>
    <x v="4"/>
    <x v="0"/>
    <n v="30"/>
    <d v="2020-01-28T00:00:00"/>
    <n v="101000"/>
    <n v="0"/>
    <n v="0"/>
    <n v="0"/>
    <x v="2"/>
    <n v="77500"/>
    <s v="UPI"/>
    <n v="45600"/>
    <x v="2"/>
    <x v="0"/>
    <x v="312"/>
    <x v="274"/>
    <n v="0"/>
    <n v="0"/>
    <n v="0"/>
  </r>
  <r>
    <x v="0"/>
    <x v="6"/>
    <x v="4"/>
    <x v="1"/>
    <n v="43"/>
    <d v="2023-11-23T00:00:00"/>
    <n v="47000"/>
    <n v="775000"/>
    <n v="9.25"/>
    <n v="16182"/>
    <x v="0"/>
    <n v="81500"/>
    <s v="Deposit"/>
    <n v="3000"/>
    <x v="0"/>
    <x v="2"/>
    <x v="313"/>
    <x v="275"/>
    <n v="1"/>
    <n v="1"/>
    <n v="0"/>
  </r>
  <r>
    <x v="0"/>
    <x v="10"/>
    <x v="6"/>
    <x v="0"/>
    <n v="59"/>
    <d v="2021-04-24T00:00:00"/>
    <n v="220700"/>
    <n v="0"/>
    <n v="0"/>
    <n v="0"/>
    <x v="2"/>
    <n v="161500"/>
    <s v="Transfer"/>
    <n v="35300"/>
    <x v="2"/>
    <x v="1"/>
    <x v="314"/>
    <x v="276"/>
    <n v="0"/>
    <n v="0"/>
    <n v="0"/>
  </r>
  <r>
    <x v="0"/>
    <x v="4"/>
    <x v="4"/>
    <x v="1"/>
    <n v="25"/>
    <d v="2025-03-07T00:00:00"/>
    <n v="239700"/>
    <n v="0"/>
    <n v="0"/>
    <n v="0"/>
    <x v="2"/>
    <n v="214000"/>
    <s v="Withdrawal"/>
    <n v="5900"/>
    <x v="2"/>
    <x v="1"/>
    <x v="315"/>
    <x v="277"/>
    <n v="0"/>
    <n v="0"/>
    <n v="0"/>
  </r>
  <r>
    <x v="3"/>
    <x v="13"/>
    <x v="6"/>
    <x v="0"/>
    <n v="21"/>
    <d v="2022-02-12T00:00:00"/>
    <n v="91400"/>
    <n v="1040900"/>
    <n v="12.68"/>
    <n v="23514"/>
    <x v="4"/>
    <n v="100900"/>
    <s v="Deposit"/>
    <n v="9500"/>
    <x v="1"/>
    <x v="1"/>
    <x v="316"/>
    <x v="278"/>
    <n v="1"/>
    <n v="0"/>
    <n v="1040900"/>
  </r>
  <r>
    <x v="0"/>
    <x v="3"/>
    <x v="3"/>
    <x v="1"/>
    <n v="33"/>
    <d v="2020-10-07T00:00:00"/>
    <n v="78900"/>
    <n v="1429400"/>
    <n v="11.91"/>
    <n v="31731"/>
    <x v="3"/>
    <n v="90700"/>
    <s v="Withdrawal"/>
    <n v="8000"/>
    <x v="0"/>
    <x v="3"/>
    <x v="317"/>
    <x v="279"/>
    <n v="1"/>
    <n v="0"/>
    <n v="0"/>
  </r>
  <r>
    <x v="0"/>
    <x v="11"/>
    <x v="7"/>
    <x v="1"/>
    <n v="41"/>
    <d v="2025-03-16T00:00:00"/>
    <n v="24400"/>
    <n v="436300"/>
    <n v="14.95"/>
    <n v="12132"/>
    <x v="0"/>
    <n v="30200"/>
    <s v="UPI"/>
    <n v="4700"/>
    <x v="0"/>
    <x v="1"/>
    <x v="318"/>
    <x v="280"/>
    <n v="1"/>
    <n v="1"/>
    <n v="0"/>
  </r>
  <r>
    <x v="0"/>
    <x v="14"/>
    <x v="5"/>
    <x v="0"/>
    <n v="46"/>
    <d v="2025-09-20T00:00:00"/>
    <n v="44700"/>
    <n v="0"/>
    <n v="0"/>
    <n v="0"/>
    <x v="2"/>
    <n v="64900"/>
    <s v="Withdrawal"/>
    <n v="20600"/>
    <x v="2"/>
    <x v="0"/>
    <x v="319"/>
    <x v="281"/>
    <n v="0"/>
    <n v="0"/>
    <n v="0"/>
  </r>
  <r>
    <x v="0"/>
    <x v="14"/>
    <x v="5"/>
    <x v="1"/>
    <n v="65"/>
    <d v="2023-01-06T00:00:00"/>
    <n v="143200"/>
    <n v="0"/>
    <n v="0"/>
    <n v="0"/>
    <x v="2"/>
    <n v="161300"/>
    <s v="Transfer"/>
    <n v="9500"/>
    <x v="2"/>
    <x v="1"/>
    <x v="320"/>
    <x v="282"/>
    <n v="0"/>
    <n v="0"/>
    <n v="0"/>
  </r>
  <r>
    <x v="3"/>
    <x v="10"/>
    <x v="6"/>
    <x v="0"/>
    <n v="41"/>
    <d v="2022-10-09T00:00:00"/>
    <n v="46700"/>
    <n v="0"/>
    <n v="0"/>
    <n v="0"/>
    <x v="2"/>
    <n v="34400"/>
    <s v="Card Payment"/>
    <n v="5500"/>
    <x v="2"/>
    <x v="1"/>
    <x v="321"/>
    <x v="283"/>
    <n v="0"/>
    <n v="0"/>
    <n v="0"/>
  </r>
  <r>
    <x v="0"/>
    <x v="6"/>
    <x v="4"/>
    <x v="0"/>
    <n v="38"/>
    <d v="2019-05-22T00:00:00"/>
    <n v="21700"/>
    <n v="0"/>
    <n v="0"/>
    <n v="0"/>
    <x v="2"/>
    <n v="20300"/>
    <s v="Transfer"/>
    <n v="2600"/>
    <x v="2"/>
    <x v="0"/>
    <x v="322"/>
    <x v="284"/>
    <n v="0"/>
    <n v="0"/>
    <n v="0"/>
  </r>
  <r>
    <x v="1"/>
    <x v="2"/>
    <x v="2"/>
    <x v="0"/>
    <n v="57"/>
    <d v="2020-05-15T00:00:00"/>
    <n v="1464100"/>
    <n v="0"/>
    <n v="0"/>
    <n v="0"/>
    <x v="2"/>
    <n v="1576800"/>
    <s v="Withdrawal"/>
    <n v="3800"/>
    <x v="2"/>
    <x v="1"/>
    <x v="323"/>
    <x v="285"/>
    <n v="0"/>
    <n v="0"/>
    <n v="0"/>
  </r>
  <r>
    <x v="0"/>
    <x v="12"/>
    <x v="8"/>
    <x v="0"/>
    <n v="65"/>
    <d v="2021-04-19T00:00:00"/>
    <n v="21600"/>
    <n v="193000"/>
    <n v="11.14"/>
    <n v="17070"/>
    <x v="3"/>
    <n v="32800"/>
    <s v="Deposit"/>
    <n v="1900"/>
    <x v="0"/>
    <x v="0"/>
    <x v="324"/>
    <x v="286"/>
    <n v="1"/>
    <n v="0"/>
    <n v="0"/>
  </r>
  <r>
    <x v="1"/>
    <x v="7"/>
    <x v="5"/>
    <x v="0"/>
    <n v="52"/>
    <d v="2023-08-10T00:00:00"/>
    <n v="510700"/>
    <n v="940500"/>
    <n v="11.15"/>
    <n v="43900"/>
    <x v="4"/>
    <n v="332200"/>
    <s v="UPI"/>
    <n v="8600"/>
    <x v="1"/>
    <x v="2"/>
    <x v="325"/>
    <x v="156"/>
    <n v="1"/>
    <n v="0"/>
    <n v="940500"/>
  </r>
  <r>
    <x v="0"/>
    <x v="8"/>
    <x v="6"/>
    <x v="0"/>
    <n v="56"/>
    <d v="2023-04-15T00:00:00"/>
    <n v="57800"/>
    <n v="246200"/>
    <n v="10.37"/>
    <n v="21687"/>
    <x v="1"/>
    <n v="75200"/>
    <s v="Card Payment"/>
    <n v="2900"/>
    <x v="1"/>
    <x v="2"/>
    <x v="326"/>
    <x v="41"/>
    <n v="1"/>
    <n v="0"/>
    <n v="246200"/>
  </r>
  <r>
    <x v="0"/>
    <x v="6"/>
    <x v="4"/>
    <x v="0"/>
    <n v="37"/>
    <d v="2024-08-08T00:00:00"/>
    <n v="69800"/>
    <n v="1016300"/>
    <n v="11.52"/>
    <n v="90069"/>
    <x v="1"/>
    <n v="72900"/>
    <s v="Deposit"/>
    <n v="6700"/>
    <x v="1"/>
    <x v="1"/>
    <x v="327"/>
    <x v="287"/>
    <n v="1"/>
    <n v="0"/>
    <n v="1016300"/>
  </r>
  <r>
    <x v="1"/>
    <x v="11"/>
    <x v="7"/>
    <x v="0"/>
    <n v="55"/>
    <d v="2023-03-11T00:00:00"/>
    <n v="42400"/>
    <n v="0"/>
    <n v="0"/>
    <n v="0"/>
    <x v="2"/>
    <n v="51300"/>
    <s v="Deposit"/>
    <n v="29200"/>
    <x v="2"/>
    <x v="2"/>
    <x v="328"/>
    <x v="56"/>
    <n v="0"/>
    <n v="0"/>
    <n v="0"/>
  </r>
  <r>
    <x v="3"/>
    <x v="7"/>
    <x v="5"/>
    <x v="1"/>
    <n v="31"/>
    <d v="2020-08-18T00:00:00"/>
    <n v="145900"/>
    <n v="0"/>
    <n v="0"/>
    <n v="0"/>
    <x v="2"/>
    <n v="142200"/>
    <s v="Transfer"/>
    <n v="25000"/>
    <x v="2"/>
    <x v="0"/>
    <x v="329"/>
    <x v="288"/>
    <n v="0"/>
    <n v="0"/>
    <n v="0"/>
  </r>
  <r>
    <x v="3"/>
    <x v="14"/>
    <x v="5"/>
    <x v="1"/>
    <n v="41"/>
    <d v="2024-03-19T00:00:00"/>
    <n v="22100"/>
    <n v="640500"/>
    <n v="10.65"/>
    <n v="56504"/>
    <x v="0"/>
    <n v="17400"/>
    <s v="Withdrawal"/>
    <n v="8300"/>
    <x v="0"/>
    <x v="2"/>
    <x v="330"/>
    <x v="123"/>
    <n v="1"/>
    <n v="1"/>
    <n v="0"/>
  </r>
  <r>
    <x v="2"/>
    <x v="0"/>
    <x v="0"/>
    <x v="1"/>
    <n v="46"/>
    <d v="2019-10-08T00:00:00"/>
    <n v="15700"/>
    <n v="0"/>
    <n v="0"/>
    <n v="0"/>
    <x v="2"/>
    <n v="18600"/>
    <s v="Transfer"/>
    <n v="7900"/>
    <x v="2"/>
    <x v="0"/>
    <x v="331"/>
    <x v="289"/>
    <n v="0"/>
    <n v="0"/>
    <n v="0"/>
  </r>
  <r>
    <x v="3"/>
    <x v="11"/>
    <x v="7"/>
    <x v="1"/>
    <n v="24"/>
    <d v="2020-02-28T00:00:00"/>
    <n v="294800"/>
    <n v="0"/>
    <n v="0"/>
    <n v="0"/>
    <x v="2"/>
    <n v="343000"/>
    <s v="Withdrawal"/>
    <n v="46200"/>
    <x v="2"/>
    <x v="0"/>
    <x v="332"/>
    <x v="290"/>
    <n v="0"/>
    <n v="0"/>
    <n v="0"/>
  </r>
  <r>
    <x v="0"/>
    <x v="13"/>
    <x v="6"/>
    <x v="1"/>
    <n v="54"/>
    <d v="2019-09-27T00:00:00"/>
    <n v="37900"/>
    <n v="110400"/>
    <n v="14.29"/>
    <n v="2585"/>
    <x v="0"/>
    <n v="47100"/>
    <s v="Transfer"/>
    <n v="13600"/>
    <x v="0"/>
    <x v="3"/>
    <x v="333"/>
    <x v="291"/>
    <n v="1"/>
    <n v="1"/>
    <n v="0"/>
  </r>
  <r>
    <x v="3"/>
    <x v="10"/>
    <x v="6"/>
    <x v="1"/>
    <n v="38"/>
    <d v="2019-06-03T00:00:00"/>
    <n v="141400"/>
    <n v="519100"/>
    <n v="13.23"/>
    <n v="17548"/>
    <x v="0"/>
    <n v="140900"/>
    <s v="Deposit"/>
    <n v="6300"/>
    <x v="0"/>
    <x v="2"/>
    <x v="334"/>
    <x v="292"/>
    <n v="1"/>
    <n v="1"/>
    <n v="0"/>
  </r>
  <r>
    <x v="0"/>
    <x v="13"/>
    <x v="6"/>
    <x v="1"/>
    <n v="60"/>
    <d v="2023-10-17T00:00:00"/>
    <n v="29800"/>
    <n v="1584000"/>
    <n v="10.220000000000001"/>
    <n v="40342"/>
    <x v="0"/>
    <n v="25300"/>
    <s v="UPI"/>
    <n v="2400"/>
    <x v="0"/>
    <x v="0"/>
    <x v="335"/>
    <x v="140"/>
    <n v="1"/>
    <n v="1"/>
    <n v="0"/>
  </r>
  <r>
    <x v="1"/>
    <x v="12"/>
    <x v="8"/>
    <x v="0"/>
    <n v="55"/>
    <d v="2020-10-23T00:00:00"/>
    <n v="137000"/>
    <n v="124200"/>
    <n v="7.97"/>
    <n v="10802"/>
    <x v="0"/>
    <n v="83600"/>
    <s v="Withdrawal"/>
    <n v="12100"/>
    <x v="0"/>
    <x v="1"/>
    <x v="336"/>
    <x v="293"/>
    <n v="1"/>
    <n v="1"/>
    <n v="0"/>
  </r>
  <r>
    <x v="1"/>
    <x v="11"/>
    <x v="7"/>
    <x v="0"/>
    <n v="61"/>
    <d v="2024-05-21T00:00:00"/>
    <n v="313700"/>
    <n v="0"/>
    <n v="0"/>
    <n v="0"/>
    <x v="2"/>
    <n v="378000"/>
    <s v="Card Payment"/>
    <n v="17900"/>
    <x v="2"/>
    <x v="1"/>
    <x v="337"/>
    <x v="294"/>
    <n v="0"/>
    <n v="0"/>
    <n v="0"/>
  </r>
  <r>
    <x v="1"/>
    <x v="5"/>
    <x v="0"/>
    <x v="1"/>
    <n v="49"/>
    <d v="2019-03-24T00:00:00"/>
    <n v="47900"/>
    <n v="633200"/>
    <n v="11.75"/>
    <n v="20956"/>
    <x v="0"/>
    <n v="53000"/>
    <s v="Card Payment"/>
    <n v="4800"/>
    <x v="0"/>
    <x v="1"/>
    <x v="338"/>
    <x v="295"/>
    <n v="1"/>
    <n v="1"/>
    <n v="0"/>
  </r>
  <r>
    <x v="2"/>
    <x v="5"/>
    <x v="0"/>
    <x v="1"/>
    <n v="49"/>
    <d v="2022-12-20T00:00:00"/>
    <n v="14500"/>
    <n v="464100"/>
    <n v="8.9600000000000009"/>
    <n v="14750"/>
    <x v="3"/>
    <n v="11000"/>
    <s v="Deposit"/>
    <n v="11000"/>
    <x v="0"/>
    <x v="1"/>
    <x v="339"/>
    <x v="296"/>
    <n v="1"/>
    <n v="0"/>
    <n v="0"/>
  </r>
  <r>
    <x v="0"/>
    <x v="3"/>
    <x v="3"/>
    <x v="0"/>
    <n v="58"/>
    <d v="2022-07-22T00:00:00"/>
    <n v="315100"/>
    <n v="625300"/>
    <n v="11.74"/>
    <n v="16387"/>
    <x v="0"/>
    <n v="272700"/>
    <s v="Transfer"/>
    <n v="6100"/>
    <x v="0"/>
    <x v="1"/>
    <x v="205"/>
    <x v="297"/>
    <n v="1"/>
    <n v="1"/>
    <n v="0"/>
  </r>
  <r>
    <x v="1"/>
    <x v="6"/>
    <x v="4"/>
    <x v="1"/>
    <n v="62"/>
    <d v="2025-05-20T00:00:00"/>
    <n v="164800"/>
    <n v="0"/>
    <n v="0"/>
    <n v="0"/>
    <x v="2"/>
    <n v="145600"/>
    <s v="Transfer"/>
    <n v="7200"/>
    <x v="2"/>
    <x v="2"/>
    <x v="340"/>
    <x v="298"/>
    <n v="0"/>
    <n v="0"/>
    <n v="0"/>
  </r>
  <r>
    <x v="0"/>
    <x v="14"/>
    <x v="5"/>
    <x v="0"/>
    <n v="41"/>
    <d v="2021-09-06T00:00:00"/>
    <n v="50100"/>
    <n v="1140500"/>
    <n v="14.25"/>
    <n v="54893"/>
    <x v="3"/>
    <n v="31500"/>
    <s v="Deposit"/>
    <n v="900"/>
    <x v="0"/>
    <x v="1"/>
    <x v="341"/>
    <x v="299"/>
    <n v="1"/>
    <n v="0"/>
    <n v="0"/>
  </r>
  <r>
    <x v="3"/>
    <x v="14"/>
    <x v="5"/>
    <x v="1"/>
    <n v="62"/>
    <d v="2025-01-29T00:00:00"/>
    <n v="62300"/>
    <n v="467200"/>
    <n v="10.53"/>
    <n v="10049"/>
    <x v="0"/>
    <n v="49600"/>
    <s v="Card Payment"/>
    <n v="7000"/>
    <x v="0"/>
    <x v="0"/>
    <x v="342"/>
    <x v="300"/>
    <n v="1"/>
    <n v="1"/>
    <n v="0"/>
  </r>
  <r>
    <x v="1"/>
    <x v="8"/>
    <x v="6"/>
    <x v="1"/>
    <n v="33"/>
    <d v="2023-07-18T00:00:00"/>
    <n v="29200"/>
    <n v="785900"/>
    <n v="9.2799999999999994"/>
    <n v="68830"/>
    <x v="0"/>
    <n v="20900"/>
    <s v="Card Payment"/>
    <n v="20300"/>
    <x v="0"/>
    <x v="1"/>
    <x v="343"/>
    <x v="20"/>
    <n v="1"/>
    <n v="1"/>
    <n v="0"/>
  </r>
  <r>
    <x v="0"/>
    <x v="8"/>
    <x v="6"/>
    <x v="0"/>
    <n v="61"/>
    <d v="2022-10-30T00:00:00"/>
    <n v="250800"/>
    <n v="581400"/>
    <n v="13.95"/>
    <n v="19857"/>
    <x v="0"/>
    <n v="224900"/>
    <s v="Transfer"/>
    <n v="4800"/>
    <x v="0"/>
    <x v="1"/>
    <x v="344"/>
    <x v="301"/>
    <n v="1"/>
    <n v="1"/>
    <n v="0"/>
  </r>
  <r>
    <x v="1"/>
    <x v="8"/>
    <x v="6"/>
    <x v="1"/>
    <n v="37"/>
    <d v="2020-09-24T00:00:00"/>
    <n v="47600"/>
    <n v="517800"/>
    <n v="10.08"/>
    <n v="13153"/>
    <x v="0"/>
    <n v="38800"/>
    <s v="Withdrawal"/>
    <n v="8900"/>
    <x v="0"/>
    <x v="1"/>
    <x v="345"/>
    <x v="140"/>
    <n v="1"/>
    <n v="1"/>
    <n v="0"/>
  </r>
  <r>
    <x v="2"/>
    <x v="0"/>
    <x v="0"/>
    <x v="0"/>
    <n v="29"/>
    <d v="2023-03-12T00:00:00"/>
    <n v="22500"/>
    <n v="0"/>
    <n v="0"/>
    <n v="0"/>
    <x v="2"/>
    <n v="13300"/>
    <s v="UPI"/>
    <n v="4300"/>
    <x v="2"/>
    <x v="1"/>
    <x v="346"/>
    <x v="302"/>
    <n v="0"/>
    <n v="0"/>
    <n v="0"/>
  </r>
  <r>
    <x v="1"/>
    <x v="4"/>
    <x v="4"/>
    <x v="0"/>
    <n v="61"/>
    <d v="2021-02-25T00:00:00"/>
    <n v="89900"/>
    <n v="522400"/>
    <n v="11.96"/>
    <n v="13747"/>
    <x v="0"/>
    <n v="135400"/>
    <s v="Withdrawal"/>
    <n v="11800"/>
    <x v="0"/>
    <x v="2"/>
    <x v="347"/>
    <x v="80"/>
    <n v="1"/>
    <n v="1"/>
    <n v="0"/>
  </r>
  <r>
    <x v="1"/>
    <x v="9"/>
    <x v="0"/>
    <x v="1"/>
    <n v="21"/>
    <d v="2020-02-02T00:00:00"/>
    <n v="36100"/>
    <n v="173700"/>
    <n v="12.05"/>
    <n v="3868"/>
    <x v="3"/>
    <n v="47400"/>
    <s v="Card Payment"/>
    <n v="7000"/>
    <x v="0"/>
    <x v="2"/>
    <x v="348"/>
    <x v="220"/>
    <n v="1"/>
    <n v="0"/>
    <n v="0"/>
  </r>
  <r>
    <x v="0"/>
    <x v="4"/>
    <x v="4"/>
    <x v="0"/>
    <n v="22"/>
    <d v="2022-02-17T00:00:00"/>
    <n v="31200"/>
    <n v="0"/>
    <n v="0"/>
    <n v="0"/>
    <x v="2"/>
    <n v="25100"/>
    <s v="Withdrawal"/>
    <n v="3700"/>
    <x v="2"/>
    <x v="1"/>
    <x v="349"/>
    <x v="45"/>
    <n v="0"/>
    <n v="0"/>
    <n v="0"/>
  </r>
  <r>
    <x v="2"/>
    <x v="13"/>
    <x v="6"/>
    <x v="0"/>
    <n v="49"/>
    <d v="2021-07-22T00:00:00"/>
    <n v="52000"/>
    <n v="865900"/>
    <n v="9.23"/>
    <n v="39650"/>
    <x v="0"/>
    <n v="55500"/>
    <s v="UPI"/>
    <n v="28200"/>
    <x v="0"/>
    <x v="0"/>
    <x v="350"/>
    <x v="170"/>
    <n v="1"/>
    <n v="1"/>
    <n v="0"/>
  </r>
  <r>
    <x v="3"/>
    <x v="4"/>
    <x v="4"/>
    <x v="1"/>
    <n v="53"/>
    <d v="2022-12-31T00:00:00"/>
    <n v="80700"/>
    <n v="83400"/>
    <n v="10.91"/>
    <n v="2152"/>
    <x v="0"/>
    <n v="89100"/>
    <s v="Withdrawal"/>
    <n v="19600"/>
    <x v="0"/>
    <x v="0"/>
    <x v="351"/>
    <x v="303"/>
    <n v="1"/>
    <n v="1"/>
    <n v="0"/>
  </r>
  <r>
    <x v="0"/>
    <x v="0"/>
    <x v="0"/>
    <x v="0"/>
    <n v="30"/>
    <d v="2024-01-27T00:00:00"/>
    <n v="23200"/>
    <n v="266600"/>
    <n v="9.58"/>
    <n v="6708"/>
    <x v="0"/>
    <n v="30100"/>
    <s v="Withdrawal"/>
    <n v="4900"/>
    <x v="0"/>
    <x v="2"/>
    <x v="352"/>
    <x v="287"/>
    <n v="1"/>
    <n v="1"/>
    <n v="0"/>
  </r>
  <r>
    <x v="2"/>
    <x v="3"/>
    <x v="3"/>
    <x v="0"/>
    <n v="60"/>
    <d v="2025-11-17T00:00:00"/>
    <n v="243400"/>
    <n v="0"/>
    <n v="0"/>
    <n v="0"/>
    <x v="2"/>
    <n v="193600"/>
    <s v="Withdrawal"/>
    <n v="13300"/>
    <x v="2"/>
    <x v="2"/>
    <x v="353"/>
    <x v="304"/>
    <n v="0"/>
    <n v="0"/>
    <n v="0"/>
  </r>
  <r>
    <x v="0"/>
    <x v="13"/>
    <x v="6"/>
    <x v="0"/>
    <n v="41"/>
    <d v="2019-10-13T00:00:00"/>
    <n v="133400"/>
    <n v="104300"/>
    <n v="14.48"/>
    <n v="2875"/>
    <x v="0"/>
    <n v="169800"/>
    <s v="Withdrawal"/>
    <n v="13800"/>
    <x v="0"/>
    <x v="0"/>
    <x v="354"/>
    <x v="305"/>
    <n v="1"/>
    <n v="1"/>
    <n v="0"/>
  </r>
  <r>
    <x v="0"/>
    <x v="4"/>
    <x v="4"/>
    <x v="0"/>
    <n v="48"/>
    <d v="2019-09-22T00:00:00"/>
    <n v="55000"/>
    <n v="0"/>
    <n v="0"/>
    <n v="0"/>
    <x v="2"/>
    <n v="47500"/>
    <s v="Deposit"/>
    <n v="15200"/>
    <x v="2"/>
    <x v="0"/>
    <x v="355"/>
    <x v="306"/>
    <n v="0"/>
    <n v="0"/>
    <n v="0"/>
  </r>
  <r>
    <x v="2"/>
    <x v="0"/>
    <x v="0"/>
    <x v="1"/>
    <n v="31"/>
    <d v="2025-06-25T00:00:00"/>
    <n v="34800"/>
    <n v="0"/>
    <n v="0"/>
    <n v="0"/>
    <x v="2"/>
    <n v="23200"/>
    <s v="Card Payment"/>
    <n v="1900"/>
    <x v="2"/>
    <x v="2"/>
    <x v="356"/>
    <x v="307"/>
    <n v="0"/>
    <n v="0"/>
    <n v="0"/>
  </r>
  <r>
    <x v="2"/>
    <x v="9"/>
    <x v="0"/>
    <x v="0"/>
    <n v="54"/>
    <d v="2024-11-06T00:00:00"/>
    <n v="69500"/>
    <n v="1314800"/>
    <n v="12.19"/>
    <n v="29373"/>
    <x v="0"/>
    <n v="82100"/>
    <s v="UPI"/>
    <n v="21000"/>
    <x v="0"/>
    <x v="1"/>
    <x v="357"/>
    <x v="258"/>
    <n v="1"/>
    <n v="1"/>
    <n v="0"/>
  </r>
  <r>
    <x v="0"/>
    <x v="4"/>
    <x v="4"/>
    <x v="0"/>
    <n v="28"/>
    <d v="2023-08-05T00:00:00"/>
    <n v="161100"/>
    <n v="0"/>
    <n v="0"/>
    <n v="0"/>
    <x v="2"/>
    <n v="213100"/>
    <s v="Card Payment"/>
    <n v="5100"/>
    <x v="2"/>
    <x v="1"/>
    <x v="199"/>
    <x v="185"/>
    <n v="0"/>
    <n v="0"/>
    <n v="0"/>
  </r>
  <r>
    <x v="1"/>
    <x v="0"/>
    <x v="0"/>
    <x v="0"/>
    <n v="42"/>
    <d v="2022-05-11T00:00:00"/>
    <n v="141200"/>
    <n v="252500"/>
    <n v="14.59"/>
    <n v="22741"/>
    <x v="3"/>
    <n v="232600"/>
    <s v="Deposit"/>
    <n v="6200"/>
    <x v="0"/>
    <x v="3"/>
    <x v="358"/>
    <x v="308"/>
    <n v="1"/>
    <n v="0"/>
    <n v="0"/>
  </r>
  <r>
    <x v="0"/>
    <x v="12"/>
    <x v="8"/>
    <x v="0"/>
    <n v="28"/>
    <d v="2021-03-31T00:00:00"/>
    <n v="184400"/>
    <n v="575800"/>
    <n v="8.1999999999999993"/>
    <n v="14111"/>
    <x v="0"/>
    <n v="129100"/>
    <s v="Deposit"/>
    <n v="91300"/>
    <x v="0"/>
    <x v="2"/>
    <x v="86"/>
    <x v="309"/>
    <n v="1"/>
    <n v="1"/>
    <n v="0"/>
  </r>
  <r>
    <x v="0"/>
    <x v="8"/>
    <x v="6"/>
    <x v="0"/>
    <n v="35"/>
    <d v="2023-10-29T00:00:00"/>
    <n v="49900"/>
    <n v="0"/>
    <n v="0"/>
    <n v="0"/>
    <x v="2"/>
    <n v="58600"/>
    <s v="Deposit"/>
    <n v="11200"/>
    <x v="2"/>
    <x v="0"/>
    <x v="24"/>
    <x v="272"/>
    <n v="0"/>
    <n v="0"/>
    <n v="0"/>
  </r>
  <r>
    <x v="0"/>
    <x v="12"/>
    <x v="8"/>
    <x v="1"/>
    <n v="37"/>
    <d v="2025-07-09T00:00:00"/>
    <n v="6200"/>
    <n v="0"/>
    <n v="0"/>
    <n v="0"/>
    <x v="2"/>
    <n v="5600"/>
    <s v="Deposit"/>
    <n v="6000"/>
    <x v="2"/>
    <x v="0"/>
    <x v="359"/>
    <x v="310"/>
    <n v="0"/>
    <n v="0"/>
    <n v="0"/>
  </r>
  <r>
    <x v="0"/>
    <x v="14"/>
    <x v="5"/>
    <x v="0"/>
    <n v="43"/>
    <d v="2025-03-19T00:00:00"/>
    <n v="216600"/>
    <n v="0"/>
    <n v="0"/>
    <n v="0"/>
    <x v="2"/>
    <n v="259000"/>
    <s v="Withdrawal"/>
    <n v="1200"/>
    <x v="2"/>
    <x v="1"/>
    <x v="360"/>
    <x v="311"/>
    <n v="0"/>
    <n v="0"/>
    <n v="0"/>
  </r>
  <r>
    <x v="0"/>
    <x v="8"/>
    <x v="6"/>
    <x v="1"/>
    <n v="44"/>
    <d v="2019-02-10T00:00:00"/>
    <n v="65100"/>
    <n v="206900"/>
    <n v="12.03"/>
    <n v="4606"/>
    <x v="0"/>
    <n v="41200"/>
    <s v="Card Payment"/>
    <n v="29700"/>
    <x v="0"/>
    <x v="0"/>
    <x v="361"/>
    <x v="312"/>
    <n v="1"/>
    <n v="1"/>
    <n v="0"/>
  </r>
  <r>
    <x v="2"/>
    <x v="14"/>
    <x v="5"/>
    <x v="0"/>
    <n v="65"/>
    <d v="2023-09-28T00:00:00"/>
    <n v="132100"/>
    <n v="74800"/>
    <n v="7.7"/>
    <n v="1816"/>
    <x v="3"/>
    <n v="90400"/>
    <s v="Transfer"/>
    <n v="2500"/>
    <x v="0"/>
    <x v="0"/>
    <x v="40"/>
    <x v="313"/>
    <n v="1"/>
    <n v="0"/>
    <n v="0"/>
  </r>
  <r>
    <x v="1"/>
    <x v="1"/>
    <x v="1"/>
    <x v="0"/>
    <n v="39"/>
    <d v="2019-03-09T00:00:00"/>
    <n v="309900"/>
    <n v="0"/>
    <n v="0"/>
    <n v="0"/>
    <x v="2"/>
    <n v="249800"/>
    <s v="UPI"/>
    <n v="3400"/>
    <x v="2"/>
    <x v="1"/>
    <x v="362"/>
    <x v="178"/>
    <n v="0"/>
    <n v="0"/>
    <n v="0"/>
  </r>
  <r>
    <x v="0"/>
    <x v="10"/>
    <x v="6"/>
    <x v="1"/>
    <n v="25"/>
    <d v="2021-09-14T00:00:00"/>
    <n v="593900"/>
    <n v="282100"/>
    <n v="11.37"/>
    <n v="13197"/>
    <x v="3"/>
    <n v="605600"/>
    <s v="Deposit"/>
    <n v="6300"/>
    <x v="0"/>
    <x v="0"/>
    <x v="363"/>
    <x v="160"/>
    <n v="1"/>
    <n v="0"/>
    <n v="0"/>
  </r>
  <r>
    <x v="3"/>
    <x v="12"/>
    <x v="8"/>
    <x v="1"/>
    <n v="52"/>
    <d v="2023-12-05T00:00:00"/>
    <n v="43200"/>
    <n v="354900"/>
    <n v="9.0399999999999991"/>
    <n v="8838"/>
    <x v="0"/>
    <n v="36300"/>
    <s v="Card Payment"/>
    <n v="30400"/>
    <x v="0"/>
    <x v="2"/>
    <x v="364"/>
    <x v="314"/>
    <n v="1"/>
    <n v="1"/>
    <n v="0"/>
  </r>
  <r>
    <x v="1"/>
    <x v="10"/>
    <x v="6"/>
    <x v="1"/>
    <n v="64"/>
    <d v="2023-06-10T00:00:00"/>
    <n v="84000"/>
    <n v="338000"/>
    <n v="14.45"/>
    <n v="30420"/>
    <x v="1"/>
    <n v="97800"/>
    <s v="Deposit"/>
    <n v="17000"/>
    <x v="1"/>
    <x v="1"/>
    <x v="365"/>
    <x v="315"/>
    <n v="1"/>
    <n v="0"/>
    <n v="338000"/>
  </r>
  <r>
    <x v="0"/>
    <x v="10"/>
    <x v="6"/>
    <x v="1"/>
    <n v="21"/>
    <d v="2023-07-14T00:00:00"/>
    <n v="239700"/>
    <n v="285300"/>
    <n v="7.97"/>
    <n v="5781"/>
    <x v="0"/>
    <n v="301200"/>
    <s v="Deposit"/>
    <n v="7400"/>
    <x v="0"/>
    <x v="0"/>
    <x v="366"/>
    <x v="88"/>
    <n v="1"/>
    <n v="1"/>
    <n v="0"/>
  </r>
  <r>
    <x v="3"/>
    <x v="9"/>
    <x v="0"/>
    <x v="0"/>
    <n v="43"/>
    <d v="2022-07-02T00:00:00"/>
    <n v="36600"/>
    <n v="0"/>
    <n v="0"/>
    <n v="0"/>
    <x v="2"/>
    <n v="42100"/>
    <s v="Deposit"/>
    <n v="11200"/>
    <x v="2"/>
    <x v="1"/>
    <x v="3"/>
    <x v="316"/>
    <n v="0"/>
    <n v="0"/>
    <n v="0"/>
  </r>
  <r>
    <x v="3"/>
    <x v="8"/>
    <x v="6"/>
    <x v="0"/>
    <n v="57"/>
    <d v="2020-11-25T00:00:00"/>
    <n v="45700"/>
    <n v="202700"/>
    <n v="12.95"/>
    <n v="9632"/>
    <x v="0"/>
    <n v="64200"/>
    <s v="Deposit"/>
    <n v="5000"/>
    <x v="0"/>
    <x v="0"/>
    <x v="367"/>
    <x v="224"/>
    <n v="1"/>
    <n v="1"/>
    <n v="0"/>
  </r>
  <r>
    <x v="0"/>
    <x v="1"/>
    <x v="1"/>
    <x v="0"/>
    <n v="28"/>
    <d v="2025-11-29T00:00:00"/>
    <n v="45500"/>
    <n v="0"/>
    <n v="0"/>
    <n v="0"/>
    <x v="2"/>
    <n v="50200"/>
    <s v="Deposit"/>
    <n v="9600"/>
    <x v="2"/>
    <x v="1"/>
    <x v="368"/>
    <x v="317"/>
    <n v="0"/>
    <n v="0"/>
    <n v="0"/>
  </r>
  <r>
    <x v="0"/>
    <x v="14"/>
    <x v="5"/>
    <x v="1"/>
    <n v="33"/>
    <d v="2021-12-21T00:00:00"/>
    <n v="73200"/>
    <n v="326200"/>
    <n v="12.4"/>
    <n v="29044"/>
    <x v="4"/>
    <n v="50900"/>
    <s v="UPI"/>
    <n v="9100"/>
    <x v="1"/>
    <x v="0"/>
    <x v="369"/>
    <x v="318"/>
    <n v="1"/>
    <n v="0"/>
    <n v="326200"/>
  </r>
  <r>
    <x v="3"/>
    <x v="0"/>
    <x v="0"/>
    <x v="0"/>
    <n v="28"/>
    <d v="2025-10-15T00:00:00"/>
    <n v="62200"/>
    <n v="0"/>
    <n v="0"/>
    <n v="0"/>
    <x v="2"/>
    <n v="83400"/>
    <s v="Card Payment"/>
    <n v="20300"/>
    <x v="2"/>
    <x v="2"/>
    <x v="370"/>
    <x v="319"/>
    <n v="0"/>
    <n v="0"/>
    <n v="0"/>
  </r>
  <r>
    <x v="1"/>
    <x v="13"/>
    <x v="6"/>
    <x v="1"/>
    <n v="43"/>
    <d v="2023-08-21T00:00:00"/>
    <n v="45300"/>
    <n v="662100"/>
    <n v="8.82"/>
    <n v="16420"/>
    <x v="0"/>
    <n v="38400"/>
    <s v="Deposit"/>
    <n v="20300"/>
    <x v="0"/>
    <x v="1"/>
    <x v="371"/>
    <x v="320"/>
    <n v="1"/>
    <n v="1"/>
    <n v="0"/>
  </r>
  <r>
    <x v="0"/>
    <x v="0"/>
    <x v="0"/>
    <x v="1"/>
    <n v="63"/>
    <d v="2025-05-04T00:00:00"/>
    <n v="33000"/>
    <n v="214300"/>
    <n v="14.82"/>
    <n v="10372"/>
    <x v="0"/>
    <n v="40500"/>
    <s v="Deposit"/>
    <n v="13300"/>
    <x v="0"/>
    <x v="3"/>
    <x v="372"/>
    <x v="321"/>
    <n v="1"/>
    <n v="1"/>
    <n v="0"/>
  </r>
  <r>
    <x v="1"/>
    <x v="13"/>
    <x v="6"/>
    <x v="0"/>
    <n v="21"/>
    <d v="2021-11-24T00:00:00"/>
    <n v="149600"/>
    <n v="490800"/>
    <n v="11.82"/>
    <n v="10873"/>
    <x v="0"/>
    <n v="208500"/>
    <s v="Deposit"/>
    <n v="6100"/>
    <x v="0"/>
    <x v="3"/>
    <x v="373"/>
    <x v="315"/>
    <n v="1"/>
    <n v="1"/>
    <n v="0"/>
  </r>
  <r>
    <x v="1"/>
    <x v="12"/>
    <x v="8"/>
    <x v="0"/>
    <n v="65"/>
    <d v="2021-02-17T00:00:00"/>
    <n v="233800"/>
    <n v="322100"/>
    <n v="9.7200000000000006"/>
    <n v="8126"/>
    <x v="0"/>
    <n v="260500"/>
    <s v="Deposit"/>
    <n v="16600"/>
    <x v="0"/>
    <x v="1"/>
    <x v="374"/>
    <x v="322"/>
    <n v="1"/>
    <n v="1"/>
    <n v="0"/>
  </r>
  <r>
    <x v="1"/>
    <x v="5"/>
    <x v="0"/>
    <x v="1"/>
    <n v="44"/>
    <d v="2020-05-08T00:00:00"/>
    <n v="264500"/>
    <n v="203600"/>
    <n v="10.8"/>
    <n v="6646"/>
    <x v="3"/>
    <n v="165600"/>
    <s v="Withdrawal"/>
    <n v="7800"/>
    <x v="0"/>
    <x v="1"/>
    <x v="375"/>
    <x v="323"/>
    <n v="1"/>
    <n v="0"/>
    <n v="0"/>
  </r>
  <r>
    <x v="1"/>
    <x v="0"/>
    <x v="0"/>
    <x v="1"/>
    <n v="55"/>
    <d v="2023-05-05T00:00:00"/>
    <n v="49800"/>
    <n v="0"/>
    <n v="0"/>
    <n v="0"/>
    <x v="2"/>
    <n v="38400"/>
    <s v="Withdrawal"/>
    <n v="3200"/>
    <x v="2"/>
    <x v="3"/>
    <x v="376"/>
    <x v="324"/>
    <n v="0"/>
    <n v="0"/>
    <n v="0"/>
  </r>
  <r>
    <x v="1"/>
    <x v="4"/>
    <x v="4"/>
    <x v="1"/>
    <n v="44"/>
    <d v="2023-02-01T00:00:00"/>
    <n v="155000"/>
    <n v="0"/>
    <n v="0"/>
    <n v="0"/>
    <x v="2"/>
    <n v="206300"/>
    <s v="Transfer"/>
    <n v="5900"/>
    <x v="2"/>
    <x v="3"/>
    <x v="377"/>
    <x v="325"/>
    <n v="0"/>
    <n v="0"/>
    <n v="0"/>
  </r>
  <r>
    <x v="0"/>
    <x v="4"/>
    <x v="4"/>
    <x v="1"/>
    <n v="37"/>
    <d v="2023-11-26T00:00:00"/>
    <n v="91700"/>
    <n v="324800"/>
    <n v="13.82"/>
    <n v="7527"/>
    <x v="0"/>
    <n v="87800"/>
    <s v="Deposit"/>
    <n v="9200"/>
    <x v="0"/>
    <x v="1"/>
    <x v="378"/>
    <x v="326"/>
    <n v="1"/>
    <n v="1"/>
    <n v="0"/>
  </r>
  <r>
    <x v="0"/>
    <x v="6"/>
    <x v="4"/>
    <x v="0"/>
    <n v="25"/>
    <d v="2020-10-22T00:00:00"/>
    <n v="46200"/>
    <n v="227000"/>
    <n v="14.12"/>
    <n v="5296"/>
    <x v="0"/>
    <n v="47100"/>
    <s v="Transfer"/>
    <n v="19300"/>
    <x v="0"/>
    <x v="1"/>
    <x v="379"/>
    <x v="327"/>
    <n v="1"/>
    <n v="1"/>
    <n v="0"/>
  </r>
  <r>
    <x v="2"/>
    <x v="8"/>
    <x v="6"/>
    <x v="1"/>
    <n v="40"/>
    <d v="2022-09-10T00:00:00"/>
    <n v="140000"/>
    <n v="197700"/>
    <n v="15.38"/>
    <n v="17880"/>
    <x v="3"/>
    <n v="166600"/>
    <s v="UPI"/>
    <n v="7200"/>
    <x v="0"/>
    <x v="1"/>
    <x v="380"/>
    <x v="328"/>
    <n v="1"/>
    <n v="0"/>
    <n v="0"/>
  </r>
  <r>
    <x v="3"/>
    <x v="13"/>
    <x v="6"/>
    <x v="1"/>
    <n v="41"/>
    <d v="2022-08-20T00:00:00"/>
    <n v="44400"/>
    <n v="0"/>
    <n v="0"/>
    <n v="0"/>
    <x v="2"/>
    <n v="52100"/>
    <s v="Transfer"/>
    <n v="2900"/>
    <x v="2"/>
    <x v="3"/>
    <x v="381"/>
    <x v="329"/>
    <n v="0"/>
    <n v="0"/>
    <n v="0"/>
  </r>
  <r>
    <x v="0"/>
    <x v="13"/>
    <x v="6"/>
    <x v="1"/>
    <n v="60"/>
    <d v="2022-07-23T00:00:00"/>
    <n v="54500"/>
    <n v="0"/>
    <n v="0"/>
    <n v="0"/>
    <x v="2"/>
    <n v="58300"/>
    <s v="Card Payment"/>
    <n v="8900"/>
    <x v="2"/>
    <x v="1"/>
    <x v="382"/>
    <x v="175"/>
    <n v="0"/>
    <n v="0"/>
    <n v="0"/>
  </r>
  <r>
    <x v="2"/>
    <x v="11"/>
    <x v="7"/>
    <x v="1"/>
    <n v="51"/>
    <d v="2024-06-09T00:00:00"/>
    <n v="23300"/>
    <n v="0"/>
    <n v="0"/>
    <n v="0"/>
    <x v="2"/>
    <n v="22100"/>
    <s v="Withdrawal"/>
    <n v="9400"/>
    <x v="2"/>
    <x v="0"/>
    <x v="383"/>
    <x v="253"/>
    <n v="0"/>
    <n v="0"/>
    <n v="0"/>
  </r>
  <r>
    <x v="1"/>
    <x v="3"/>
    <x v="3"/>
    <x v="1"/>
    <n v="56"/>
    <d v="2024-08-06T00:00:00"/>
    <n v="50500"/>
    <n v="566500"/>
    <n v="11.74"/>
    <n v="50264"/>
    <x v="0"/>
    <n v="46600"/>
    <s v="Withdrawal"/>
    <n v="10000"/>
    <x v="0"/>
    <x v="2"/>
    <x v="384"/>
    <x v="240"/>
    <n v="1"/>
    <n v="1"/>
    <n v="0"/>
  </r>
  <r>
    <x v="0"/>
    <x v="8"/>
    <x v="6"/>
    <x v="1"/>
    <n v="31"/>
    <d v="2024-04-12T00:00:00"/>
    <n v="93100"/>
    <n v="1052400"/>
    <n v="7.59"/>
    <n v="91347"/>
    <x v="0"/>
    <n v="113100"/>
    <s v="Deposit"/>
    <n v="19500"/>
    <x v="0"/>
    <x v="1"/>
    <x v="385"/>
    <x v="330"/>
    <n v="1"/>
    <n v="1"/>
    <n v="0"/>
  </r>
  <r>
    <x v="1"/>
    <x v="9"/>
    <x v="0"/>
    <x v="1"/>
    <n v="35"/>
    <d v="2022-09-09T00:00:00"/>
    <n v="284600"/>
    <n v="514500"/>
    <n v="13.39"/>
    <n v="17432"/>
    <x v="1"/>
    <n v="324000"/>
    <s v="Deposit"/>
    <n v="21300"/>
    <x v="1"/>
    <x v="0"/>
    <x v="386"/>
    <x v="331"/>
    <n v="1"/>
    <n v="0"/>
    <n v="514500"/>
  </r>
  <r>
    <x v="3"/>
    <x v="6"/>
    <x v="4"/>
    <x v="1"/>
    <n v="39"/>
    <d v="2021-11-24T00:00:00"/>
    <n v="55500"/>
    <n v="0"/>
    <n v="0"/>
    <n v="0"/>
    <x v="2"/>
    <n v="51900"/>
    <s v="UPI"/>
    <n v="5000"/>
    <x v="2"/>
    <x v="1"/>
    <x v="375"/>
    <x v="332"/>
    <n v="0"/>
    <n v="0"/>
    <n v="0"/>
  </r>
  <r>
    <x v="2"/>
    <x v="9"/>
    <x v="0"/>
    <x v="0"/>
    <n v="27"/>
    <d v="2021-09-03T00:00:00"/>
    <n v="31000"/>
    <n v="0"/>
    <n v="0"/>
    <n v="0"/>
    <x v="2"/>
    <n v="39400"/>
    <s v="UPI"/>
    <n v="4900"/>
    <x v="2"/>
    <x v="2"/>
    <x v="387"/>
    <x v="333"/>
    <n v="0"/>
    <n v="0"/>
    <n v="0"/>
  </r>
  <r>
    <x v="2"/>
    <x v="12"/>
    <x v="8"/>
    <x v="1"/>
    <n v="48"/>
    <d v="2020-04-26T00:00:00"/>
    <n v="267800"/>
    <n v="0"/>
    <n v="0"/>
    <n v="0"/>
    <x v="2"/>
    <n v="259200"/>
    <s v="Card Payment"/>
    <n v="3300"/>
    <x v="2"/>
    <x v="1"/>
    <x v="388"/>
    <x v="31"/>
    <n v="0"/>
    <n v="0"/>
    <n v="0"/>
  </r>
  <r>
    <x v="0"/>
    <x v="12"/>
    <x v="8"/>
    <x v="0"/>
    <n v="63"/>
    <d v="2020-12-28T00:00:00"/>
    <n v="48800"/>
    <n v="0"/>
    <n v="0"/>
    <n v="0"/>
    <x v="2"/>
    <n v="38400"/>
    <s v="Deposit"/>
    <n v="15900"/>
    <x v="2"/>
    <x v="0"/>
    <x v="389"/>
    <x v="48"/>
    <n v="0"/>
    <n v="0"/>
    <n v="0"/>
  </r>
  <r>
    <x v="2"/>
    <x v="9"/>
    <x v="0"/>
    <x v="1"/>
    <n v="25"/>
    <d v="2025-12-02T00:00:00"/>
    <n v="17000"/>
    <n v="561400"/>
    <n v="12.06"/>
    <n v="18663"/>
    <x v="0"/>
    <n v="13800"/>
    <s v="Deposit"/>
    <n v="31300"/>
    <x v="0"/>
    <x v="0"/>
    <x v="390"/>
    <x v="85"/>
    <n v="1"/>
    <n v="1"/>
    <n v="0"/>
  </r>
  <r>
    <x v="0"/>
    <x v="9"/>
    <x v="0"/>
    <x v="0"/>
    <n v="25"/>
    <d v="2021-10-28T00:00:00"/>
    <n v="84000"/>
    <n v="0"/>
    <n v="0"/>
    <n v="0"/>
    <x v="2"/>
    <n v="63400"/>
    <s v="UPI"/>
    <n v="6400"/>
    <x v="2"/>
    <x v="1"/>
    <x v="391"/>
    <x v="334"/>
    <n v="0"/>
    <n v="0"/>
    <n v="0"/>
  </r>
  <r>
    <x v="0"/>
    <x v="1"/>
    <x v="1"/>
    <x v="0"/>
    <n v="50"/>
    <d v="2019-12-09T00:00:00"/>
    <n v="56900"/>
    <n v="273200"/>
    <n v="12.36"/>
    <n v="6127"/>
    <x v="0"/>
    <n v="53000"/>
    <s v="UPI"/>
    <n v="6800"/>
    <x v="0"/>
    <x v="1"/>
    <x v="392"/>
    <x v="335"/>
    <n v="1"/>
    <n v="1"/>
    <n v="0"/>
  </r>
  <r>
    <x v="2"/>
    <x v="8"/>
    <x v="6"/>
    <x v="0"/>
    <n v="52"/>
    <d v="2022-12-18T00:00:00"/>
    <n v="530000"/>
    <n v="0"/>
    <n v="0"/>
    <n v="0"/>
    <x v="2"/>
    <n v="693500"/>
    <s v="UPI"/>
    <n v="31800"/>
    <x v="2"/>
    <x v="1"/>
    <x v="167"/>
    <x v="336"/>
    <n v="0"/>
    <n v="0"/>
    <n v="0"/>
  </r>
  <r>
    <x v="0"/>
    <x v="9"/>
    <x v="0"/>
    <x v="0"/>
    <n v="28"/>
    <d v="2025-07-07T00:00:00"/>
    <n v="112300"/>
    <n v="147800"/>
    <n v="12.71"/>
    <n v="13181"/>
    <x v="1"/>
    <n v="89700"/>
    <s v="Withdrawal"/>
    <n v="13400"/>
    <x v="1"/>
    <x v="1"/>
    <x v="393"/>
    <x v="294"/>
    <n v="1"/>
    <n v="0"/>
    <n v="147800"/>
  </r>
  <r>
    <x v="0"/>
    <x v="4"/>
    <x v="4"/>
    <x v="1"/>
    <n v="30"/>
    <d v="2025-10-21T00:00:00"/>
    <n v="66200"/>
    <n v="200400"/>
    <n v="9.06"/>
    <n v="9161"/>
    <x v="0"/>
    <n v="69300"/>
    <s v="Transfer"/>
    <n v="12600"/>
    <x v="0"/>
    <x v="2"/>
    <x v="394"/>
    <x v="337"/>
    <n v="1"/>
    <n v="1"/>
    <n v="0"/>
  </r>
  <r>
    <x v="2"/>
    <x v="3"/>
    <x v="3"/>
    <x v="1"/>
    <n v="58"/>
    <d v="2025-01-30T00:00:00"/>
    <n v="34200"/>
    <n v="0"/>
    <n v="0"/>
    <n v="0"/>
    <x v="2"/>
    <n v="28600"/>
    <s v="Transfer"/>
    <n v="2900"/>
    <x v="2"/>
    <x v="2"/>
    <x v="395"/>
    <x v="178"/>
    <n v="0"/>
    <n v="0"/>
    <n v="0"/>
  </r>
  <r>
    <x v="0"/>
    <x v="3"/>
    <x v="3"/>
    <x v="1"/>
    <n v="52"/>
    <d v="2020-06-10T00:00:00"/>
    <n v="99300"/>
    <n v="0"/>
    <n v="0"/>
    <n v="0"/>
    <x v="2"/>
    <n v="92800"/>
    <s v="Deposit"/>
    <n v="15700"/>
    <x v="2"/>
    <x v="0"/>
    <x v="396"/>
    <x v="74"/>
    <n v="0"/>
    <n v="0"/>
    <n v="0"/>
  </r>
  <r>
    <x v="0"/>
    <x v="10"/>
    <x v="6"/>
    <x v="0"/>
    <n v="48"/>
    <d v="2024-03-11T00:00:00"/>
    <n v="258700"/>
    <n v="0"/>
    <n v="0"/>
    <n v="0"/>
    <x v="2"/>
    <n v="161000"/>
    <s v="Withdrawal"/>
    <n v="3700"/>
    <x v="2"/>
    <x v="0"/>
    <x v="53"/>
    <x v="338"/>
    <n v="0"/>
    <n v="0"/>
    <n v="0"/>
  </r>
  <r>
    <x v="1"/>
    <x v="5"/>
    <x v="0"/>
    <x v="1"/>
    <n v="37"/>
    <d v="2020-10-20T00:00:00"/>
    <n v="97800"/>
    <n v="123200"/>
    <n v="7.47"/>
    <n v="10687"/>
    <x v="0"/>
    <n v="92400"/>
    <s v="UPI"/>
    <n v="3100"/>
    <x v="0"/>
    <x v="0"/>
    <x v="397"/>
    <x v="339"/>
    <n v="1"/>
    <n v="1"/>
    <n v="0"/>
  </r>
  <r>
    <x v="1"/>
    <x v="12"/>
    <x v="8"/>
    <x v="1"/>
    <n v="51"/>
    <d v="2024-09-04T00:00:00"/>
    <n v="36500"/>
    <n v="0"/>
    <n v="0"/>
    <n v="0"/>
    <x v="2"/>
    <n v="34700"/>
    <s v="Deposit"/>
    <n v="6200"/>
    <x v="2"/>
    <x v="2"/>
    <x v="398"/>
    <x v="340"/>
    <n v="0"/>
    <n v="0"/>
    <n v="0"/>
  </r>
  <r>
    <x v="0"/>
    <x v="13"/>
    <x v="6"/>
    <x v="0"/>
    <n v="28"/>
    <d v="2021-03-30T00:00:00"/>
    <n v="118600"/>
    <n v="637100"/>
    <n v="8.1300000000000008"/>
    <n v="20003"/>
    <x v="4"/>
    <n v="134600"/>
    <s v="Withdrawal"/>
    <n v="5000"/>
    <x v="1"/>
    <x v="0"/>
    <x v="399"/>
    <x v="341"/>
    <n v="1"/>
    <n v="0"/>
    <n v="637100"/>
  </r>
  <r>
    <x v="3"/>
    <x v="11"/>
    <x v="7"/>
    <x v="0"/>
    <n v="60"/>
    <d v="2020-02-10T00:00:00"/>
    <n v="72000"/>
    <n v="0"/>
    <n v="0"/>
    <n v="0"/>
    <x v="2"/>
    <n v="76000"/>
    <s v="Card Payment"/>
    <n v="7000"/>
    <x v="2"/>
    <x v="1"/>
    <x v="400"/>
    <x v="199"/>
    <n v="0"/>
    <n v="0"/>
    <n v="0"/>
  </r>
  <r>
    <x v="0"/>
    <x v="2"/>
    <x v="2"/>
    <x v="0"/>
    <n v="45"/>
    <d v="2025-03-29T00:00:00"/>
    <n v="109800"/>
    <n v="205100"/>
    <n v="10.52"/>
    <n v="4410"/>
    <x v="0"/>
    <n v="76900"/>
    <s v="Withdrawal"/>
    <n v="2300"/>
    <x v="0"/>
    <x v="1"/>
    <x v="401"/>
    <x v="342"/>
    <n v="1"/>
    <n v="1"/>
    <n v="0"/>
  </r>
  <r>
    <x v="1"/>
    <x v="13"/>
    <x v="6"/>
    <x v="0"/>
    <n v="29"/>
    <d v="2023-04-23T00:00:00"/>
    <n v="55500"/>
    <n v="0"/>
    <n v="0"/>
    <n v="0"/>
    <x v="2"/>
    <n v="70500"/>
    <s v="Deposit"/>
    <n v="20100"/>
    <x v="2"/>
    <x v="0"/>
    <x v="10"/>
    <x v="343"/>
    <n v="0"/>
    <n v="0"/>
    <n v="0"/>
  </r>
  <r>
    <x v="2"/>
    <x v="5"/>
    <x v="0"/>
    <x v="0"/>
    <n v="22"/>
    <d v="2023-12-17T00:00:00"/>
    <n v="54400"/>
    <n v="0"/>
    <n v="0"/>
    <n v="0"/>
    <x v="2"/>
    <n v="57300"/>
    <s v="Transfer"/>
    <n v="23500"/>
    <x v="2"/>
    <x v="0"/>
    <x v="402"/>
    <x v="344"/>
    <n v="0"/>
    <n v="0"/>
    <n v="0"/>
  </r>
  <r>
    <x v="3"/>
    <x v="11"/>
    <x v="7"/>
    <x v="1"/>
    <n v="35"/>
    <d v="2020-05-19T00:00:00"/>
    <n v="52600"/>
    <n v="0"/>
    <n v="0"/>
    <n v="0"/>
    <x v="2"/>
    <n v="55200"/>
    <s v="UPI"/>
    <n v="1500"/>
    <x v="2"/>
    <x v="0"/>
    <x v="82"/>
    <x v="345"/>
    <n v="0"/>
    <n v="0"/>
    <n v="0"/>
  </r>
  <r>
    <x v="1"/>
    <x v="1"/>
    <x v="1"/>
    <x v="1"/>
    <n v="23"/>
    <d v="2019-06-28T00:00:00"/>
    <n v="167100"/>
    <n v="338600"/>
    <n v="15.19"/>
    <n v="9456"/>
    <x v="0"/>
    <n v="166700"/>
    <s v="Card Payment"/>
    <n v="20500"/>
    <x v="0"/>
    <x v="1"/>
    <x v="403"/>
    <x v="346"/>
    <n v="1"/>
    <n v="1"/>
    <n v="0"/>
  </r>
  <r>
    <x v="1"/>
    <x v="8"/>
    <x v="6"/>
    <x v="1"/>
    <n v="56"/>
    <d v="2019-05-12T00:00:00"/>
    <n v="54800"/>
    <n v="96000"/>
    <n v="11.67"/>
    <n v="4504"/>
    <x v="3"/>
    <n v="47700"/>
    <s v="Withdrawal"/>
    <n v="4100"/>
    <x v="0"/>
    <x v="0"/>
    <x v="404"/>
    <x v="347"/>
    <n v="1"/>
    <n v="0"/>
    <n v="0"/>
  </r>
  <r>
    <x v="1"/>
    <x v="0"/>
    <x v="0"/>
    <x v="1"/>
    <n v="24"/>
    <d v="2024-01-21T00:00:00"/>
    <n v="50700"/>
    <n v="0"/>
    <n v="0"/>
    <n v="0"/>
    <x v="2"/>
    <n v="53500"/>
    <s v="Deposit"/>
    <n v="18400"/>
    <x v="2"/>
    <x v="1"/>
    <x v="333"/>
    <x v="91"/>
    <n v="0"/>
    <n v="0"/>
    <n v="0"/>
  </r>
  <r>
    <x v="0"/>
    <x v="8"/>
    <x v="6"/>
    <x v="0"/>
    <n v="34"/>
    <d v="2023-01-18T00:00:00"/>
    <n v="33700"/>
    <n v="354900"/>
    <n v="12.87"/>
    <n v="8051"/>
    <x v="0"/>
    <n v="37700"/>
    <s v="Deposit"/>
    <n v="8000"/>
    <x v="0"/>
    <x v="1"/>
    <x v="405"/>
    <x v="348"/>
    <n v="1"/>
    <n v="1"/>
    <n v="0"/>
  </r>
  <r>
    <x v="0"/>
    <x v="13"/>
    <x v="6"/>
    <x v="1"/>
    <n v="61"/>
    <d v="2025-07-23T00:00:00"/>
    <n v="110300"/>
    <n v="0"/>
    <n v="0"/>
    <n v="0"/>
    <x v="2"/>
    <n v="62100"/>
    <s v="UPI"/>
    <n v="8700"/>
    <x v="2"/>
    <x v="1"/>
    <x v="406"/>
    <x v="267"/>
    <n v="0"/>
    <n v="0"/>
    <n v="0"/>
  </r>
  <r>
    <x v="1"/>
    <x v="13"/>
    <x v="6"/>
    <x v="0"/>
    <n v="61"/>
    <d v="2021-02-10T00:00:00"/>
    <n v="97800"/>
    <n v="390500"/>
    <n v="11.47"/>
    <n v="12872"/>
    <x v="0"/>
    <n v="84600"/>
    <s v="Deposit"/>
    <n v="7200"/>
    <x v="0"/>
    <x v="1"/>
    <x v="407"/>
    <x v="349"/>
    <n v="1"/>
    <n v="1"/>
    <n v="0"/>
  </r>
  <r>
    <x v="0"/>
    <x v="11"/>
    <x v="7"/>
    <x v="1"/>
    <n v="45"/>
    <d v="2022-11-30T00:00:00"/>
    <n v="51200"/>
    <n v="152100"/>
    <n v="10.79"/>
    <n v="7074"/>
    <x v="3"/>
    <n v="47900"/>
    <s v="Deposit"/>
    <n v="25300"/>
    <x v="0"/>
    <x v="0"/>
    <x v="408"/>
    <x v="25"/>
    <n v="1"/>
    <n v="0"/>
    <n v="0"/>
  </r>
  <r>
    <x v="1"/>
    <x v="11"/>
    <x v="7"/>
    <x v="0"/>
    <n v="30"/>
    <d v="2024-10-24T00:00:00"/>
    <n v="41000"/>
    <n v="0"/>
    <n v="0"/>
    <n v="0"/>
    <x v="2"/>
    <n v="43600"/>
    <s v="UPI"/>
    <n v="2800"/>
    <x v="2"/>
    <x v="1"/>
    <x v="409"/>
    <x v="350"/>
    <n v="0"/>
    <n v="0"/>
    <n v="0"/>
  </r>
  <r>
    <x v="0"/>
    <x v="12"/>
    <x v="8"/>
    <x v="0"/>
    <n v="41"/>
    <d v="2020-08-01T00:00:00"/>
    <n v="369500"/>
    <n v="0"/>
    <n v="0"/>
    <n v="0"/>
    <x v="2"/>
    <n v="479700"/>
    <s v="Card Payment"/>
    <n v="14700"/>
    <x v="2"/>
    <x v="0"/>
    <x v="410"/>
    <x v="351"/>
    <n v="0"/>
    <n v="0"/>
    <n v="0"/>
  </r>
  <r>
    <x v="2"/>
    <x v="1"/>
    <x v="1"/>
    <x v="1"/>
    <n v="56"/>
    <d v="2023-02-24T00:00:00"/>
    <n v="15200"/>
    <n v="0"/>
    <n v="0"/>
    <n v="0"/>
    <x v="2"/>
    <n v="12300"/>
    <s v="Transfer"/>
    <n v="22900"/>
    <x v="2"/>
    <x v="0"/>
    <x v="411"/>
    <x v="3"/>
    <n v="0"/>
    <n v="0"/>
    <n v="0"/>
  </r>
  <r>
    <x v="0"/>
    <x v="12"/>
    <x v="8"/>
    <x v="1"/>
    <n v="32"/>
    <d v="2019-07-13T00:00:00"/>
    <n v="114100"/>
    <n v="0"/>
    <n v="0"/>
    <n v="0"/>
    <x v="2"/>
    <n v="99900"/>
    <s v="Transfer"/>
    <n v="16200"/>
    <x v="2"/>
    <x v="1"/>
    <x v="412"/>
    <x v="298"/>
    <n v="0"/>
    <n v="0"/>
    <n v="0"/>
  </r>
  <r>
    <x v="0"/>
    <x v="5"/>
    <x v="0"/>
    <x v="1"/>
    <n v="47"/>
    <d v="2024-06-30T00:00:00"/>
    <n v="224800"/>
    <n v="149900"/>
    <n v="10.45"/>
    <n v="6948"/>
    <x v="0"/>
    <n v="196000"/>
    <s v="Withdrawal"/>
    <n v="68900"/>
    <x v="0"/>
    <x v="1"/>
    <x v="413"/>
    <x v="352"/>
    <n v="1"/>
    <n v="1"/>
    <n v="0"/>
  </r>
  <r>
    <x v="2"/>
    <x v="9"/>
    <x v="0"/>
    <x v="1"/>
    <n v="60"/>
    <d v="2022-03-31T00:00:00"/>
    <n v="5000"/>
    <n v="0"/>
    <n v="0"/>
    <n v="0"/>
    <x v="2"/>
    <n v="4000"/>
    <s v="Card Payment"/>
    <n v="5300"/>
    <x v="2"/>
    <x v="2"/>
    <x v="414"/>
    <x v="353"/>
    <n v="0"/>
    <n v="0"/>
    <n v="0"/>
  </r>
  <r>
    <x v="2"/>
    <x v="8"/>
    <x v="6"/>
    <x v="1"/>
    <n v="22"/>
    <d v="2025-07-22T00:00:00"/>
    <n v="147300"/>
    <n v="459500"/>
    <n v="13.34"/>
    <n v="15558"/>
    <x v="3"/>
    <n v="134500"/>
    <s v="Withdrawal"/>
    <n v="20100"/>
    <x v="0"/>
    <x v="0"/>
    <x v="78"/>
    <x v="37"/>
    <n v="1"/>
    <n v="0"/>
    <n v="0"/>
  </r>
  <r>
    <x v="2"/>
    <x v="11"/>
    <x v="7"/>
    <x v="1"/>
    <n v="33"/>
    <d v="2022-10-16T00:00:00"/>
    <n v="62200"/>
    <n v="0"/>
    <n v="0"/>
    <n v="0"/>
    <x v="2"/>
    <n v="74200"/>
    <s v="Transfer"/>
    <n v="7700"/>
    <x v="2"/>
    <x v="1"/>
    <x v="415"/>
    <x v="354"/>
    <n v="0"/>
    <n v="0"/>
    <n v="0"/>
  </r>
  <r>
    <x v="0"/>
    <x v="14"/>
    <x v="5"/>
    <x v="1"/>
    <n v="52"/>
    <d v="2023-11-28T00:00:00"/>
    <n v="93200"/>
    <n v="0"/>
    <n v="0"/>
    <n v="0"/>
    <x v="2"/>
    <n v="68600"/>
    <s v="UPI"/>
    <n v="25800"/>
    <x v="2"/>
    <x v="1"/>
    <x v="416"/>
    <x v="355"/>
    <n v="0"/>
    <n v="0"/>
    <n v="0"/>
  </r>
  <r>
    <x v="0"/>
    <x v="5"/>
    <x v="0"/>
    <x v="0"/>
    <n v="51"/>
    <d v="2022-01-15T00:00:00"/>
    <n v="57000"/>
    <n v="809300"/>
    <n v="11.31"/>
    <n v="37836"/>
    <x v="3"/>
    <n v="63100"/>
    <s v="Deposit"/>
    <n v="8400"/>
    <x v="0"/>
    <x v="0"/>
    <x v="417"/>
    <x v="356"/>
    <n v="1"/>
    <n v="0"/>
    <n v="0"/>
  </r>
  <r>
    <x v="1"/>
    <x v="4"/>
    <x v="4"/>
    <x v="1"/>
    <n v="36"/>
    <d v="2025-03-11T00:00:00"/>
    <n v="187100"/>
    <n v="0"/>
    <n v="0"/>
    <n v="0"/>
    <x v="2"/>
    <n v="107500"/>
    <s v="Transfer"/>
    <n v="6000"/>
    <x v="2"/>
    <x v="0"/>
    <x v="418"/>
    <x v="239"/>
    <n v="0"/>
    <n v="0"/>
    <n v="0"/>
  </r>
  <r>
    <x v="0"/>
    <x v="1"/>
    <x v="1"/>
    <x v="0"/>
    <n v="52"/>
    <d v="2024-04-20T00:00:00"/>
    <n v="102100"/>
    <n v="0"/>
    <n v="0"/>
    <n v="0"/>
    <x v="2"/>
    <n v="87800"/>
    <s v="Card Payment"/>
    <n v="27500"/>
    <x v="2"/>
    <x v="0"/>
    <x v="419"/>
    <x v="357"/>
    <n v="0"/>
    <n v="0"/>
    <n v="0"/>
  </r>
  <r>
    <x v="2"/>
    <x v="13"/>
    <x v="6"/>
    <x v="1"/>
    <n v="52"/>
    <d v="2021-02-18T00:00:00"/>
    <n v="83900"/>
    <n v="705700"/>
    <n v="10.7"/>
    <n v="62272"/>
    <x v="0"/>
    <n v="77000"/>
    <s v="Transfer"/>
    <n v="5500"/>
    <x v="0"/>
    <x v="0"/>
    <x v="420"/>
    <x v="40"/>
    <n v="1"/>
    <n v="1"/>
    <n v="0"/>
  </r>
  <r>
    <x v="2"/>
    <x v="12"/>
    <x v="8"/>
    <x v="0"/>
    <n v="54"/>
    <d v="2019-09-19T00:00:00"/>
    <n v="34900"/>
    <n v="0"/>
    <n v="0"/>
    <n v="0"/>
    <x v="2"/>
    <n v="49500"/>
    <s v="Card Payment"/>
    <n v="2400"/>
    <x v="2"/>
    <x v="1"/>
    <x v="421"/>
    <x v="358"/>
    <n v="0"/>
    <n v="0"/>
    <n v="0"/>
  </r>
  <r>
    <x v="1"/>
    <x v="5"/>
    <x v="0"/>
    <x v="1"/>
    <n v="31"/>
    <d v="2020-12-30T00:00:00"/>
    <n v="371500"/>
    <n v="354600"/>
    <n v="14.98"/>
    <n v="12289"/>
    <x v="0"/>
    <n v="346000"/>
    <s v="Card Payment"/>
    <n v="5300"/>
    <x v="0"/>
    <x v="1"/>
    <x v="422"/>
    <x v="359"/>
    <n v="1"/>
    <n v="1"/>
    <n v="0"/>
  </r>
  <r>
    <x v="2"/>
    <x v="2"/>
    <x v="2"/>
    <x v="1"/>
    <n v="30"/>
    <d v="2019-10-10T00:00:00"/>
    <n v="75600"/>
    <n v="175500"/>
    <n v="11.5"/>
    <n v="4579"/>
    <x v="1"/>
    <n v="34000"/>
    <s v="Card Payment"/>
    <n v="14800"/>
    <x v="1"/>
    <x v="2"/>
    <x v="423"/>
    <x v="136"/>
    <n v="1"/>
    <n v="0"/>
    <n v="175500"/>
  </r>
  <r>
    <x v="1"/>
    <x v="8"/>
    <x v="6"/>
    <x v="0"/>
    <n v="35"/>
    <d v="2023-01-30T00:00:00"/>
    <n v="525200"/>
    <n v="444700"/>
    <n v="11.35"/>
    <n v="39376"/>
    <x v="4"/>
    <n v="262700"/>
    <s v="Withdrawal"/>
    <n v="29800"/>
    <x v="1"/>
    <x v="3"/>
    <x v="424"/>
    <x v="360"/>
    <n v="1"/>
    <n v="0"/>
    <n v="444700"/>
  </r>
  <r>
    <x v="3"/>
    <x v="11"/>
    <x v="7"/>
    <x v="1"/>
    <n v="37"/>
    <d v="2019-12-28T00:00:00"/>
    <n v="386000"/>
    <n v="344300"/>
    <n v="8.7200000000000006"/>
    <n v="15685"/>
    <x v="3"/>
    <n v="389300"/>
    <s v="UPI"/>
    <n v="9400"/>
    <x v="0"/>
    <x v="1"/>
    <x v="425"/>
    <x v="361"/>
    <n v="1"/>
    <n v="0"/>
    <n v="0"/>
  </r>
  <r>
    <x v="0"/>
    <x v="13"/>
    <x v="6"/>
    <x v="0"/>
    <n v="60"/>
    <d v="2020-03-16T00:00:00"/>
    <n v="16500"/>
    <n v="0"/>
    <n v="0"/>
    <n v="0"/>
    <x v="2"/>
    <n v="19000"/>
    <s v="Transfer"/>
    <n v="27800"/>
    <x v="2"/>
    <x v="0"/>
    <x v="426"/>
    <x v="362"/>
    <n v="0"/>
    <n v="0"/>
    <n v="0"/>
  </r>
  <r>
    <x v="0"/>
    <x v="0"/>
    <x v="0"/>
    <x v="0"/>
    <n v="38"/>
    <d v="2024-11-10T00:00:00"/>
    <n v="43000"/>
    <n v="0"/>
    <n v="0"/>
    <n v="0"/>
    <x v="2"/>
    <n v="47000"/>
    <s v="UPI"/>
    <n v="2500"/>
    <x v="2"/>
    <x v="1"/>
    <x v="277"/>
    <x v="363"/>
    <n v="0"/>
    <n v="0"/>
    <n v="0"/>
  </r>
  <r>
    <x v="0"/>
    <x v="2"/>
    <x v="2"/>
    <x v="1"/>
    <n v="29"/>
    <d v="2023-07-03T00:00:00"/>
    <n v="31100"/>
    <n v="0"/>
    <n v="0"/>
    <n v="0"/>
    <x v="2"/>
    <n v="32400"/>
    <s v="Deposit"/>
    <n v="5700"/>
    <x v="2"/>
    <x v="1"/>
    <x v="427"/>
    <x v="364"/>
    <n v="0"/>
    <n v="0"/>
    <n v="0"/>
  </r>
  <r>
    <x v="0"/>
    <x v="1"/>
    <x v="1"/>
    <x v="1"/>
    <n v="45"/>
    <d v="2021-05-16T00:00:00"/>
    <n v="72000"/>
    <n v="0"/>
    <n v="0"/>
    <n v="0"/>
    <x v="2"/>
    <n v="92900"/>
    <s v="Transfer"/>
    <n v="6600"/>
    <x v="2"/>
    <x v="1"/>
    <x v="428"/>
    <x v="105"/>
    <n v="0"/>
    <n v="0"/>
    <n v="0"/>
  </r>
  <r>
    <x v="2"/>
    <x v="5"/>
    <x v="0"/>
    <x v="1"/>
    <n v="60"/>
    <d v="2022-12-18T00:00:00"/>
    <n v="87900"/>
    <n v="78900"/>
    <n v="8.83"/>
    <n v="2503"/>
    <x v="0"/>
    <n v="76000"/>
    <s v="UPI"/>
    <n v="7700"/>
    <x v="0"/>
    <x v="1"/>
    <x v="429"/>
    <x v="365"/>
    <n v="1"/>
    <n v="1"/>
    <n v="0"/>
  </r>
  <r>
    <x v="3"/>
    <x v="6"/>
    <x v="4"/>
    <x v="0"/>
    <n v="34"/>
    <d v="2019-05-22T00:00:00"/>
    <n v="91200"/>
    <n v="814500"/>
    <n v="11.83"/>
    <n v="21381"/>
    <x v="0"/>
    <n v="111600"/>
    <s v="UPI"/>
    <n v="9200"/>
    <x v="0"/>
    <x v="0"/>
    <x v="35"/>
    <x v="366"/>
    <n v="1"/>
    <n v="1"/>
    <n v="0"/>
  </r>
  <r>
    <x v="0"/>
    <x v="13"/>
    <x v="6"/>
    <x v="1"/>
    <n v="45"/>
    <d v="2022-08-07T00:00:00"/>
    <n v="183700"/>
    <n v="635300"/>
    <n v="12.07"/>
    <n v="56466"/>
    <x v="3"/>
    <n v="108700"/>
    <s v="Deposit"/>
    <n v="15800"/>
    <x v="0"/>
    <x v="0"/>
    <x v="430"/>
    <x v="6"/>
    <n v="1"/>
    <n v="0"/>
    <n v="0"/>
  </r>
  <r>
    <x v="0"/>
    <x v="8"/>
    <x v="6"/>
    <x v="1"/>
    <n v="42"/>
    <d v="2022-12-26T00:00:00"/>
    <n v="266900"/>
    <n v="270700"/>
    <n v="8.9600000000000009"/>
    <n v="23668"/>
    <x v="0"/>
    <n v="206500"/>
    <s v="Card Payment"/>
    <n v="5700"/>
    <x v="0"/>
    <x v="1"/>
    <x v="431"/>
    <x v="367"/>
    <n v="1"/>
    <n v="1"/>
    <n v="0"/>
  </r>
  <r>
    <x v="0"/>
    <x v="10"/>
    <x v="6"/>
    <x v="1"/>
    <n v="50"/>
    <d v="2024-02-19T00:00:00"/>
    <n v="170700"/>
    <n v="0"/>
    <n v="0"/>
    <n v="0"/>
    <x v="2"/>
    <n v="93600"/>
    <s v="Transfer"/>
    <n v="9600"/>
    <x v="2"/>
    <x v="1"/>
    <x v="432"/>
    <x v="368"/>
    <n v="0"/>
    <n v="0"/>
    <n v="0"/>
  </r>
  <r>
    <x v="1"/>
    <x v="14"/>
    <x v="5"/>
    <x v="0"/>
    <n v="40"/>
    <d v="2024-01-22T00:00:00"/>
    <n v="46600"/>
    <n v="141200"/>
    <n v="7.95"/>
    <n v="2860"/>
    <x v="0"/>
    <n v="43400"/>
    <s v="Transfer"/>
    <n v="8200"/>
    <x v="0"/>
    <x v="2"/>
    <x v="433"/>
    <x v="205"/>
    <n v="1"/>
    <n v="1"/>
    <n v="0"/>
  </r>
  <r>
    <x v="2"/>
    <x v="7"/>
    <x v="5"/>
    <x v="1"/>
    <n v="41"/>
    <d v="2023-09-09T00:00:00"/>
    <n v="38600"/>
    <n v="1026000"/>
    <n v="10.19"/>
    <n v="47435"/>
    <x v="3"/>
    <n v="38200"/>
    <s v="Deposit"/>
    <n v="3700"/>
    <x v="0"/>
    <x v="1"/>
    <x v="434"/>
    <x v="369"/>
    <n v="1"/>
    <n v="0"/>
    <n v="0"/>
  </r>
  <r>
    <x v="0"/>
    <x v="2"/>
    <x v="2"/>
    <x v="1"/>
    <n v="64"/>
    <d v="2020-12-01T00:00:00"/>
    <n v="75200"/>
    <n v="344600"/>
    <n v="12.86"/>
    <n v="7816"/>
    <x v="4"/>
    <n v="77300"/>
    <s v="Card Payment"/>
    <n v="7700"/>
    <x v="1"/>
    <x v="0"/>
    <x v="435"/>
    <x v="370"/>
    <n v="1"/>
    <n v="0"/>
    <n v="344600"/>
  </r>
  <r>
    <x v="3"/>
    <x v="9"/>
    <x v="0"/>
    <x v="0"/>
    <n v="52"/>
    <d v="2021-09-24T00:00:00"/>
    <n v="107700"/>
    <n v="0"/>
    <n v="0"/>
    <n v="0"/>
    <x v="2"/>
    <n v="109400"/>
    <s v="Transfer"/>
    <n v="7500"/>
    <x v="2"/>
    <x v="1"/>
    <x v="436"/>
    <x v="371"/>
    <n v="0"/>
    <n v="0"/>
    <n v="0"/>
  </r>
  <r>
    <x v="1"/>
    <x v="7"/>
    <x v="5"/>
    <x v="0"/>
    <n v="41"/>
    <d v="2024-09-27T00:00:00"/>
    <n v="64200"/>
    <n v="0"/>
    <n v="0"/>
    <n v="0"/>
    <x v="2"/>
    <n v="49300"/>
    <s v="Transfer"/>
    <n v="7300"/>
    <x v="2"/>
    <x v="0"/>
    <x v="437"/>
    <x v="372"/>
    <n v="0"/>
    <n v="0"/>
    <n v="0"/>
  </r>
  <r>
    <x v="0"/>
    <x v="8"/>
    <x v="6"/>
    <x v="1"/>
    <n v="55"/>
    <d v="2022-08-18T00:00:00"/>
    <n v="23900"/>
    <n v="0"/>
    <n v="0"/>
    <n v="0"/>
    <x v="2"/>
    <n v="22800"/>
    <s v="Transfer"/>
    <n v="8700"/>
    <x v="2"/>
    <x v="1"/>
    <x v="438"/>
    <x v="373"/>
    <n v="0"/>
    <n v="0"/>
    <n v="0"/>
  </r>
  <r>
    <x v="2"/>
    <x v="4"/>
    <x v="4"/>
    <x v="1"/>
    <n v="52"/>
    <d v="2021-05-30T00:00:00"/>
    <n v="133900"/>
    <n v="0"/>
    <n v="0"/>
    <n v="0"/>
    <x v="2"/>
    <n v="83800"/>
    <s v="Card Payment"/>
    <n v="9100"/>
    <x v="2"/>
    <x v="1"/>
    <x v="439"/>
    <x v="60"/>
    <n v="0"/>
    <n v="0"/>
    <n v="0"/>
  </r>
  <r>
    <x v="1"/>
    <x v="12"/>
    <x v="8"/>
    <x v="1"/>
    <n v="50"/>
    <d v="2022-04-28T00:00:00"/>
    <n v="53700"/>
    <n v="0"/>
    <n v="0"/>
    <n v="0"/>
    <x v="2"/>
    <n v="72000"/>
    <s v="Deposit"/>
    <n v="5800"/>
    <x v="2"/>
    <x v="1"/>
    <x v="334"/>
    <x v="372"/>
    <n v="0"/>
    <n v="0"/>
    <n v="0"/>
  </r>
  <r>
    <x v="0"/>
    <x v="4"/>
    <x v="4"/>
    <x v="0"/>
    <n v="59"/>
    <d v="2022-03-05T00:00:00"/>
    <n v="52400"/>
    <n v="0"/>
    <n v="0"/>
    <n v="0"/>
    <x v="2"/>
    <n v="48400"/>
    <s v="Transfer"/>
    <n v="26700"/>
    <x v="2"/>
    <x v="1"/>
    <x v="412"/>
    <x v="374"/>
    <n v="0"/>
    <n v="0"/>
    <n v="0"/>
  </r>
  <r>
    <x v="0"/>
    <x v="10"/>
    <x v="6"/>
    <x v="1"/>
    <n v="32"/>
    <d v="2020-07-08T00:00:00"/>
    <n v="71600"/>
    <n v="528200"/>
    <n v="9.61"/>
    <n v="24279"/>
    <x v="0"/>
    <n v="62800"/>
    <s v="UPI"/>
    <n v="3000"/>
    <x v="0"/>
    <x v="0"/>
    <x v="440"/>
    <x v="375"/>
    <n v="1"/>
    <n v="1"/>
    <n v="0"/>
  </r>
  <r>
    <x v="0"/>
    <x v="2"/>
    <x v="2"/>
    <x v="1"/>
    <n v="61"/>
    <d v="2020-02-08T00:00:00"/>
    <n v="61200"/>
    <n v="0"/>
    <n v="0"/>
    <n v="0"/>
    <x v="2"/>
    <n v="85500"/>
    <s v="Card Payment"/>
    <n v="4400"/>
    <x v="2"/>
    <x v="0"/>
    <x v="441"/>
    <x v="376"/>
    <n v="0"/>
    <n v="0"/>
    <n v="0"/>
  </r>
  <r>
    <x v="0"/>
    <x v="9"/>
    <x v="0"/>
    <x v="0"/>
    <n v="38"/>
    <d v="2021-06-10T00:00:00"/>
    <n v="54900"/>
    <n v="0"/>
    <n v="0"/>
    <n v="0"/>
    <x v="2"/>
    <n v="37900"/>
    <s v="Withdrawal"/>
    <n v="103800"/>
    <x v="2"/>
    <x v="1"/>
    <x v="442"/>
    <x v="377"/>
    <n v="0"/>
    <n v="0"/>
    <n v="0"/>
  </r>
  <r>
    <x v="1"/>
    <x v="6"/>
    <x v="4"/>
    <x v="0"/>
    <n v="41"/>
    <d v="2020-08-24T00:00:00"/>
    <n v="25300"/>
    <n v="0"/>
    <n v="0"/>
    <n v="0"/>
    <x v="2"/>
    <n v="18200"/>
    <s v="Deposit"/>
    <n v="3300"/>
    <x v="2"/>
    <x v="1"/>
    <x v="443"/>
    <x v="378"/>
    <n v="0"/>
    <n v="0"/>
    <n v="0"/>
  </r>
  <r>
    <x v="3"/>
    <x v="10"/>
    <x v="6"/>
    <x v="1"/>
    <n v="33"/>
    <d v="2024-01-05T00:00:00"/>
    <n v="68200"/>
    <n v="0"/>
    <n v="0"/>
    <n v="0"/>
    <x v="2"/>
    <n v="49500"/>
    <s v="UPI"/>
    <n v="2500"/>
    <x v="2"/>
    <x v="0"/>
    <x v="27"/>
    <x v="29"/>
    <n v="0"/>
    <n v="0"/>
    <n v="0"/>
  </r>
  <r>
    <x v="0"/>
    <x v="2"/>
    <x v="2"/>
    <x v="0"/>
    <n v="41"/>
    <d v="2019-12-07T00:00:00"/>
    <n v="136300"/>
    <n v="684500"/>
    <n v="14.91"/>
    <n v="23698"/>
    <x v="0"/>
    <n v="134000"/>
    <s v="Transfer"/>
    <n v="16500"/>
    <x v="0"/>
    <x v="0"/>
    <x v="444"/>
    <x v="379"/>
    <n v="1"/>
    <n v="1"/>
    <n v="0"/>
  </r>
  <r>
    <x v="0"/>
    <x v="3"/>
    <x v="3"/>
    <x v="1"/>
    <n v="28"/>
    <d v="2024-05-22T00:00:00"/>
    <n v="93900"/>
    <n v="0"/>
    <n v="0"/>
    <n v="0"/>
    <x v="2"/>
    <n v="104000"/>
    <s v="Withdrawal"/>
    <n v="1300"/>
    <x v="2"/>
    <x v="3"/>
    <x v="445"/>
    <x v="380"/>
    <n v="0"/>
    <n v="0"/>
    <n v="0"/>
  </r>
  <r>
    <x v="0"/>
    <x v="7"/>
    <x v="5"/>
    <x v="1"/>
    <n v="60"/>
    <d v="2020-12-04T00:00:00"/>
    <n v="167900"/>
    <n v="0"/>
    <n v="0"/>
    <n v="0"/>
    <x v="2"/>
    <n v="198900"/>
    <s v="Deposit"/>
    <n v="6900"/>
    <x v="2"/>
    <x v="0"/>
    <x v="169"/>
    <x v="381"/>
    <n v="0"/>
    <n v="0"/>
    <n v="0"/>
  </r>
  <r>
    <x v="0"/>
    <x v="10"/>
    <x v="6"/>
    <x v="1"/>
    <n v="27"/>
    <d v="2019-11-14T00:00:00"/>
    <n v="40400"/>
    <n v="93700"/>
    <n v="9.44"/>
    <n v="2351"/>
    <x v="0"/>
    <n v="66400"/>
    <s v="Card Payment"/>
    <n v="58600"/>
    <x v="0"/>
    <x v="0"/>
    <x v="446"/>
    <x v="382"/>
    <n v="1"/>
    <n v="1"/>
    <n v="0"/>
  </r>
  <r>
    <x v="1"/>
    <x v="7"/>
    <x v="5"/>
    <x v="0"/>
    <n v="43"/>
    <d v="2022-10-18T00:00:00"/>
    <n v="25300"/>
    <n v="0"/>
    <n v="0"/>
    <n v="0"/>
    <x v="2"/>
    <n v="11100"/>
    <s v="Withdrawal"/>
    <n v="2100"/>
    <x v="2"/>
    <x v="0"/>
    <x v="447"/>
    <x v="36"/>
    <n v="0"/>
    <n v="0"/>
    <n v="0"/>
  </r>
  <r>
    <x v="0"/>
    <x v="13"/>
    <x v="6"/>
    <x v="1"/>
    <n v="64"/>
    <d v="2025-08-26T00:00:00"/>
    <n v="60900"/>
    <n v="178400"/>
    <n v="8.84"/>
    <n v="8137"/>
    <x v="0"/>
    <n v="70200"/>
    <s v="Withdrawal"/>
    <n v="1400"/>
    <x v="0"/>
    <x v="3"/>
    <x v="448"/>
    <x v="383"/>
    <n v="1"/>
    <n v="1"/>
    <n v="0"/>
  </r>
  <r>
    <x v="0"/>
    <x v="4"/>
    <x v="4"/>
    <x v="1"/>
    <n v="52"/>
    <d v="2025-03-30T00:00:00"/>
    <n v="44500"/>
    <n v="0"/>
    <n v="0"/>
    <n v="0"/>
    <x v="2"/>
    <n v="38300"/>
    <s v="UPI"/>
    <n v="2200"/>
    <x v="2"/>
    <x v="2"/>
    <x v="449"/>
    <x v="384"/>
    <n v="0"/>
    <n v="0"/>
    <n v="0"/>
  </r>
  <r>
    <x v="0"/>
    <x v="13"/>
    <x v="6"/>
    <x v="1"/>
    <n v="31"/>
    <d v="2023-12-06T00:00:00"/>
    <n v="48600"/>
    <n v="0"/>
    <n v="0"/>
    <n v="0"/>
    <x v="2"/>
    <n v="41500"/>
    <s v="Deposit"/>
    <n v="19100"/>
    <x v="2"/>
    <x v="1"/>
    <x v="450"/>
    <x v="175"/>
    <n v="0"/>
    <n v="0"/>
    <n v="0"/>
  </r>
  <r>
    <x v="2"/>
    <x v="14"/>
    <x v="5"/>
    <x v="0"/>
    <n v="42"/>
    <d v="2022-09-29T00:00:00"/>
    <n v="89800"/>
    <n v="422400"/>
    <n v="14.03"/>
    <n v="37932"/>
    <x v="0"/>
    <n v="75900"/>
    <s v="UPI"/>
    <n v="23400"/>
    <x v="0"/>
    <x v="1"/>
    <x v="451"/>
    <x v="24"/>
    <n v="1"/>
    <n v="1"/>
    <n v="0"/>
  </r>
  <r>
    <x v="0"/>
    <x v="3"/>
    <x v="3"/>
    <x v="1"/>
    <n v="42"/>
    <d v="2023-04-22T00:00:00"/>
    <n v="48900"/>
    <n v="0"/>
    <n v="0"/>
    <n v="0"/>
    <x v="2"/>
    <n v="37800"/>
    <s v="UPI"/>
    <n v="5400"/>
    <x v="2"/>
    <x v="1"/>
    <x v="452"/>
    <x v="385"/>
    <n v="0"/>
    <n v="0"/>
    <n v="0"/>
  </r>
  <r>
    <x v="1"/>
    <x v="9"/>
    <x v="0"/>
    <x v="1"/>
    <n v="63"/>
    <d v="2021-03-27T00:00:00"/>
    <n v="25900"/>
    <n v="1099100"/>
    <n v="13.78"/>
    <n v="37447"/>
    <x v="3"/>
    <n v="36800"/>
    <s v="Transfer"/>
    <n v="15700"/>
    <x v="0"/>
    <x v="0"/>
    <x v="453"/>
    <x v="39"/>
    <n v="1"/>
    <n v="0"/>
    <n v="0"/>
  </r>
  <r>
    <x v="0"/>
    <x v="6"/>
    <x v="4"/>
    <x v="1"/>
    <n v="45"/>
    <d v="2020-07-06T00:00:00"/>
    <n v="46600"/>
    <n v="0"/>
    <n v="0"/>
    <n v="0"/>
    <x v="2"/>
    <n v="56400"/>
    <s v="Card Payment"/>
    <n v="29700"/>
    <x v="2"/>
    <x v="2"/>
    <x v="454"/>
    <x v="386"/>
    <n v="0"/>
    <n v="0"/>
    <n v="0"/>
  </r>
  <r>
    <x v="1"/>
    <x v="1"/>
    <x v="1"/>
    <x v="1"/>
    <n v="42"/>
    <d v="2021-05-05T00:00:00"/>
    <n v="100100"/>
    <n v="940700"/>
    <n v="11.23"/>
    <n v="43945"/>
    <x v="3"/>
    <n v="100700"/>
    <s v="Withdrawal"/>
    <n v="42500"/>
    <x v="0"/>
    <x v="0"/>
    <x v="455"/>
    <x v="251"/>
    <n v="1"/>
    <n v="0"/>
    <n v="0"/>
  </r>
  <r>
    <x v="2"/>
    <x v="7"/>
    <x v="5"/>
    <x v="0"/>
    <n v="48"/>
    <d v="2023-12-18T00:00:00"/>
    <n v="132700"/>
    <n v="0"/>
    <n v="0"/>
    <n v="0"/>
    <x v="2"/>
    <n v="177500"/>
    <s v="Deposit"/>
    <n v="6800"/>
    <x v="2"/>
    <x v="1"/>
    <x v="456"/>
    <x v="347"/>
    <n v="0"/>
    <n v="0"/>
    <n v="0"/>
  </r>
  <r>
    <x v="0"/>
    <x v="6"/>
    <x v="4"/>
    <x v="0"/>
    <n v="49"/>
    <d v="2019-07-02T00:00:00"/>
    <n v="131600"/>
    <n v="301300"/>
    <n v="8.69"/>
    <n v="6209"/>
    <x v="0"/>
    <n v="81800"/>
    <s v="Card Payment"/>
    <n v="1100"/>
    <x v="0"/>
    <x v="2"/>
    <x v="457"/>
    <x v="387"/>
    <n v="1"/>
    <n v="1"/>
    <n v="0"/>
  </r>
  <r>
    <x v="0"/>
    <x v="7"/>
    <x v="5"/>
    <x v="1"/>
    <n v="33"/>
    <d v="2023-04-24T00:00:00"/>
    <n v="107600"/>
    <n v="0"/>
    <n v="0"/>
    <n v="0"/>
    <x v="2"/>
    <n v="71800"/>
    <s v="Card Payment"/>
    <n v="4100"/>
    <x v="2"/>
    <x v="2"/>
    <x v="458"/>
    <x v="388"/>
    <n v="0"/>
    <n v="0"/>
    <n v="0"/>
  </r>
  <r>
    <x v="3"/>
    <x v="8"/>
    <x v="6"/>
    <x v="1"/>
    <n v="38"/>
    <d v="2020-02-01T00:00:00"/>
    <n v="65000"/>
    <n v="672600"/>
    <n v="13.12"/>
    <n v="22701"/>
    <x v="1"/>
    <n v="29600"/>
    <s v="Deposit"/>
    <n v="5800"/>
    <x v="1"/>
    <x v="1"/>
    <x v="459"/>
    <x v="389"/>
    <n v="1"/>
    <n v="0"/>
    <n v="672600"/>
  </r>
  <r>
    <x v="3"/>
    <x v="10"/>
    <x v="6"/>
    <x v="0"/>
    <n v="22"/>
    <d v="2023-09-24T00:00:00"/>
    <n v="105800"/>
    <n v="0"/>
    <n v="0"/>
    <n v="0"/>
    <x v="2"/>
    <n v="87300"/>
    <s v="Card Payment"/>
    <n v="6700"/>
    <x v="2"/>
    <x v="0"/>
    <x v="460"/>
    <x v="390"/>
    <n v="0"/>
    <n v="0"/>
    <n v="0"/>
  </r>
  <r>
    <x v="0"/>
    <x v="14"/>
    <x v="5"/>
    <x v="1"/>
    <n v="49"/>
    <d v="2023-02-26T00:00:00"/>
    <n v="72300"/>
    <n v="0"/>
    <n v="0"/>
    <n v="0"/>
    <x v="2"/>
    <n v="75200"/>
    <s v="Transfer"/>
    <n v="7200"/>
    <x v="2"/>
    <x v="0"/>
    <x v="461"/>
    <x v="209"/>
    <n v="0"/>
    <n v="0"/>
    <n v="0"/>
  </r>
  <r>
    <x v="0"/>
    <x v="4"/>
    <x v="4"/>
    <x v="1"/>
    <n v="41"/>
    <d v="2021-06-25T00:00:00"/>
    <n v="82600"/>
    <n v="0"/>
    <n v="0"/>
    <n v="0"/>
    <x v="2"/>
    <n v="84700"/>
    <s v="Card Payment"/>
    <n v="23300"/>
    <x v="2"/>
    <x v="2"/>
    <x v="462"/>
    <x v="301"/>
    <n v="0"/>
    <n v="0"/>
    <n v="0"/>
  </r>
  <r>
    <x v="3"/>
    <x v="1"/>
    <x v="1"/>
    <x v="0"/>
    <n v="35"/>
    <d v="2022-09-18T00:00:00"/>
    <n v="33800"/>
    <n v="0"/>
    <n v="0"/>
    <n v="0"/>
    <x v="2"/>
    <n v="35100"/>
    <s v="Transfer"/>
    <n v="26800"/>
    <x v="2"/>
    <x v="2"/>
    <x v="463"/>
    <x v="308"/>
    <n v="0"/>
    <n v="0"/>
    <n v="0"/>
  </r>
  <r>
    <x v="2"/>
    <x v="11"/>
    <x v="7"/>
    <x v="0"/>
    <n v="47"/>
    <d v="2024-12-14T00:00:00"/>
    <n v="77800"/>
    <n v="0"/>
    <n v="0"/>
    <n v="0"/>
    <x v="2"/>
    <n v="50400"/>
    <s v="Withdrawal"/>
    <n v="7300"/>
    <x v="2"/>
    <x v="0"/>
    <x v="464"/>
    <x v="391"/>
    <n v="0"/>
    <n v="0"/>
    <n v="0"/>
  </r>
  <r>
    <x v="0"/>
    <x v="7"/>
    <x v="5"/>
    <x v="1"/>
    <n v="51"/>
    <d v="2019-01-01T00:00:00"/>
    <n v="103500"/>
    <n v="1946100"/>
    <n v="8.77"/>
    <n v="48217"/>
    <x v="4"/>
    <n v="124300"/>
    <s v="Withdrawal"/>
    <n v="22800"/>
    <x v="1"/>
    <x v="0"/>
    <x v="465"/>
    <x v="348"/>
    <n v="1"/>
    <n v="0"/>
    <n v="1946100"/>
  </r>
  <r>
    <x v="3"/>
    <x v="6"/>
    <x v="4"/>
    <x v="1"/>
    <n v="35"/>
    <d v="2019-01-19T00:00:00"/>
    <n v="100200"/>
    <n v="687100"/>
    <n v="9.9600000000000009"/>
    <n v="22158"/>
    <x v="0"/>
    <n v="106200"/>
    <s v="UPI"/>
    <n v="11700"/>
    <x v="0"/>
    <x v="2"/>
    <x v="466"/>
    <x v="392"/>
    <n v="1"/>
    <n v="1"/>
    <n v="0"/>
  </r>
  <r>
    <x v="0"/>
    <x v="14"/>
    <x v="5"/>
    <x v="1"/>
    <n v="43"/>
    <d v="2020-08-06T00:00:00"/>
    <n v="25100"/>
    <n v="471000"/>
    <n v="11.27"/>
    <n v="10304"/>
    <x v="0"/>
    <n v="29700"/>
    <s v="Transfer"/>
    <n v="9000"/>
    <x v="0"/>
    <x v="0"/>
    <x v="467"/>
    <x v="274"/>
    <n v="1"/>
    <n v="1"/>
    <n v="0"/>
  </r>
  <r>
    <x v="2"/>
    <x v="0"/>
    <x v="0"/>
    <x v="1"/>
    <n v="44"/>
    <d v="2020-03-31T00:00:00"/>
    <n v="81400"/>
    <n v="0"/>
    <n v="0"/>
    <n v="0"/>
    <x v="2"/>
    <n v="42900"/>
    <s v="Withdrawal"/>
    <n v="19200"/>
    <x v="2"/>
    <x v="1"/>
    <x v="468"/>
    <x v="270"/>
    <n v="0"/>
    <n v="0"/>
    <n v="0"/>
  </r>
  <r>
    <x v="0"/>
    <x v="1"/>
    <x v="1"/>
    <x v="1"/>
    <n v="64"/>
    <d v="2024-07-29T00:00:00"/>
    <n v="22000"/>
    <n v="0"/>
    <n v="0"/>
    <n v="0"/>
    <x v="2"/>
    <n v="23700"/>
    <s v="Card Payment"/>
    <n v="9100"/>
    <x v="2"/>
    <x v="2"/>
    <x v="416"/>
    <x v="393"/>
    <n v="0"/>
    <n v="0"/>
    <n v="0"/>
  </r>
  <r>
    <x v="0"/>
    <x v="0"/>
    <x v="0"/>
    <x v="1"/>
    <n v="33"/>
    <d v="2022-02-06T00:00:00"/>
    <n v="86900"/>
    <n v="164000"/>
    <n v="10.62"/>
    <n v="7615"/>
    <x v="0"/>
    <n v="61100"/>
    <s v="Deposit"/>
    <n v="54200"/>
    <x v="0"/>
    <x v="1"/>
    <x v="469"/>
    <x v="394"/>
    <n v="1"/>
    <n v="1"/>
    <n v="0"/>
  </r>
  <r>
    <x v="0"/>
    <x v="13"/>
    <x v="6"/>
    <x v="1"/>
    <n v="42"/>
    <d v="2025-10-28T00:00:00"/>
    <n v="41300"/>
    <n v="0"/>
    <n v="0"/>
    <n v="0"/>
    <x v="2"/>
    <n v="37200"/>
    <s v="Deposit"/>
    <n v="2300"/>
    <x v="2"/>
    <x v="1"/>
    <x v="377"/>
    <x v="269"/>
    <n v="0"/>
    <n v="0"/>
    <n v="0"/>
  </r>
  <r>
    <x v="1"/>
    <x v="4"/>
    <x v="4"/>
    <x v="0"/>
    <n v="63"/>
    <d v="2024-05-06T00:00:00"/>
    <n v="319700"/>
    <n v="0"/>
    <n v="0"/>
    <n v="0"/>
    <x v="2"/>
    <n v="362400"/>
    <s v="Transfer"/>
    <n v="5300"/>
    <x v="2"/>
    <x v="2"/>
    <x v="470"/>
    <x v="395"/>
    <n v="0"/>
    <n v="0"/>
    <n v="0"/>
  </r>
  <r>
    <x v="0"/>
    <x v="12"/>
    <x v="8"/>
    <x v="0"/>
    <n v="57"/>
    <d v="2024-11-20T00:00:00"/>
    <n v="83000"/>
    <n v="0"/>
    <n v="0"/>
    <n v="0"/>
    <x v="2"/>
    <n v="84900"/>
    <s v="UPI"/>
    <n v="7600"/>
    <x v="2"/>
    <x v="2"/>
    <x v="471"/>
    <x v="340"/>
    <n v="0"/>
    <n v="0"/>
    <n v="0"/>
  </r>
  <r>
    <x v="0"/>
    <x v="12"/>
    <x v="8"/>
    <x v="1"/>
    <n v="53"/>
    <d v="2021-09-14T00:00:00"/>
    <n v="148200"/>
    <n v="1098400"/>
    <n v="13.96"/>
    <n v="52717"/>
    <x v="3"/>
    <n v="116700"/>
    <s v="Card Payment"/>
    <n v="12600"/>
    <x v="0"/>
    <x v="1"/>
    <x v="472"/>
    <x v="396"/>
    <n v="1"/>
    <n v="0"/>
    <n v="0"/>
  </r>
  <r>
    <x v="0"/>
    <x v="11"/>
    <x v="7"/>
    <x v="1"/>
    <n v="23"/>
    <d v="2020-06-03T00:00:00"/>
    <n v="451100"/>
    <n v="264200"/>
    <n v="9.3699999999999992"/>
    <n v="6621"/>
    <x v="1"/>
    <n v="451800"/>
    <s v="Transfer"/>
    <n v="26600"/>
    <x v="1"/>
    <x v="1"/>
    <x v="473"/>
    <x v="397"/>
    <n v="1"/>
    <n v="0"/>
    <n v="264200"/>
  </r>
  <r>
    <x v="2"/>
    <x v="8"/>
    <x v="6"/>
    <x v="0"/>
    <n v="39"/>
    <d v="2021-05-08T00:00:00"/>
    <n v="37400"/>
    <n v="0"/>
    <n v="0"/>
    <n v="0"/>
    <x v="2"/>
    <n v="23100"/>
    <s v="Deposit"/>
    <n v="8300"/>
    <x v="2"/>
    <x v="1"/>
    <x v="29"/>
    <x v="330"/>
    <n v="0"/>
    <n v="0"/>
    <n v="0"/>
  </r>
  <r>
    <x v="3"/>
    <x v="6"/>
    <x v="4"/>
    <x v="1"/>
    <n v="43"/>
    <d v="2019-06-23T00:00:00"/>
    <n v="108600"/>
    <n v="0"/>
    <n v="0"/>
    <n v="0"/>
    <x v="2"/>
    <n v="139800"/>
    <s v="Transfer"/>
    <n v="2400"/>
    <x v="2"/>
    <x v="1"/>
    <x v="474"/>
    <x v="337"/>
    <n v="0"/>
    <n v="0"/>
    <n v="0"/>
  </r>
  <r>
    <x v="0"/>
    <x v="2"/>
    <x v="2"/>
    <x v="1"/>
    <n v="49"/>
    <d v="2022-09-28T00:00:00"/>
    <n v="27400"/>
    <n v="993700"/>
    <n v="11.43"/>
    <n v="46513"/>
    <x v="3"/>
    <n v="26000"/>
    <s v="Card Payment"/>
    <n v="18100"/>
    <x v="0"/>
    <x v="1"/>
    <x v="195"/>
    <x v="309"/>
    <n v="1"/>
    <n v="0"/>
    <n v="0"/>
  </r>
  <r>
    <x v="2"/>
    <x v="11"/>
    <x v="7"/>
    <x v="0"/>
    <n v="50"/>
    <d v="2025-10-14T00:00:00"/>
    <n v="100500"/>
    <n v="0"/>
    <n v="0"/>
    <n v="0"/>
    <x v="2"/>
    <n v="128600"/>
    <s v="Withdrawal"/>
    <n v="16800"/>
    <x v="2"/>
    <x v="2"/>
    <x v="475"/>
    <x v="398"/>
    <n v="0"/>
    <n v="0"/>
    <n v="0"/>
  </r>
  <r>
    <x v="3"/>
    <x v="10"/>
    <x v="6"/>
    <x v="1"/>
    <n v="59"/>
    <d v="2020-12-27T00:00:00"/>
    <n v="336400"/>
    <n v="0"/>
    <n v="0"/>
    <n v="0"/>
    <x v="2"/>
    <n v="292100"/>
    <s v="Card Payment"/>
    <n v="1500"/>
    <x v="2"/>
    <x v="1"/>
    <x v="476"/>
    <x v="399"/>
    <n v="0"/>
    <n v="0"/>
    <n v="0"/>
  </r>
  <r>
    <x v="2"/>
    <x v="10"/>
    <x v="6"/>
    <x v="0"/>
    <n v="64"/>
    <d v="2023-09-07T00:00:00"/>
    <n v="44000"/>
    <n v="0"/>
    <n v="0"/>
    <n v="0"/>
    <x v="2"/>
    <n v="38200"/>
    <s v="Withdrawal"/>
    <n v="8500"/>
    <x v="2"/>
    <x v="0"/>
    <x v="477"/>
    <x v="400"/>
    <n v="0"/>
    <n v="0"/>
    <n v="0"/>
  </r>
  <r>
    <x v="0"/>
    <x v="6"/>
    <x v="4"/>
    <x v="0"/>
    <n v="45"/>
    <d v="2024-02-19T00:00:00"/>
    <n v="35300"/>
    <n v="0"/>
    <n v="0"/>
    <n v="0"/>
    <x v="2"/>
    <n v="28600"/>
    <s v="Withdrawal"/>
    <n v="2000"/>
    <x v="2"/>
    <x v="1"/>
    <x v="99"/>
    <x v="311"/>
    <n v="0"/>
    <n v="0"/>
    <n v="0"/>
  </r>
  <r>
    <x v="0"/>
    <x v="2"/>
    <x v="2"/>
    <x v="1"/>
    <n v="57"/>
    <d v="2023-08-09T00:00:00"/>
    <n v="69400"/>
    <n v="390000"/>
    <n v="7.83"/>
    <n v="9490"/>
    <x v="0"/>
    <n v="84600"/>
    <s v="Withdrawal"/>
    <n v="4700"/>
    <x v="0"/>
    <x v="3"/>
    <x v="478"/>
    <x v="177"/>
    <n v="1"/>
    <n v="1"/>
    <n v="0"/>
  </r>
  <r>
    <x v="0"/>
    <x v="9"/>
    <x v="0"/>
    <x v="1"/>
    <n v="28"/>
    <d v="2022-09-09T00:00:00"/>
    <n v="426900"/>
    <n v="773200"/>
    <n v="14.62"/>
    <n v="37350"/>
    <x v="0"/>
    <n v="351200"/>
    <s v="Transfer"/>
    <n v="3800"/>
    <x v="0"/>
    <x v="1"/>
    <x v="479"/>
    <x v="401"/>
    <n v="1"/>
    <n v="1"/>
    <n v="0"/>
  </r>
  <r>
    <x v="0"/>
    <x v="8"/>
    <x v="6"/>
    <x v="1"/>
    <n v="62"/>
    <d v="2021-09-16T00:00:00"/>
    <n v="144400"/>
    <n v="0"/>
    <n v="0"/>
    <n v="0"/>
    <x v="2"/>
    <n v="167700"/>
    <s v="Deposit"/>
    <n v="17600"/>
    <x v="2"/>
    <x v="1"/>
    <x v="480"/>
    <x v="402"/>
    <n v="0"/>
    <n v="0"/>
    <n v="0"/>
  </r>
  <r>
    <x v="0"/>
    <x v="14"/>
    <x v="5"/>
    <x v="0"/>
    <n v="36"/>
    <d v="2020-02-24T00:00:00"/>
    <n v="34800"/>
    <n v="277400"/>
    <n v="9.6300000000000008"/>
    <n v="5844"/>
    <x v="0"/>
    <n v="31500"/>
    <s v="Transfer"/>
    <n v="9400"/>
    <x v="0"/>
    <x v="1"/>
    <x v="481"/>
    <x v="403"/>
    <n v="1"/>
    <n v="1"/>
    <n v="0"/>
  </r>
  <r>
    <x v="1"/>
    <x v="7"/>
    <x v="5"/>
    <x v="0"/>
    <n v="28"/>
    <d v="2020-08-16T00:00:00"/>
    <n v="258300"/>
    <n v="871200"/>
    <n v="13.23"/>
    <n v="29451"/>
    <x v="0"/>
    <n v="130700"/>
    <s v="Deposit"/>
    <n v="2700"/>
    <x v="0"/>
    <x v="0"/>
    <x v="482"/>
    <x v="230"/>
    <n v="1"/>
    <n v="1"/>
    <n v="0"/>
  </r>
  <r>
    <x v="0"/>
    <x v="2"/>
    <x v="2"/>
    <x v="0"/>
    <n v="21"/>
    <d v="2025-12-07T00:00:00"/>
    <n v="18400"/>
    <n v="242800"/>
    <n v="14.15"/>
    <n v="5668"/>
    <x v="3"/>
    <n v="15800"/>
    <s v="Card Payment"/>
    <n v="18800"/>
    <x v="0"/>
    <x v="0"/>
    <x v="483"/>
    <x v="404"/>
    <n v="1"/>
    <n v="0"/>
    <n v="0"/>
  </r>
  <r>
    <x v="0"/>
    <x v="12"/>
    <x v="8"/>
    <x v="1"/>
    <n v="64"/>
    <d v="2023-11-10T00:00:00"/>
    <n v="461100"/>
    <n v="1375800"/>
    <n v="14.37"/>
    <n v="66297"/>
    <x v="0"/>
    <n v="325200"/>
    <s v="UPI"/>
    <n v="2300"/>
    <x v="0"/>
    <x v="1"/>
    <x v="484"/>
    <x v="405"/>
    <n v="1"/>
    <n v="1"/>
    <n v="0"/>
  </r>
  <r>
    <x v="2"/>
    <x v="1"/>
    <x v="1"/>
    <x v="0"/>
    <n v="25"/>
    <d v="2025-09-25T00:00:00"/>
    <n v="155300"/>
    <n v="245000"/>
    <n v="9.86"/>
    <n v="11290"/>
    <x v="3"/>
    <n v="156600"/>
    <s v="Card Payment"/>
    <n v="11400"/>
    <x v="0"/>
    <x v="0"/>
    <x v="485"/>
    <x v="406"/>
    <n v="1"/>
    <n v="0"/>
    <n v="0"/>
  </r>
  <r>
    <x v="0"/>
    <x v="9"/>
    <x v="0"/>
    <x v="0"/>
    <n v="23"/>
    <d v="2021-07-24T00:00:00"/>
    <n v="335800"/>
    <n v="464100"/>
    <n v="14.28"/>
    <n v="22344"/>
    <x v="3"/>
    <n v="235900"/>
    <s v="Transfer"/>
    <n v="4100"/>
    <x v="0"/>
    <x v="1"/>
    <x v="486"/>
    <x v="31"/>
    <n v="1"/>
    <n v="0"/>
    <n v="0"/>
  </r>
  <r>
    <x v="1"/>
    <x v="7"/>
    <x v="5"/>
    <x v="0"/>
    <n v="21"/>
    <d v="2022-01-12T00:00:00"/>
    <n v="18500"/>
    <n v="574900"/>
    <n v="7.59"/>
    <n v="17907"/>
    <x v="3"/>
    <n v="22800"/>
    <s v="Transfer"/>
    <n v="6100"/>
    <x v="0"/>
    <x v="0"/>
    <x v="487"/>
    <x v="407"/>
    <n v="1"/>
    <n v="0"/>
    <n v="0"/>
  </r>
  <r>
    <x v="2"/>
    <x v="7"/>
    <x v="5"/>
    <x v="0"/>
    <n v="24"/>
    <d v="2022-02-10T00:00:00"/>
    <n v="86600"/>
    <n v="842800"/>
    <n v="7.66"/>
    <n v="73181"/>
    <x v="0"/>
    <n v="84600"/>
    <s v="Deposit"/>
    <n v="13400"/>
    <x v="0"/>
    <x v="0"/>
    <x v="488"/>
    <x v="408"/>
    <n v="1"/>
    <n v="1"/>
    <n v="0"/>
  </r>
  <r>
    <x v="0"/>
    <x v="9"/>
    <x v="0"/>
    <x v="0"/>
    <n v="60"/>
    <d v="2019-11-28T00:00:00"/>
    <n v="66900"/>
    <n v="0"/>
    <n v="0"/>
    <n v="0"/>
    <x v="2"/>
    <n v="63900"/>
    <s v="Transfer"/>
    <n v="13600"/>
    <x v="2"/>
    <x v="1"/>
    <x v="240"/>
    <x v="354"/>
    <n v="0"/>
    <n v="0"/>
    <n v="0"/>
  </r>
  <r>
    <x v="1"/>
    <x v="13"/>
    <x v="6"/>
    <x v="0"/>
    <n v="55"/>
    <d v="2024-09-19T00:00:00"/>
    <n v="31900"/>
    <n v="0"/>
    <n v="0"/>
    <n v="0"/>
    <x v="2"/>
    <n v="37100"/>
    <s v="Withdrawal"/>
    <n v="28300"/>
    <x v="2"/>
    <x v="1"/>
    <x v="471"/>
    <x v="400"/>
    <n v="0"/>
    <n v="0"/>
    <n v="0"/>
  </r>
  <r>
    <x v="2"/>
    <x v="0"/>
    <x v="0"/>
    <x v="1"/>
    <n v="52"/>
    <d v="2023-11-29T00:00:00"/>
    <n v="24900"/>
    <n v="0"/>
    <n v="0"/>
    <n v="0"/>
    <x v="2"/>
    <n v="30900"/>
    <s v="Transfer"/>
    <n v="7900"/>
    <x v="2"/>
    <x v="1"/>
    <x v="489"/>
    <x v="74"/>
    <n v="0"/>
    <n v="0"/>
    <n v="0"/>
  </r>
  <r>
    <x v="2"/>
    <x v="7"/>
    <x v="5"/>
    <x v="1"/>
    <n v="62"/>
    <d v="2021-08-16T00:00:00"/>
    <n v="115400"/>
    <n v="2176500"/>
    <n v="12.8"/>
    <n v="58174"/>
    <x v="0"/>
    <n v="114800"/>
    <s v="Deposit"/>
    <n v="11200"/>
    <x v="0"/>
    <x v="1"/>
    <x v="490"/>
    <x v="106"/>
    <n v="1"/>
    <n v="1"/>
    <n v="0"/>
  </r>
  <r>
    <x v="0"/>
    <x v="9"/>
    <x v="0"/>
    <x v="1"/>
    <n v="54"/>
    <d v="2019-04-15T00:00:00"/>
    <n v="124700"/>
    <n v="513800"/>
    <n v="10.029999999999999"/>
    <n v="16586"/>
    <x v="0"/>
    <n v="100700"/>
    <s v="Deposit"/>
    <n v="5700"/>
    <x v="0"/>
    <x v="0"/>
    <x v="491"/>
    <x v="409"/>
    <n v="1"/>
    <n v="1"/>
    <n v="0"/>
  </r>
  <r>
    <x v="0"/>
    <x v="2"/>
    <x v="2"/>
    <x v="0"/>
    <n v="63"/>
    <d v="2019-07-21T00:00:00"/>
    <n v="226400"/>
    <n v="0"/>
    <n v="0"/>
    <n v="0"/>
    <x v="2"/>
    <n v="126000"/>
    <s v="Withdrawal"/>
    <n v="10000"/>
    <x v="2"/>
    <x v="1"/>
    <x v="492"/>
    <x v="410"/>
    <n v="0"/>
    <n v="0"/>
    <n v="0"/>
  </r>
  <r>
    <x v="1"/>
    <x v="9"/>
    <x v="0"/>
    <x v="1"/>
    <n v="45"/>
    <d v="2025-11-02T00:00:00"/>
    <n v="48900"/>
    <n v="0"/>
    <n v="0"/>
    <n v="0"/>
    <x v="2"/>
    <n v="40500"/>
    <s v="Deposit"/>
    <n v="12600"/>
    <x v="2"/>
    <x v="1"/>
    <x v="493"/>
    <x v="132"/>
    <n v="0"/>
    <n v="0"/>
    <n v="0"/>
  </r>
  <r>
    <x v="0"/>
    <x v="3"/>
    <x v="3"/>
    <x v="0"/>
    <n v="30"/>
    <d v="2024-01-17T00:00:00"/>
    <n v="66500"/>
    <n v="2030200"/>
    <n v="11.02"/>
    <n v="66485"/>
    <x v="3"/>
    <n v="56200"/>
    <s v="UPI"/>
    <n v="7800"/>
    <x v="0"/>
    <x v="1"/>
    <x v="494"/>
    <x v="240"/>
    <n v="1"/>
    <n v="0"/>
    <n v="0"/>
  </r>
  <r>
    <x v="0"/>
    <x v="11"/>
    <x v="7"/>
    <x v="0"/>
    <n v="41"/>
    <d v="2024-02-10T00:00:00"/>
    <n v="23200"/>
    <n v="370100"/>
    <n v="11.17"/>
    <n v="32739"/>
    <x v="3"/>
    <n v="23800"/>
    <s v="Card Payment"/>
    <n v="1700"/>
    <x v="0"/>
    <x v="3"/>
    <x v="495"/>
    <x v="166"/>
    <n v="1"/>
    <n v="0"/>
    <n v="0"/>
  </r>
  <r>
    <x v="0"/>
    <x v="5"/>
    <x v="0"/>
    <x v="0"/>
    <n v="59"/>
    <d v="2024-06-19T00:00:00"/>
    <n v="277900"/>
    <n v="0"/>
    <n v="0"/>
    <n v="0"/>
    <x v="2"/>
    <n v="253900"/>
    <s v="Transfer"/>
    <n v="11500"/>
    <x v="2"/>
    <x v="2"/>
    <x v="496"/>
    <x v="411"/>
    <n v="0"/>
    <n v="0"/>
    <n v="0"/>
  </r>
  <r>
    <x v="1"/>
    <x v="13"/>
    <x v="6"/>
    <x v="1"/>
    <n v="47"/>
    <d v="2022-07-13T00:00:00"/>
    <n v="79600"/>
    <n v="151800"/>
    <n v="13.44"/>
    <n v="7248"/>
    <x v="3"/>
    <n v="93300"/>
    <s v="UPI"/>
    <n v="11800"/>
    <x v="0"/>
    <x v="1"/>
    <x v="497"/>
    <x v="363"/>
    <n v="1"/>
    <n v="0"/>
    <n v="0"/>
  </r>
  <r>
    <x v="0"/>
    <x v="4"/>
    <x v="4"/>
    <x v="1"/>
    <n v="47"/>
    <d v="2021-06-28T00:00:00"/>
    <n v="138600"/>
    <n v="201700"/>
    <n v="11.02"/>
    <n v="6605"/>
    <x v="0"/>
    <n v="117400"/>
    <s v="Transfer"/>
    <n v="4600"/>
    <x v="0"/>
    <x v="1"/>
    <x v="396"/>
    <x v="412"/>
    <n v="1"/>
    <n v="1"/>
    <n v="0"/>
  </r>
  <r>
    <x v="3"/>
    <x v="5"/>
    <x v="0"/>
    <x v="1"/>
    <n v="22"/>
    <d v="2019-07-29T00:00:00"/>
    <n v="142800"/>
    <n v="0"/>
    <n v="0"/>
    <n v="0"/>
    <x v="2"/>
    <n v="140800"/>
    <s v="UPI"/>
    <n v="2700"/>
    <x v="2"/>
    <x v="1"/>
    <x v="498"/>
    <x v="413"/>
    <n v="0"/>
    <n v="0"/>
    <n v="0"/>
  </r>
  <r>
    <x v="2"/>
    <x v="11"/>
    <x v="7"/>
    <x v="0"/>
    <n v="61"/>
    <d v="2020-07-16T00:00:00"/>
    <n v="259200"/>
    <n v="1048900"/>
    <n v="8.19"/>
    <n v="21363"/>
    <x v="0"/>
    <n v="335900"/>
    <s v="Transfer"/>
    <n v="32100"/>
    <x v="0"/>
    <x v="0"/>
    <x v="499"/>
    <x v="252"/>
    <n v="1"/>
    <n v="1"/>
    <n v="0"/>
  </r>
  <r>
    <x v="1"/>
    <x v="11"/>
    <x v="7"/>
    <x v="0"/>
    <n v="33"/>
    <d v="2023-04-13T00:00:00"/>
    <n v="37000"/>
    <n v="758200"/>
    <n v="9.36"/>
    <n v="18998"/>
    <x v="1"/>
    <n v="40200"/>
    <s v="Withdrawal"/>
    <n v="13200"/>
    <x v="1"/>
    <x v="1"/>
    <x v="391"/>
    <x v="414"/>
    <n v="1"/>
    <n v="0"/>
    <n v="758200"/>
  </r>
  <r>
    <x v="3"/>
    <x v="11"/>
    <x v="7"/>
    <x v="0"/>
    <n v="29"/>
    <d v="2021-02-09T00:00:00"/>
    <n v="135700"/>
    <n v="500300"/>
    <n v="14.08"/>
    <n v="13692"/>
    <x v="4"/>
    <n v="133700"/>
    <s v="Deposit"/>
    <n v="6900"/>
    <x v="1"/>
    <x v="0"/>
    <x v="64"/>
    <x v="415"/>
    <n v="1"/>
    <n v="0"/>
    <n v="500300"/>
  </r>
  <r>
    <x v="1"/>
    <x v="5"/>
    <x v="0"/>
    <x v="1"/>
    <n v="56"/>
    <d v="2025-11-06T00:00:00"/>
    <n v="73400"/>
    <n v="0"/>
    <n v="0"/>
    <n v="0"/>
    <x v="2"/>
    <n v="62400"/>
    <s v="Deposit"/>
    <n v="3100"/>
    <x v="2"/>
    <x v="0"/>
    <x v="500"/>
    <x v="78"/>
    <n v="0"/>
    <n v="0"/>
    <n v="0"/>
  </r>
  <r>
    <x v="3"/>
    <x v="6"/>
    <x v="4"/>
    <x v="0"/>
    <n v="42"/>
    <d v="2020-09-20T00:00:00"/>
    <n v="449100"/>
    <n v="251000"/>
    <n v="15.34"/>
    <n v="12211"/>
    <x v="0"/>
    <n v="378000"/>
    <s v="Withdrawal"/>
    <n v="4100"/>
    <x v="0"/>
    <x v="2"/>
    <x v="501"/>
    <x v="416"/>
    <n v="1"/>
    <n v="1"/>
    <n v="0"/>
  </r>
  <r>
    <x v="0"/>
    <x v="0"/>
    <x v="0"/>
    <x v="0"/>
    <n v="62"/>
    <d v="2023-06-17T00:00:00"/>
    <n v="36900"/>
    <n v="185700"/>
    <n v="11.1"/>
    <n v="4047"/>
    <x v="3"/>
    <n v="29100"/>
    <s v="UPI"/>
    <n v="27500"/>
    <x v="0"/>
    <x v="1"/>
    <x v="134"/>
    <x v="255"/>
    <n v="1"/>
    <n v="0"/>
    <n v="0"/>
  </r>
  <r>
    <x v="2"/>
    <x v="9"/>
    <x v="0"/>
    <x v="1"/>
    <n v="46"/>
    <d v="2023-08-29T00:00:00"/>
    <n v="203000"/>
    <n v="711600"/>
    <n v="13.78"/>
    <n v="16477"/>
    <x v="0"/>
    <n v="175500"/>
    <s v="Card Payment"/>
    <n v="9600"/>
    <x v="0"/>
    <x v="2"/>
    <x v="121"/>
    <x v="86"/>
    <n v="1"/>
    <n v="1"/>
    <n v="0"/>
  </r>
  <r>
    <x v="0"/>
    <x v="1"/>
    <x v="1"/>
    <x v="0"/>
    <n v="32"/>
    <d v="2020-01-22T00:00:00"/>
    <n v="101000"/>
    <n v="0"/>
    <n v="0"/>
    <n v="0"/>
    <x v="2"/>
    <n v="120100"/>
    <s v="UPI"/>
    <n v="5200"/>
    <x v="2"/>
    <x v="2"/>
    <x v="305"/>
    <x v="417"/>
    <n v="0"/>
    <n v="0"/>
    <n v="0"/>
  </r>
  <r>
    <x v="0"/>
    <x v="0"/>
    <x v="0"/>
    <x v="1"/>
    <n v="37"/>
    <d v="2024-04-19T00:00:00"/>
    <n v="96600"/>
    <n v="254100"/>
    <n v="10.76"/>
    <n v="6538"/>
    <x v="0"/>
    <n v="91200"/>
    <s v="Deposit"/>
    <n v="13400"/>
    <x v="0"/>
    <x v="1"/>
    <x v="392"/>
    <x v="418"/>
    <n v="1"/>
    <n v="1"/>
    <n v="0"/>
  </r>
  <r>
    <x v="2"/>
    <x v="12"/>
    <x v="8"/>
    <x v="1"/>
    <n v="34"/>
    <d v="2025-06-01T00:00:00"/>
    <n v="78500"/>
    <n v="0"/>
    <n v="0"/>
    <n v="0"/>
    <x v="2"/>
    <n v="52000"/>
    <s v="Card Payment"/>
    <n v="4100"/>
    <x v="2"/>
    <x v="1"/>
    <x v="502"/>
    <x v="419"/>
    <n v="0"/>
    <n v="0"/>
    <n v="0"/>
  </r>
  <r>
    <x v="2"/>
    <x v="2"/>
    <x v="2"/>
    <x v="0"/>
    <n v="34"/>
    <d v="2025-04-24T00:00:00"/>
    <n v="235600"/>
    <n v="118300"/>
    <n v="13.18"/>
    <n v="10576"/>
    <x v="3"/>
    <n v="339700"/>
    <s v="Transfer"/>
    <n v="32800"/>
    <x v="0"/>
    <x v="1"/>
    <x v="503"/>
    <x v="40"/>
    <n v="1"/>
    <n v="0"/>
    <n v="0"/>
  </r>
  <r>
    <x v="0"/>
    <x v="8"/>
    <x v="6"/>
    <x v="1"/>
    <n v="54"/>
    <d v="2022-01-09T00:00:00"/>
    <n v="93900"/>
    <n v="0"/>
    <n v="0"/>
    <n v="0"/>
    <x v="2"/>
    <n v="101400"/>
    <s v="Card Payment"/>
    <n v="28700"/>
    <x v="2"/>
    <x v="1"/>
    <x v="80"/>
    <x v="191"/>
    <n v="0"/>
    <n v="0"/>
    <n v="0"/>
  </r>
  <r>
    <x v="2"/>
    <x v="6"/>
    <x v="4"/>
    <x v="0"/>
    <n v="40"/>
    <d v="2019-09-25T00:00:00"/>
    <n v="20500"/>
    <n v="0"/>
    <n v="0"/>
    <n v="0"/>
    <x v="2"/>
    <n v="13300"/>
    <s v="UPI"/>
    <n v="5600"/>
    <x v="2"/>
    <x v="1"/>
    <x v="413"/>
    <x v="420"/>
    <n v="0"/>
    <n v="0"/>
    <n v="0"/>
  </r>
  <r>
    <x v="3"/>
    <x v="4"/>
    <x v="4"/>
    <x v="0"/>
    <n v="31"/>
    <d v="2025-10-02T00:00:00"/>
    <n v="211500"/>
    <n v="1160500"/>
    <n v="9.32"/>
    <n v="24271"/>
    <x v="1"/>
    <n v="188100"/>
    <s v="Withdrawal"/>
    <n v="4800"/>
    <x v="1"/>
    <x v="0"/>
    <x v="504"/>
    <x v="421"/>
    <n v="1"/>
    <n v="0"/>
    <n v="1160500"/>
  </r>
  <r>
    <x v="2"/>
    <x v="0"/>
    <x v="0"/>
    <x v="1"/>
    <n v="36"/>
    <d v="2025-04-01T00:00:00"/>
    <n v="181000"/>
    <n v="233500"/>
    <n v="8.08"/>
    <n v="4743"/>
    <x v="0"/>
    <n v="186000"/>
    <s v="Transfer"/>
    <n v="800"/>
    <x v="0"/>
    <x v="1"/>
    <x v="505"/>
    <x v="376"/>
    <n v="1"/>
    <n v="1"/>
    <n v="0"/>
  </r>
  <r>
    <x v="1"/>
    <x v="1"/>
    <x v="1"/>
    <x v="1"/>
    <n v="51"/>
    <d v="2024-01-31T00:00:00"/>
    <n v="123500"/>
    <n v="159200"/>
    <n v="10.49"/>
    <n v="7382"/>
    <x v="0"/>
    <n v="176100"/>
    <s v="UPI"/>
    <n v="2200"/>
    <x v="0"/>
    <x v="3"/>
    <x v="506"/>
    <x v="422"/>
    <n v="1"/>
    <n v="1"/>
    <n v="0"/>
  </r>
  <r>
    <x v="1"/>
    <x v="10"/>
    <x v="6"/>
    <x v="1"/>
    <n v="26"/>
    <d v="2024-06-21T00:00:00"/>
    <n v="28700"/>
    <n v="333600"/>
    <n v="12.34"/>
    <n v="15757"/>
    <x v="4"/>
    <n v="20700"/>
    <s v="Transfer"/>
    <n v="2500"/>
    <x v="1"/>
    <x v="1"/>
    <x v="507"/>
    <x v="137"/>
    <n v="1"/>
    <n v="0"/>
    <n v="333600"/>
  </r>
  <r>
    <x v="3"/>
    <x v="11"/>
    <x v="7"/>
    <x v="0"/>
    <n v="39"/>
    <d v="2022-10-12T00:00:00"/>
    <n v="32800"/>
    <n v="0"/>
    <n v="0"/>
    <n v="0"/>
    <x v="2"/>
    <n v="40800"/>
    <s v="Card Payment"/>
    <n v="9600"/>
    <x v="2"/>
    <x v="3"/>
    <x v="508"/>
    <x v="423"/>
    <n v="0"/>
    <n v="0"/>
    <n v="0"/>
  </r>
  <r>
    <x v="2"/>
    <x v="7"/>
    <x v="5"/>
    <x v="1"/>
    <n v="57"/>
    <d v="2022-05-21T00:00:00"/>
    <n v="15200"/>
    <n v="464300"/>
    <n v="10.11"/>
    <n v="15006"/>
    <x v="0"/>
    <n v="20500"/>
    <s v="Deposit"/>
    <n v="6300"/>
    <x v="0"/>
    <x v="1"/>
    <x v="509"/>
    <x v="424"/>
    <n v="1"/>
    <n v="1"/>
    <n v="0"/>
  </r>
  <r>
    <x v="1"/>
    <x v="12"/>
    <x v="8"/>
    <x v="1"/>
    <n v="24"/>
    <d v="2020-07-27T00:00:00"/>
    <n v="110900"/>
    <n v="101600"/>
    <n v="12.64"/>
    <n v="9057"/>
    <x v="3"/>
    <n v="93500"/>
    <s v="UPI"/>
    <n v="2500"/>
    <x v="0"/>
    <x v="2"/>
    <x v="510"/>
    <x v="425"/>
    <n v="1"/>
    <n v="0"/>
    <n v="0"/>
  </r>
  <r>
    <x v="3"/>
    <x v="8"/>
    <x v="6"/>
    <x v="1"/>
    <n v="24"/>
    <d v="2019-02-18T00:00:00"/>
    <n v="23800"/>
    <n v="277300"/>
    <n v="10.14"/>
    <n v="24397"/>
    <x v="0"/>
    <n v="22100"/>
    <s v="Withdrawal"/>
    <n v="6600"/>
    <x v="0"/>
    <x v="1"/>
    <x v="511"/>
    <x v="426"/>
    <n v="1"/>
    <n v="1"/>
    <n v="0"/>
  </r>
  <r>
    <x v="3"/>
    <x v="13"/>
    <x v="6"/>
    <x v="0"/>
    <n v="40"/>
    <d v="2022-02-24T00:00:00"/>
    <n v="17400"/>
    <n v="0"/>
    <n v="0"/>
    <n v="0"/>
    <x v="2"/>
    <n v="12900"/>
    <s v="Card Payment"/>
    <n v="13400"/>
    <x v="2"/>
    <x v="1"/>
    <x v="512"/>
    <x v="102"/>
    <n v="0"/>
    <n v="0"/>
    <n v="0"/>
  </r>
  <r>
    <x v="0"/>
    <x v="4"/>
    <x v="4"/>
    <x v="1"/>
    <n v="30"/>
    <d v="2019-08-11T00:00:00"/>
    <n v="221700"/>
    <n v="708700"/>
    <n v="14.55"/>
    <n v="34211"/>
    <x v="1"/>
    <n v="210400"/>
    <s v="UPI"/>
    <n v="13700"/>
    <x v="1"/>
    <x v="2"/>
    <x v="513"/>
    <x v="427"/>
    <n v="1"/>
    <n v="0"/>
    <n v="708700"/>
  </r>
  <r>
    <x v="0"/>
    <x v="2"/>
    <x v="2"/>
    <x v="0"/>
    <n v="44"/>
    <d v="2022-12-02T00:00:00"/>
    <n v="144100"/>
    <n v="235300"/>
    <n v="9.16"/>
    <n v="7500"/>
    <x v="0"/>
    <n v="142800"/>
    <s v="Withdrawal"/>
    <n v="1500"/>
    <x v="0"/>
    <x v="1"/>
    <x v="514"/>
    <x v="188"/>
    <n v="1"/>
    <n v="1"/>
    <n v="0"/>
  </r>
  <r>
    <x v="0"/>
    <x v="8"/>
    <x v="6"/>
    <x v="0"/>
    <n v="55"/>
    <d v="2023-03-09T00:00:00"/>
    <n v="56500"/>
    <n v="112200"/>
    <n v="10.58"/>
    <n v="2877"/>
    <x v="1"/>
    <n v="65800"/>
    <s v="UPI"/>
    <n v="7600"/>
    <x v="1"/>
    <x v="0"/>
    <x v="515"/>
    <x v="428"/>
    <n v="1"/>
    <n v="0"/>
    <n v="112200"/>
  </r>
  <r>
    <x v="0"/>
    <x v="11"/>
    <x v="7"/>
    <x v="1"/>
    <n v="46"/>
    <d v="2023-12-25T00:00:00"/>
    <n v="66900"/>
    <n v="0"/>
    <n v="0"/>
    <n v="0"/>
    <x v="2"/>
    <n v="85100"/>
    <s v="Card Payment"/>
    <n v="2400"/>
    <x v="2"/>
    <x v="0"/>
    <x v="516"/>
    <x v="429"/>
    <n v="0"/>
    <n v="0"/>
    <n v="0"/>
  </r>
  <r>
    <x v="2"/>
    <x v="7"/>
    <x v="5"/>
    <x v="1"/>
    <n v="57"/>
    <d v="2025-05-13T00:00:00"/>
    <n v="9700"/>
    <n v="0"/>
    <n v="0"/>
    <n v="0"/>
    <x v="2"/>
    <n v="7900"/>
    <s v="UPI"/>
    <n v="19100"/>
    <x v="2"/>
    <x v="0"/>
    <x v="517"/>
    <x v="430"/>
    <n v="0"/>
    <n v="0"/>
    <n v="0"/>
  </r>
  <r>
    <x v="1"/>
    <x v="6"/>
    <x v="4"/>
    <x v="0"/>
    <n v="58"/>
    <d v="2023-01-01T00:00:00"/>
    <n v="163500"/>
    <n v="362200"/>
    <n v="11.91"/>
    <n v="8040"/>
    <x v="0"/>
    <n v="83100"/>
    <s v="Transfer"/>
    <n v="17200"/>
    <x v="0"/>
    <x v="0"/>
    <x v="518"/>
    <x v="66"/>
    <n v="1"/>
    <n v="1"/>
    <n v="0"/>
  </r>
  <r>
    <x v="1"/>
    <x v="7"/>
    <x v="5"/>
    <x v="0"/>
    <n v="41"/>
    <d v="2022-02-04T00:00:00"/>
    <n v="41600"/>
    <n v="275900"/>
    <n v="11.51"/>
    <n v="12925"/>
    <x v="0"/>
    <n v="41400"/>
    <s v="Card Payment"/>
    <n v="3800"/>
    <x v="0"/>
    <x v="2"/>
    <x v="519"/>
    <x v="10"/>
    <n v="1"/>
    <n v="1"/>
    <n v="0"/>
  </r>
  <r>
    <x v="0"/>
    <x v="5"/>
    <x v="0"/>
    <x v="0"/>
    <n v="60"/>
    <d v="2023-08-09T00:00:00"/>
    <n v="99300"/>
    <n v="263000"/>
    <n v="9.6"/>
    <n v="12088"/>
    <x v="3"/>
    <n v="106600"/>
    <s v="UPI"/>
    <n v="4300"/>
    <x v="0"/>
    <x v="1"/>
    <x v="3"/>
    <x v="431"/>
    <n v="1"/>
    <n v="0"/>
    <n v="0"/>
  </r>
  <r>
    <x v="3"/>
    <x v="7"/>
    <x v="5"/>
    <x v="0"/>
    <n v="59"/>
    <d v="2025-10-03T00:00:00"/>
    <n v="9000"/>
    <n v="492600"/>
    <n v="11.52"/>
    <n v="10839"/>
    <x v="0"/>
    <n v="9600"/>
    <s v="Deposit"/>
    <n v="5600"/>
    <x v="0"/>
    <x v="0"/>
    <x v="412"/>
    <x v="427"/>
    <n v="1"/>
    <n v="1"/>
    <n v="0"/>
  </r>
  <r>
    <x v="2"/>
    <x v="5"/>
    <x v="0"/>
    <x v="1"/>
    <n v="41"/>
    <d v="2020-01-10T00:00:00"/>
    <n v="172200"/>
    <n v="0"/>
    <n v="0"/>
    <n v="0"/>
    <x v="2"/>
    <n v="158100"/>
    <s v="UPI"/>
    <n v="1100"/>
    <x v="2"/>
    <x v="2"/>
    <x v="520"/>
    <x v="65"/>
    <n v="0"/>
    <n v="0"/>
    <n v="0"/>
  </r>
  <r>
    <x v="1"/>
    <x v="12"/>
    <x v="8"/>
    <x v="1"/>
    <n v="30"/>
    <d v="2024-10-21T00:00:00"/>
    <n v="39600"/>
    <n v="0"/>
    <n v="0"/>
    <n v="0"/>
    <x v="2"/>
    <n v="40800"/>
    <s v="Transfer"/>
    <n v="11500"/>
    <x v="2"/>
    <x v="1"/>
    <x v="521"/>
    <x v="432"/>
    <n v="0"/>
    <n v="0"/>
    <n v="0"/>
  </r>
  <r>
    <x v="3"/>
    <x v="6"/>
    <x v="4"/>
    <x v="1"/>
    <n v="58"/>
    <d v="2024-07-14T00:00:00"/>
    <n v="23300"/>
    <n v="820200"/>
    <n v="9.64"/>
    <n v="20661"/>
    <x v="0"/>
    <n v="32100"/>
    <s v="Withdrawal"/>
    <n v="6600"/>
    <x v="0"/>
    <x v="1"/>
    <x v="522"/>
    <x v="170"/>
    <n v="1"/>
    <n v="1"/>
    <n v="0"/>
  </r>
  <r>
    <x v="2"/>
    <x v="2"/>
    <x v="2"/>
    <x v="1"/>
    <n v="24"/>
    <d v="2021-11-19T00:00:00"/>
    <n v="56200"/>
    <n v="0"/>
    <n v="0"/>
    <n v="0"/>
    <x v="2"/>
    <n v="61600"/>
    <s v="Withdrawal"/>
    <n v="20400"/>
    <x v="2"/>
    <x v="0"/>
    <x v="523"/>
    <x v="273"/>
    <n v="0"/>
    <n v="0"/>
    <n v="0"/>
  </r>
  <r>
    <x v="0"/>
    <x v="14"/>
    <x v="5"/>
    <x v="1"/>
    <n v="65"/>
    <d v="2024-03-04T00:00:00"/>
    <n v="45200"/>
    <n v="434600"/>
    <n v="9.44"/>
    <n v="13909"/>
    <x v="0"/>
    <n v="41000"/>
    <s v="Withdrawal"/>
    <n v="3200"/>
    <x v="0"/>
    <x v="0"/>
    <x v="524"/>
    <x v="433"/>
    <n v="1"/>
    <n v="1"/>
    <n v="0"/>
  </r>
  <r>
    <x v="1"/>
    <x v="11"/>
    <x v="7"/>
    <x v="1"/>
    <n v="40"/>
    <d v="2023-12-29T00:00:00"/>
    <n v="186900"/>
    <n v="0"/>
    <n v="0"/>
    <n v="0"/>
    <x v="2"/>
    <n v="163500"/>
    <s v="Deposit"/>
    <n v="4900"/>
    <x v="2"/>
    <x v="1"/>
    <x v="525"/>
    <x v="377"/>
    <n v="0"/>
    <n v="0"/>
    <n v="0"/>
  </r>
  <r>
    <x v="0"/>
    <x v="5"/>
    <x v="0"/>
    <x v="1"/>
    <n v="37"/>
    <d v="2023-01-14T00:00:00"/>
    <n v="52500"/>
    <n v="0"/>
    <n v="0"/>
    <n v="0"/>
    <x v="2"/>
    <n v="50300"/>
    <s v="Transfer"/>
    <n v="2200"/>
    <x v="2"/>
    <x v="1"/>
    <x v="526"/>
    <x v="269"/>
    <n v="0"/>
    <n v="0"/>
    <n v="0"/>
  </r>
  <r>
    <x v="0"/>
    <x v="13"/>
    <x v="6"/>
    <x v="0"/>
    <n v="27"/>
    <d v="2025-02-20T00:00:00"/>
    <n v="238800"/>
    <n v="205700"/>
    <n v="10.71"/>
    <n v="4443"/>
    <x v="0"/>
    <n v="336500"/>
    <s v="Card Payment"/>
    <n v="3400"/>
    <x v="0"/>
    <x v="0"/>
    <x v="527"/>
    <x v="434"/>
    <n v="1"/>
    <n v="1"/>
    <n v="0"/>
  </r>
  <r>
    <x v="1"/>
    <x v="7"/>
    <x v="5"/>
    <x v="0"/>
    <n v="24"/>
    <d v="2022-03-25T00:00:00"/>
    <n v="99300"/>
    <n v="0"/>
    <n v="0"/>
    <n v="0"/>
    <x v="2"/>
    <n v="94700"/>
    <s v="Withdrawal"/>
    <n v="2900"/>
    <x v="2"/>
    <x v="1"/>
    <x v="528"/>
    <x v="220"/>
    <n v="0"/>
    <n v="0"/>
    <n v="0"/>
  </r>
  <r>
    <x v="0"/>
    <x v="7"/>
    <x v="5"/>
    <x v="1"/>
    <n v="49"/>
    <d v="2021-11-30T00:00:00"/>
    <n v="160400"/>
    <n v="138100"/>
    <n v="8.67"/>
    <n v="4370"/>
    <x v="0"/>
    <n v="159600"/>
    <s v="Transfer"/>
    <n v="20800"/>
    <x v="0"/>
    <x v="0"/>
    <x v="27"/>
    <x v="435"/>
    <n v="1"/>
    <n v="1"/>
    <n v="0"/>
  </r>
  <r>
    <x v="1"/>
    <x v="13"/>
    <x v="6"/>
    <x v="0"/>
    <n v="34"/>
    <d v="2024-09-01T00:00:00"/>
    <n v="74900"/>
    <n v="640900"/>
    <n v="11.77"/>
    <n v="56874"/>
    <x v="0"/>
    <n v="65900"/>
    <s v="UPI"/>
    <n v="4500"/>
    <x v="0"/>
    <x v="2"/>
    <x v="529"/>
    <x v="436"/>
    <n v="1"/>
    <n v="1"/>
    <n v="0"/>
  </r>
  <r>
    <x v="0"/>
    <x v="2"/>
    <x v="2"/>
    <x v="1"/>
    <n v="23"/>
    <d v="2019-12-26T00:00:00"/>
    <n v="221100"/>
    <n v="1195300"/>
    <n v="8.61"/>
    <n v="54393"/>
    <x v="3"/>
    <n v="281800"/>
    <s v="Deposit"/>
    <n v="9500"/>
    <x v="0"/>
    <x v="1"/>
    <x v="530"/>
    <x v="167"/>
    <n v="1"/>
    <n v="0"/>
    <n v="0"/>
  </r>
  <r>
    <x v="3"/>
    <x v="10"/>
    <x v="6"/>
    <x v="0"/>
    <n v="44"/>
    <d v="2024-08-03T00:00:00"/>
    <n v="28100"/>
    <n v="197300"/>
    <n v="7.78"/>
    <n v="4796"/>
    <x v="3"/>
    <n v="41900"/>
    <s v="Transfer"/>
    <n v="6000"/>
    <x v="0"/>
    <x v="0"/>
    <x v="531"/>
    <x v="388"/>
    <n v="1"/>
    <n v="0"/>
    <n v="0"/>
  </r>
  <r>
    <x v="0"/>
    <x v="12"/>
    <x v="8"/>
    <x v="1"/>
    <n v="57"/>
    <d v="2022-02-15T00:00:00"/>
    <n v="82600"/>
    <n v="0"/>
    <n v="0"/>
    <n v="0"/>
    <x v="2"/>
    <n v="91900"/>
    <s v="Transfer"/>
    <n v="2700"/>
    <x v="2"/>
    <x v="3"/>
    <x v="47"/>
    <x v="437"/>
    <n v="0"/>
    <n v="0"/>
    <n v="0"/>
  </r>
  <r>
    <x v="3"/>
    <x v="9"/>
    <x v="0"/>
    <x v="0"/>
    <n v="36"/>
    <d v="2023-06-24T00:00:00"/>
    <n v="53500"/>
    <n v="0"/>
    <n v="0"/>
    <n v="0"/>
    <x v="2"/>
    <n v="54600"/>
    <s v="Card Payment"/>
    <n v="7300"/>
    <x v="2"/>
    <x v="0"/>
    <x v="532"/>
    <x v="169"/>
    <n v="0"/>
    <n v="0"/>
    <n v="0"/>
  </r>
  <r>
    <x v="1"/>
    <x v="14"/>
    <x v="5"/>
    <x v="0"/>
    <n v="24"/>
    <d v="2022-11-04T00:00:00"/>
    <n v="245800"/>
    <n v="0"/>
    <n v="0"/>
    <n v="0"/>
    <x v="2"/>
    <n v="248100"/>
    <s v="Transfer"/>
    <n v="14600"/>
    <x v="2"/>
    <x v="2"/>
    <x v="533"/>
    <x v="438"/>
    <n v="0"/>
    <n v="0"/>
    <n v="0"/>
  </r>
  <r>
    <x v="0"/>
    <x v="4"/>
    <x v="4"/>
    <x v="1"/>
    <n v="44"/>
    <d v="2024-04-27T00:00:00"/>
    <n v="268200"/>
    <n v="0"/>
    <n v="0"/>
    <n v="0"/>
    <x v="2"/>
    <n v="108300"/>
    <s v="Card Payment"/>
    <n v="2900"/>
    <x v="2"/>
    <x v="1"/>
    <x v="534"/>
    <x v="327"/>
    <n v="0"/>
    <n v="0"/>
    <n v="0"/>
  </r>
  <r>
    <x v="2"/>
    <x v="1"/>
    <x v="1"/>
    <x v="1"/>
    <n v="54"/>
    <d v="2020-11-09T00:00:00"/>
    <n v="75000"/>
    <n v="0"/>
    <n v="0"/>
    <n v="0"/>
    <x v="2"/>
    <n v="89000"/>
    <s v="Deposit"/>
    <n v="17600"/>
    <x v="2"/>
    <x v="2"/>
    <x v="535"/>
    <x v="439"/>
    <n v="0"/>
    <n v="0"/>
    <n v="0"/>
  </r>
  <r>
    <x v="3"/>
    <x v="5"/>
    <x v="0"/>
    <x v="1"/>
    <n v="50"/>
    <d v="2025-10-23T00:00:00"/>
    <n v="25000"/>
    <n v="183500"/>
    <n v="14.73"/>
    <n v="4339"/>
    <x v="0"/>
    <n v="25800"/>
    <s v="Deposit"/>
    <n v="4000"/>
    <x v="0"/>
    <x v="1"/>
    <x v="222"/>
    <x v="376"/>
    <n v="1"/>
    <n v="1"/>
    <n v="0"/>
  </r>
  <r>
    <x v="0"/>
    <x v="13"/>
    <x v="6"/>
    <x v="1"/>
    <n v="38"/>
    <d v="2019-01-07T00:00:00"/>
    <n v="107800"/>
    <n v="89500"/>
    <n v="13.38"/>
    <n v="4271"/>
    <x v="0"/>
    <n v="119300"/>
    <s v="UPI"/>
    <n v="5500"/>
    <x v="0"/>
    <x v="1"/>
    <x v="536"/>
    <x v="440"/>
    <n v="1"/>
    <n v="1"/>
    <n v="0"/>
  </r>
  <r>
    <x v="0"/>
    <x v="1"/>
    <x v="1"/>
    <x v="1"/>
    <n v="39"/>
    <d v="2025-10-04T00:00:00"/>
    <n v="18200"/>
    <n v="1621000"/>
    <n v="11.65"/>
    <n v="53570"/>
    <x v="0"/>
    <n v="15000"/>
    <s v="Card Payment"/>
    <n v="13700"/>
    <x v="0"/>
    <x v="1"/>
    <x v="271"/>
    <x v="441"/>
    <n v="1"/>
    <n v="1"/>
    <n v="0"/>
  </r>
  <r>
    <x v="0"/>
    <x v="6"/>
    <x v="4"/>
    <x v="0"/>
    <n v="51"/>
    <d v="2023-05-11T00:00:00"/>
    <n v="298800"/>
    <n v="0"/>
    <n v="0"/>
    <n v="0"/>
    <x v="2"/>
    <n v="270100"/>
    <s v="Card Payment"/>
    <n v="4700"/>
    <x v="2"/>
    <x v="1"/>
    <x v="537"/>
    <x v="247"/>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928D98-6D79-4DB4-906F-5C3679B4FAFE}"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4:J38" firstHeaderRow="1" firstDataRow="1" firstDataCol="1"/>
  <pivotFields count="2">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Sum of TOTAL AMOUNT"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BE58B0-C4C2-4B80-B1E6-9F80C90E94AA}"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PAYMENT MODE">
  <location ref="S24:T31"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TOTAL AMOUNT" fld="0" baseField="0" baseItem="0"/>
  </dataFields>
  <chartFormats count="8">
    <chartFormat chart="23" format="15" series="1">
      <pivotArea type="data" outline="0" fieldPosition="0">
        <references count="1">
          <reference field="4294967294" count="1" selected="0">
            <x v="0"/>
          </reference>
        </references>
      </pivotArea>
    </chartFormat>
    <chartFormat chart="23" format="16">
      <pivotArea type="data" outline="0" fieldPosition="0">
        <references count="2">
          <reference field="4294967294" count="1" selected="0">
            <x v="0"/>
          </reference>
          <reference field="1" count="1" selected="0">
            <x v="0"/>
          </reference>
        </references>
      </pivotArea>
    </chartFormat>
    <chartFormat chart="23" format="17">
      <pivotArea type="data" outline="0" fieldPosition="0">
        <references count="2">
          <reference field="4294967294" count="1" selected="0">
            <x v="0"/>
          </reference>
          <reference field="1" count="1" selected="0">
            <x v="1"/>
          </reference>
        </references>
      </pivotArea>
    </chartFormat>
    <chartFormat chart="23" format="18">
      <pivotArea type="data" outline="0" fieldPosition="0">
        <references count="2">
          <reference field="4294967294" count="1" selected="0">
            <x v="0"/>
          </reference>
          <reference field="1" count="1" selected="0">
            <x v="2"/>
          </reference>
        </references>
      </pivotArea>
    </chartFormat>
    <chartFormat chart="23" format="19">
      <pivotArea type="data" outline="0" fieldPosition="0">
        <references count="2">
          <reference field="4294967294" count="1" selected="0">
            <x v="0"/>
          </reference>
          <reference field="1" count="1" selected="0">
            <x v="3"/>
          </reference>
        </references>
      </pivotArea>
    </chartFormat>
    <chartFormat chart="23" format="20">
      <pivotArea type="data" outline="0" fieldPosition="0">
        <references count="2">
          <reference field="4294967294" count="1" selected="0">
            <x v="0"/>
          </reference>
          <reference field="1" count="1" selected="0">
            <x v="4"/>
          </reference>
        </references>
      </pivotArea>
    </chartFormat>
    <chartFormat chart="23" format="21">
      <pivotArea type="data" outline="0" fieldPosition="0">
        <references count="2">
          <reference field="4294967294" count="1" selected="0">
            <x v="0"/>
          </reference>
          <reference field="1" count="1" selected="0">
            <x v="5"/>
          </reference>
        </references>
      </pivotArea>
    </chartFormat>
    <chartFormat chart="30"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399F0D-6139-4CE9-AB0E-2BD9B6492CE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25:D38" firstHeaderRow="1" firstDataRow="2"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12">
    <i>
      <x/>
    </i>
    <i>
      <x v="1"/>
    </i>
    <i>
      <x v="2"/>
    </i>
    <i>
      <x v="3"/>
    </i>
    <i>
      <x v="4"/>
    </i>
    <i>
      <x v="5"/>
    </i>
    <i>
      <x v="6"/>
    </i>
    <i>
      <x v="7"/>
    </i>
    <i>
      <x v="8"/>
    </i>
    <i>
      <x v="9"/>
    </i>
    <i>
      <x v="10"/>
    </i>
    <i t="grand">
      <x/>
    </i>
  </rowItems>
  <colFields count="1">
    <field x="2"/>
  </colFields>
  <colItems count="3">
    <i>
      <x/>
    </i>
    <i>
      <x v="1"/>
    </i>
    <i t="grand">
      <x/>
    </i>
  </colItems>
  <dataFields count="1">
    <dataField name="Sum of TOTAL AMOUNT" fld="1" baseField="0" baseItem="0"/>
  </dataFields>
  <chartFormats count="2">
    <chartFormat chart="35" format="23" series="1">
      <pivotArea type="data" outline="0" fieldPosition="0">
        <references count="2">
          <reference field="4294967294" count="1" selected="0">
            <x v="0"/>
          </reference>
          <reference field="2" count="1" selected="0">
            <x v="0"/>
          </reference>
        </references>
      </pivotArea>
    </chartFormat>
    <chartFormat chart="35" format="24" series="1">
      <pivotArea type="data" outline="0" fieldPosition="0">
        <references count="2">
          <reference field="4294967294" count="1" selected="0">
            <x v="0"/>
          </reference>
          <reference field="2"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79A9EA-4C17-423A-ADF4-5D5A48163E2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ORDER STATUS">
  <location ref="A14:B20"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ORDER ID" fld="0" subtotal="count" baseField="0" baseItem="0"/>
  </dataFields>
  <chartFormats count="6">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1" count="1" selected="0">
            <x v="0"/>
          </reference>
        </references>
      </pivotArea>
    </chartFormat>
    <chartFormat chart="14" format="21">
      <pivotArea type="data" outline="0" fieldPosition="0">
        <references count="2">
          <reference field="4294967294" count="1" selected="0">
            <x v="0"/>
          </reference>
          <reference field="1" count="1" selected="0">
            <x v="1"/>
          </reference>
        </references>
      </pivotArea>
    </chartFormat>
    <chartFormat chart="14" format="22">
      <pivotArea type="data" outline="0" fieldPosition="0">
        <references count="2">
          <reference field="4294967294" count="1" selected="0">
            <x v="0"/>
          </reference>
          <reference field="1" count="1" selected="0">
            <x v="2"/>
          </reference>
        </references>
      </pivotArea>
    </chartFormat>
    <chartFormat chart="14" format="23">
      <pivotArea type="data" outline="0" fieldPosition="0">
        <references count="2">
          <reference field="4294967294" count="1" selected="0">
            <x v="0"/>
          </reference>
          <reference field="1" count="1" selected="0">
            <x v="3"/>
          </reference>
        </references>
      </pivotArea>
    </chartFormat>
    <chartFormat chart="14" format="24">
      <pivotArea type="data" outline="0" fieldPosition="0">
        <references count="2">
          <reference field="4294967294" count="1" selected="0">
            <x v="0"/>
          </reference>
          <reference field="1"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78FF98-045A-4D96-A2A4-698C94DADAC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TOTAL AMOUNT" fld="0" baseField="0" baseItem="0"/>
    <dataField name="Count of ORDER ID" fld="1" subtotal="count" baseField="0" baseItem="0"/>
    <dataField name="Distinct Count of CUSTOMER ID" fld="2" subtotal="count" baseField="0" baseItem="1">
      <extLst>
        <ext xmlns:x15="http://schemas.microsoft.com/office/spreadsheetml/2010/11/main" uri="{FABC7310-3BB5-11E1-824E-6D434824019B}">
          <x15:dataField isCountDistinct="1"/>
        </ext>
      </extLst>
    </dataField>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C53F21-2AAE-4507-8EAF-C61211A2B9FB}"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M24:N35"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TOTAL AMOUNT" fld="0" baseField="0" baseItem="0"/>
  </dataFields>
  <chartFormats count="1">
    <chartFormat chart="18"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1">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525B96-E281-4E02-89EF-E88542D38D3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NTRIES">
  <location ref="P24:Q40" firstHeaderRow="1" firstDataRow="1" firstDataCol="1"/>
  <pivotFields count="2">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TOTAL AMOUNT" fld="0" baseField="0" baseItem="0"/>
  </dataFields>
  <chartFormats count="1">
    <chartFormat chart="7"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BBC33E-E34A-40F7-986B-A0633E008106}"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1">
    <pivotField dataField="1" subtotalTop="0" showAll="0" defaultSubtotal="0"/>
  </pivotFields>
  <rowItems count="1">
    <i/>
  </rowItems>
  <colItems count="1">
    <i/>
  </colItems>
  <dataFields count="1">
    <dataField name="Sum of Transaction Amount (■)"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001__Page_1_13">
        <x15:activeTabTopLevelEntity name="[Table001__Page_1_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E70048-F141-4E5A-B300-C1BB9AE6163E}" name="PivotTable4"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location ref="B41:C54" firstHeaderRow="1" firstDataRow="1" firstDataCol="1"/>
  <pivotFields count="22">
    <pivotField showAll="0">
      <items count="5">
        <item x="2"/>
        <item x="3"/>
        <item x="1"/>
        <item x="0"/>
        <item t="default"/>
      </items>
    </pivotField>
    <pivotField showAll="0" sortType="ascending">
      <items count="16">
        <item x="0"/>
        <item x="5"/>
        <item x="11"/>
        <item x="12"/>
        <item x="13"/>
        <item x="10"/>
        <item x="2"/>
        <item x="1"/>
        <item x="4"/>
        <item x="7"/>
        <item x="8"/>
        <item x="14"/>
        <item x="3"/>
        <item x="9"/>
        <item x="6"/>
        <item t="default"/>
      </items>
    </pivotField>
    <pivotField showAll="0">
      <items count="10">
        <item x="4"/>
        <item x="3"/>
        <item x="6"/>
        <item x="7"/>
        <item x="8"/>
        <item x="5"/>
        <item x="2"/>
        <item x="0"/>
        <item x="1"/>
        <item t="default"/>
      </items>
    </pivotField>
    <pivotField showAll="0">
      <items count="3">
        <item x="0"/>
        <item x="1"/>
        <item t="default"/>
      </items>
    </pivotField>
    <pivotField showAll="0"/>
    <pivotField numFmtId="14" showAll="0"/>
    <pivotField showAll="0"/>
    <pivotField showAll="0"/>
    <pivotField showAll="0"/>
    <pivotField showAll="0"/>
    <pivotField showAll="0">
      <items count="6">
        <item x="0"/>
        <item x="3"/>
        <item x="1"/>
        <item x="2"/>
        <item x="4"/>
        <item t="default"/>
      </items>
    </pivotField>
    <pivotField showAll="0"/>
    <pivotField showAll="0"/>
    <pivotField dataField="1" showAll="0"/>
    <pivotField showAll="0">
      <items count="4">
        <item x="2"/>
        <item x="1"/>
        <item x="0"/>
        <item t="default"/>
      </items>
    </pivotField>
    <pivotField showAll="0">
      <items count="5">
        <item x="0"/>
        <item x="3"/>
        <item x="1"/>
        <item x="2"/>
        <item t="default"/>
      </items>
    </pivotField>
    <pivotField numFmtId="14" showAll="0">
      <items count="539">
        <item x="395"/>
        <item x="231"/>
        <item x="370"/>
        <item x="321"/>
        <item x="225"/>
        <item x="283"/>
        <item x="535"/>
        <item x="335"/>
        <item x="322"/>
        <item x="256"/>
        <item x="134"/>
        <item x="201"/>
        <item x="471"/>
        <item x="416"/>
        <item x="375"/>
        <item x="513"/>
        <item x="476"/>
        <item x="178"/>
        <item x="287"/>
        <item x="462"/>
        <item x="271"/>
        <item x="106"/>
        <item x="386"/>
        <item x="258"/>
        <item x="26"/>
        <item x="528"/>
        <item x="110"/>
        <item x="406"/>
        <item x="204"/>
        <item x="466"/>
        <item x="393"/>
        <item x="503"/>
        <item x="119"/>
        <item x="453"/>
        <item x="240"/>
        <item x="409"/>
        <item x="435"/>
        <item x="154"/>
        <item x="135"/>
        <item x="219"/>
        <item x="444"/>
        <item x="222"/>
        <item x="122"/>
        <item x="401"/>
        <item x="350"/>
        <item x="9"/>
        <item x="512"/>
        <item x="39"/>
        <item x="189"/>
        <item x="380"/>
        <item x="381"/>
        <item x="236"/>
        <item x="150"/>
        <item x="215"/>
        <item x="296"/>
        <item x="480"/>
        <item x="274"/>
        <item x="139"/>
        <item x="101"/>
        <item x="136"/>
        <item x="137"/>
        <item x="526"/>
        <item x="407"/>
        <item x="165"/>
        <item x="334"/>
        <item x="323"/>
        <item x="428"/>
        <item x="97"/>
        <item x="431"/>
        <item x="82"/>
        <item x="411"/>
        <item x="190"/>
        <item x="86"/>
        <item x="456"/>
        <item x="371"/>
        <item x="176"/>
        <item x="169"/>
        <item x="417"/>
        <item x="272"/>
        <item x="408"/>
        <item x="492"/>
        <item x="184"/>
        <item x="376"/>
        <item x="286"/>
        <item x="446"/>
        <item x="472"/>
        <item x="30"/>
        <item x="352"/>
        <item x="88"/>
        <item x="125"/>
        <item x="524"/>
        <item x="486"/>
        <item x="15"/>
        <item x="465"/>
        <item x="24"/>
        <item x="77"/>
        <item x="357"/>
        <item x="319"/>
        <item x="292"/>
        <item x="160"/>
        <item x="20"/>
        <item x="265"/>
        <item x="470"/>
        <item x="242"/>
        <item x="138"/>
        <item x="362"/>
        <item x="345"/>
        <item x="305"/>
        <item x="500"/>
        <item x="74"/>
        <item x="73"/>
        <item x="377"/>
        <item x="378"/>
        <item x="213"/>
        <item x="163"/>
        <item x="98"/>
        <item x="196"/>
        <item x="339"/>
        <item x="32"/>
        <item x="307"/>
        <item x="262"/>
        <item x="56"/>
        <item x="80"/>
        <item x="421"/>
        <item x="43"/>
        <item x="301"/>
        <item x="67"/>
        <item x="507"/>
        <item x="264"/>
        <item x="226"/>
        <item x="482"/>
        <item x="504"/>
        <item x="438"/>
        <item x="297"/>
        <item x="7"/>
        <item x="521"/>
        <item x="66"/>
        <item x="338"/>
        <item x="327"/>
        <item x="491"/>
        <item x="141"/>
        <item x="349"/>
        <item x="351"/>
        <item x="332"/>
        <item x="318"/>
        <item x="2"/>
        <item x="131"/>
        <item x="251"/>
        <item x="427"/>
        <item x="344"/>
        <item x="396"/>
        <item x="281"/>
        <item x="11"/>
        <item x="126"/>
        <item x="347"/>
        <item x="436"/>
        <item x="510"/>
        <item x="228"/>
        <item x="260"/>
        <item x="100"/>
        <item x="514"/>
        <item x="282"/>
        <item x="356"/>
        <item x="330"/>
        <item x="58"/>
        <item x="61"/>
        <item x="197"/>
        <item x="230"/>
        <item x="205"/>
        <item x="484"/>
        <item x="531"/>
        <item x="41"/>
        <item x="320"/>
        <item x="72"/>
        <item x="12"/>
        <item x="92"/>
        <item x="149"/>
        <item x="182"/>
        <item x="298"/>
        <item x="252"/>
        <item x="473"/>
        <item x="312"/>
        <item x="315"/>
        <item x="112"/>
        <item x="463"/>
        <item x="75"/>
        <item x="227"/>
        <item x="152"/>
        <item x="475"/>
        <item x="430"/>
        <item x="60"/>
        <item x="0"/>
        <item x="372"/>
        <item x="57"/>
        <item x="221"/>
        <item x="511"/>
        <item x="103"/>
        <item x="460"/>
        <item x="116"/>
        <item x="188"/>
        <item x="40"/>
        <item x="493"/>
        <item x="128"/>
        <item x="277"/>
        <item x="509"/>
        <item x="288"/>
        <item x="214"/>
        <item x="313"/>
        <item x="437"/>
        <item x="148"/>
        <item x="210"/>
        <item x="532"/>
        <item x="502"/>
        <item x="241"/>
        <item x="247"/>
        <item x="366"/>
        <item x="91"/>
        <item x="250"/>
        <item x="167"/>
        <item x="314"/>
        <item x="34"/>
        <item x="198"/>
        <item x="270"/>
        <item x="1"/>
        <item x="216"/>
        <item x="368"/>
        <item x="348"/>
        <item x="70"/>
        <item x="419"/>
        <item x="76"/>
        <item x="359"/>
        <item x="199"/>
        <item x="329"/>
        <item x="233"/>
        <item x="505"/>
        <item x="89"/>
        <item x="405"/>
        <item x="415"/>
        <item x="151"/>
        <item x="497"/>
        <item x="536"/>
        <item x="78"/>
        <item x="365"/>
        <item x="485"/>
        <item x="191"/>
        <item x="90"/>
        <item x="423"/>
        <item x="394"/>
        <item x="19"/>
        <item x="353"/>
        <item x="179"/>
        <item x="317"/>
        <item x="284"/>
        <item x="429"/>
        <item x="440"/>
        <item x="255"/>
        <item x="17"/>
        <item x="217"/>
        <item x="404"/>
        <item x="263"/>
        <item x="340"/>
        <item x="496"/>
        <item x="239"/>
        <item x="84"/>
        <item x="21"/>
        <item x="389"/>
        <item x="203"/>
        <item x="279"/>
        <item x="398"/>
        <item x="114"/>
        <item x="62"/>
        <item x="193"/>
        <item x="489"/>
        <item x="326"/>
        <item x="121"/>
        <item x="434"/>
        <item x="254"/>
        <item x="457"/>
        <item x="452"/>
        <item x="390"/>
        <item x="218"/>
        <item x="140"/>
        <item x="464"/>
        <item x="267"/>
        <item x="248"/>
        <item x="161"/>
        <item x="384"/>
        <item x="51"/>
        <item x="206"/>
        <item x="383"/>
        <item x="304"/>
        <item x="44"/>
        <item x="4"/>
        <item x="374"/>
        <item x="516"/>
        <item x="156"/>
        <item x="108"/>
        <item x="410"/>
        <item x="68"/>
        <item x="183"/>
        <item x="192"/>
        <item x="238"/>
        <item x="171"/>
        <item x="170"/>
        <item x="37"/>
        <item x="494"/>
        <item x="275"/>
        <item x="185"/>
        <item x="48"/>
        <item x="468"/>
        <item x="115"/>
        <item x="442"/>
        <item x="49"/>
        <item x="180"/>
        <item x="18"/>
        <item x="443"/>
        <item x="328"/>
        <item x="333"/>
        <item x="5"/>
        <item x="354"/>
        <item x="208"/>
        <item x="413"/>
        <item x="439"/>
        <item x="324"/>
        <item x="6"/>
        <item x="33"/>
        <item x="285"/>
        <item x="3"/>
        <item x="355"/>
        <item x="259"/>
        <item x="534"/>
        <item x="83"/>
        <item x="402"/>
        <item x="257"/>
        <item x="391"/>
        <item x="95"/>
        <item x="157"/>
        <item x="309"/>
        <item x="36"/>
        <item x="299"/>
        <item x="261"/>
        <item x="420"/>
        <item x="426"/>
        <item x="455"/>
        <item x="127"/>
        <item x="207"/>
        <item x="109"/>
        <item x="449"/>
        <item x="490"/>
        <item x="102"/>
        <item x="450"/>
        <item x="162"/>
        <item x="8"/>
        <item x="87"/>
        <item x="433"/>
        <item x="461"/>
        <item x="451"/>
        <item x="537"/>
        <item x="153"/>
        <item x="483"/>
        <item x="360"/>
        <item x="249"/>
        <item x="369"/>
        <item x="187"/>
        <item x="173"/>
        <item x="379"/>
        <item x="325"/>
        <item x="13"/>
        <item x="278"/>
        <item x="418"/>
        <item x="224"/>
        <item x="414"/>
        <item x="145"/>
        <item x="459"/>
        <item x="186"/>
        <item x="276"/>
        <item x="519"/>
        <item x="337"/>
        <item x="65"/>
        <item x="400"/>
        <item x="498"/>
        <item x="54"/>
        <item x="234"/>
        <item x="441"/>
        <item x="245"/>
        <item x="81"/>
        <item x="346"/>
        <item x="244"/>
        <item x="515"/>
        <item x="477"/>
        <item x="94"/>
        <item x="331"/>
        <item x="520"/>
        <item x="111"/>
        <item x="481"/>
        <item x="533"/>
        <item x="194"/>
        <item x="47"/>
        <item x="522"/>
        <item x="118"/>
        <item x="85"/>
        <item x="243"/>
        <item x="388"/>
        <item x="487"/>
        <item x="223"/>
        <item x="517"/>
        <item x="14"/>
        <item x="202"/>
        <item x="316"/>
        <item x="268"/>
        <item x="211"/>
        <item x="46"/>
        <item x="144"/>
        <item x="155"/>
        <item x="10"/>
        <item x="499"/>
        <item x="342"/>
        <item x="177"/>
        <item x="308"/>
        <item x="166"/>
        <item x="518"/>
        <item x="424"/>
        <item x="175"/>
        <item x="99"/>
        <item x="28"/>
        <item x="506"/>
        <item x="341"/>
        <item x="133"/>
        <item x="495"/>
        <item x="59"/>
        <item x="525"/>
        <item x="266"/>
        <item x="373"/>
        <item x="158"/>
        <item x="289"/>
        <item x="474"/>
        <item x="291"/>
        <item x="50"/>
        <item x="146"/>
        <item x="311"/>
        <item x="302"/>
        <item x="212"/>
        <item x="445"/>
        <item x="107"/>
        <item x="290"/>
        <item x="478"/>
        <item x="174"/>
        <item x="38"/>
        <item x="397"/>
        <item x="55"/>
        <item x="367"/>
        <item x="403"/>
        <item x="113"/>
        <item x="300"/>
        <item x="458"/>
        <item x="447"/>
        <item x="387"/>
        <item x="164"/>
        <item x="295"/>
        <item x="523"/>
        <item x="22"/>
        <item x="306"/>
        <item x="132"/>
        <item x="280"/>
        <item x="42"/>
        <item x="25"/>
        <item x="71"/>
        <item x="229"/>
        <item x="117"/>
        <item x="412"/>
        <item x="253"/>
        <item x="79"/>
        <item x="448"/>
        <item x="143"/>
        <item x="168"/>
        <item x="31"/>
        <item x="23"/>
        <item x="303"/>
        <item x="209"/>
        <item x="361"/>
        <item x="508"/>
        <item x="195"/>
        <item x="181"/>
        <item x="454"/>
        <item x="124"/>
        <item x="310"/>
        <item x="392"/>
        <item x="200"/>
        <item x="172"/>
        <item x="530"/>
        <item x="363"/>
        <item x="63"/>
        <item x="232"/>
        <item x="364"/>
        <item x="422"/>
        <item x="129"/>
        <item x="104"/>
        <item x="469"/>
        <item x="53"/>
        <item x="123"/>
        <item x="64"/>
        <item x="93"/>
        <item x="142"/>
        <item x="29"/>
        <item x="52"/>
        <item x="467"/>
        <item x="529"/>
        <item x="45"/>
        <item x="120"/>
        <item x="425"/>
        <item x="293"/>
        <item x="488"/>
        <item x="96"/>
        <item x="35"/>
        <item x="159"/>
        <item x="105"/>
        <item x="382"/>
        <item x="246"/>
        <item x="147"/>
        <item x="343"/>
        <item x="527"/>
        <item x="130"/>
        <item x="358"/>
        <item x="432"/>
        <item x="269"/>
        <item x="27"/>
        <item x="385"/>
        <item x="479"/>
        <item x="336"/>
        <item x="235"/>
        <item x="399"/>
        <item x="69"/>
        <item x="16"/>
        <item x="501"/>
        <item x="220"/>
        <item x="273"/>
        <item x="237"/>
        <item x="294"/>
        <item t="default"/>
      </items>
    </pivotField>
    <pivotField showAll="0">
      <items count="443">
        <item x="408"/>
        <item x="165"/>
        <item x="79"/>
        <item x="75"/>
        <item x="279"/>
        <item x="232"/>
        <item x="116"/>
        <item x="356"/>
        <item x="401"/>
        <item x="395"/>
        <item x="1"/>
        <item x="46"/>
        <item x="7"/>
        <item x="32"/>
        <item x="337"/>
        <item x="270"/>
        <item x="251"/>
        <item x="48"/>
        <item x="380"/>
        <item x="376"/>
        <item x="3"/>
        <item x="171"/>
        <item x="285"/>
        <item x="144"/>
        <item x="87"/>
        <item x="214"/>
        <item x="411"/>
        <item x="82"/>
        <item x="24"/>
        <item x="311"/>
        <item x="396"/>
        <item x="186"/>
        <item x="41"/>
        <item x="85"/>
        <item x="269"/>
        <item x="428"/>
        <item x="245"/>
        <item x="37"/>
        <item x="265"/>
        <item x="204"/>
        <item x="172"/>
        <item x="238"/>
        <item x="12"/>
        <item x="367"/>
        <item x="219"/>
        <item x="276"/>
        <item x="38"/>
        <item x="362"/>
        <item x="350"/>
        <item x="329"/>
        <item x="57"/>
        <item x="363"/>
        <item x="369"/>
        <item x="99"/>
        <item x="53"/>
        <item x="103"/>
        <item x="44"/>
        <item x="111"/>
        <item x="86"/>
        <item x="215"/>
        <item x="194"/>
        <item x="52"/>
        <item x="68"/>
        <item x="50"/>
        <item x="63"/>
        <item x="404"/>
        <item x="39"/>
        <item x="153"/>
        <item x="406"/>
        <item x="167"/>
        <item x="364"/>
        <item x="377"/>
        <item x="306"/>
        <item x="36"/>
        <item x="163"/>
        <item x="394"/>
        <item x="74"/>
        <item x="128"/>
        <item x="274"/>
        <item x="335"/>
        <item x="5"/>
        <item x="64"/>
        <item x="399"/>
        <item x="192"/>
        <item x="435"/>
        <item x="391"/>
        <item x="249"/>
        <item x="230"/>
        <item x="407"/>
        <item x="360"/>
        <item x="109"/>
        <item x="355"/>
        <item x="129"/>
        <item x="70"/>
        <item x="319"/>
        <item x="236"/>
        <item x="261"/>
        <item x="221"/>
        <item x="168"/>
        <item x="178"/>
        <item x="21"/>
        <item x="212"/>
        <item x="248"/>
        <item x="359"/>
        <item x="142"/>
        <item x="61"/>
        <item x="225"/>
        <item x="202"/>
        <item x="280"/>
        <item x="289"/>
        <item x="117"/>
        <item x="174"/>
        <item x="296"/>
        <item x="421"/>
        <item x="131"/>
        <item x="260"/>
        <item x="327"/>
        <item x="343"/>
        <item x="281"/>
        <item x="326"/>
        <item x="438"/>
        <item x="305"/>
        <item x="62"/>
        <item x="222"/>
        <item x="290"/>
        <item x="328"/>
        <item x="191"/>
        <item x="159"/>
        <item x="9"/>
        <item x="425"/>
        <item x="160"/>
        <item x="402"/>
        <item x="300"/>
        <item x="418"/>
        <item x="414"/>
        <item x="180"/>
        <item x="134"/>
        <item x="250"/>
        <item x="229"/>
        <item x="416"/>
        <item x="378"/>
        <item x="201"/>
        <item x="240"/>
        <item x="242"/>
        <item x="288"/>
        <item x="338"/>
        <item x="208"/>
        <item x="339"/>
        <item x="228"/>
        <item x="252"/>
        <item x="273"/>
        <item x="440"/>
        <item x="259"/>
        <item x="146"/>
        <item x="94"/>
        <item x="361"/>
        <item x="207"/>
        <item x="200"/>
        <item x="89"/>
        <item x="55"/>
        <item x="96"/>
        <item x="268"/>
        <item x="98"/>
        <item x="308"/>
        <item x="216"/>
        <item x="187"/>
        <item x="164"/>
        <item x="175"/>
        <item x="162"/>
        <item x="321"/>
        <item x="373"/>
        <item x="195"/>
        <item x="431"/>
        <item x="325"/>
        <item x="368"/>
        <item x="291"/>
        <item x="336"/>
        <item x="358"/>
        <item x="31"/>
        <item x="297"/>
        <item x="439"/>
        <item x="294"/>
        <item x="318"/>
        <item x="65"/>
        <item x="317"/>
        <item x="183"/>
        <item x="0"/>
        <item x="203"/>
        <item x="427"/>
        <item x="130"/>
        <item x="28"/>
        <item x="357"/>
        <item x="286"/>
        <item x="278"/>
        <item x="72"/>
        <item x="156"/>
        <item x="58"/>
        <item x="154"/>
        <item x="295"/>
        <item x="434"/>
        <item x="374"/>
        <item x="2"/>
        <item x="340"/>
        <item x="397"/>
        <item x="88"/>
        <item x="13"/>
        <item x="59"/>
        <item x="182"/>
        <item x="169"/>
        <item x="316"/>
        <item x="95"/>
        <item x="436"/>
        <item x="19"/>
        <item x="405"/>
        <item x="342"/>
        <item x="323"/>
        <item x="119"/>
        <item x="241"/>
        <item x="382"/>
        <item x="56"/>
        <item x="393"/>
        <item x="272"/>
        <item x="197"/>
        <item x="4"/>
        <item x="429"/>
        <item x="147"/>
        <item x="140"/>
        <item x="152"/>
        <item x="127"/>
        <item x="384"/>
        <item x="114"/>
        <item x="35"/>
        <item x="123"/>
        <item x="324"/>
        <item x="398"/>
        <item x="432"/>
        <item x="138"/>
        <item x="93"/>
        <item x="371"/>
        <item x="54"/>
        <item x="331"/>
        <item x="16"/>
        <item x="112"/>
        <item x="148"/>
        <item x="233"/>
        <item x="166"/>
        <item x="42"/>
        <item x="298"/>
        <item x="143"/>
        <item x="176"/>
        <item x="104"/>
        <item x="101"/>
        <item x="157"/>
        <item x="34"/>
        <item x="284"/>
        <item x="23"/>
        <item x="145"/>
        <item x="76"/>
        <item x="90"/>
        <item x="258"/>
        <item x="193"/>
        <item x="386"/>
        <item x="120"/>
        <item x="77"/>
        <item x="22"/>
        <item x="283"/>
        <item x="118"/>
        <item x="262"/>
        <item x="409"/>
        <item x="231"/>
        <item x="346"/>
        <item x="71"/>
        <item x="91"/>
        <item x="10"/>
        <item x="365"/>
        <item x="415"/>
        <item x="105"/>
        <item x="237"/>
        <item x="315"/>
        <item x="246"/>
        <item x="190"/>
        <item x="60"/>
        <item x="184"/>
        <item x="26"/>
        <item x="135"/>
        <item x="170"/>
        <item x="410"/>
        <item x="189"/>
        <item x="141"/>
        <item x="217"/>
        <item x="433"/>
        <item x="139"/>
        <item x="348"/>
        <item x="349"/>
        <item x="110"/>
        <item x="6"/>
        <item x="419"/>
        <item x="27"/>
        <item x="293"/>
        <item x="301"/>
        <item x="303"/>
        <item x="181"/>
        <item x="137"/>
        <item x="149"/>
        <item x="403"/>
        <item x="332"/>
        <item x="51"/>
        <item x="97"/>
        <item x="383"/>
        <item x="150"/>
        <item x="11"/>
        <item x="437"/>
        <item x="102"/>
        <item x="213"/>
        <item x="18"/>
        <item x="243"/>
        <item x="282"/>
        <item x="341"/>
        <item x="124"/>
        <item x="14"/>
        <item x="126"/>
        <item x="387"/>
        <item x="20"/>
        <item x="354"/>
        <item x="277"/>
        <item x="314"/>
        <item x="209"/>
        <item x="115"/>
        <item x="173"/>
        <item x="304"/>
        <item x="420"/>
        <item x="389"/>
        <item x="344"/>
        <item x="73"/>
        <item x="266"/>
        <item x="392"/>
        <item x="302"/>
        <item x="430"/>
        <item x="412"/>
        <item x="330"/>
        <item x="313"/>
        <item x="275"/>
        <item x="264"/>
        <item x="188"/>
        <item x="226"/>
        <item x="210"/>
        <item x="43"/>
        <item x="81"/>
        <item x="351"/>
        <item x="352"/>
        <item x="113"/>
        <item x="83"/>
        <item x="239"/>
        <item x="33"/>
        <item x="227"/>
        <item x="381"/>
        <item x="257"/>
        <item x="29"/>
        <item x="100"/>
        <item x="66"/>
        <item x="136"/>
        <item x="426"/>
        <item x="310"/>
        <item x="345"/>
        <item x="30"/>
        <item x="80"/>
        <item x="151"/>
        <item x="196"/>
        <item x="125"/>
        <item x="370"/>
        <item x="133"/>
        <item x="122"/>
        <item x="92"/>
        <item x="198"/>
        <item x="287"/>
        <item x="177"/>
        <item x="78"/>
        <item x="366"/>
        <item x="84"/>
        <item x="234"/>
        <item x="353"/>
        <item x="40"/>
        <item x="390"/>
        <item x="271"/>
        <item x="132"/>
        <item x="423"/>
        <item x="106"/>
        <item x="422"/>
        <item x="385"/>
        <item x="15"/>
        <item x="155"/>
        <item x="413"/>
        <item x="309"/>
        <item x="247"/>
        <item x="218"/>
        <item x="17"/>
        <item x="254"/>
        <item x="179"/>
        <item x="375"/>
        <item x="25"/>
        <item x="299"/>
        <item x="47"/>
        <item x="211"/>
        <item x="185"/>
        <item x="292"/>
        <item x="388"/>
        <item x="244"/>
        <item x="322"/>
        <item x="347"/>
        <item x="220"/>
        <item x="121"/>
        <item x="333"/>
        <item x="320"/>
        <item x="372"/>
        <item x="334"/>
        <item x="441"/>
        <item x="67"/>
        <item x="108"/>
        <item x="205"/>
        <item x="307"/>
        <item x="158"/>
        <item x="400"/>
        <item x="379"/>
        <item x="424"/>
        <item x="107"/>
        <item x="161"/>
        <item x="263"/>
        <item x="8"/>
        <item x="45"/>
        <item x="206"/>
        <item x="312"/>
        <item x="256"/>
        <item x="199"/>
        <item x="253"/>
        <item x="235"/>
        <item x="267"/>
        <item x="417"/>
        <item x="224"/>
        <item x="223"/>
        <item x="255"/>
        <item x="49"/>
        <item x="69"/>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Transaction Amount (■)" fld="13" baseField="0" baseItem="0"/>
  </dataFields>
  <chartFormats count="2">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7E4490-A535-41FB-A33E-837155DB6AF0}" name="PivotTable16"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5:D16" firstHeaderRow="1" firstDataRow="1" firstDataCol="0"/>
  <pivotFields count="22">
    <pivotField showAll="0">
      <items count="5">
        <item x="2"/>
        <item x="3"/>
        <item x="1"/>
        <item x="0"/>
        <item t="default"/>
      </items>
    </pivotField>
    <pivotField showAll="0">
      <items count="16">
        <item x="0"/>
        <item x="5"/>
        <item x="11"/>
        <item x="12"/>
        <item x="13"/>
        <item x="10"/>
        <item x="2"/>
        <item x="1"/>
        <item x="4"/>
        <item x="7"/>
        <item x="8"/>
        <item x="14"/>
        <item x="3"/>
        <item x="9"/>
        <item x="6"/>
        <item t="default"/>
      </items>
    </pivotField>
    <pivotField showAll="0">
      <items count="10">
        <item x="4"/>
        <item x="3"/>
        <item x="6"/>
        <item x="7"/>
        <item x="8"/>
        <item x="5"/>
        <item x="2"/>
        <item x="0"/>
        <item x="1"/>
        <item t="default"/>
      </items>
    </pivotField>
    <pivotField showAll="0">
      <items count="3">
        <item x="0"/>
        <item x="1"/>
        <item t="default"/>
      </items>
    </pivotField>
    <pivotField showAll="0"/>
    <pivotField numFmtId="14" showAll="0"/>
    <pivotField showAll="0"/>
    <pivotField showAll="0"/>
    <pivotField showAll="0"/>
    <pivotField showAll="0"/>
    <pivotField showAll="0">
      <items count="6">
        <item x="0"/>
        <item x="3"/>
        <item x="1"/>
        <item x="2"/>
        <item x="4"/>
        <item t="default"/>
      </items>
    </pivotField>
    <pivotField showAll="0"/>
    <pivotField showAll="0"/>
    <pivotField showAll="0"/>
    <pivotField showAll="0">
      <items count="4">
        <item x="2"/>
        <item x="1"/>
        <item x="0"/>
        <item t="default"/>
      </items>
    </pivotField>
    <pivotField showAll="0"/>
    <pivotField numFmtId="14" showAll="0">
      <items count="539">
        <item x="395"/>
        <item x="231"/>
        <item x="370"/>
        <item x="321"/>
        <item x="225"/>
        <item x="283"/>
        <item x="535"/>
        <item x="335"/>
        <item x="322"/>
        <item x="256"/>
        <item x="134"/>
        <item x="201"/>
        <item x="471"/>
        <item x="416"/>
        <item x="375"/>
        <item x="513"/>
        <item x="476"/>
        <item x="178"/>
        <item x="287"/>
        <item x="462"/>
        <item x="271"/>
        <item x="106"/>
        <item x="386"/>
        <item x="258"/>
        <item x="26"/>
        <item x="528"/>
        <item x="110"/>
        <item x="406"/>
        <item x="204"/>
        <item x="466"/>
        <item x="393"/>
        <item x="503"/>
        <item x="119"/>
        <item x="453"/>
        <item x="240"/>
        <item x="409"/>
        <item x="435"/>
        <item x="154"/>
        <item x="135"/>
        <item x="219"/>
        <item x="444"/>
        <item x="222"/>
        <item x="122"/>
        <item x="401"/>
        <item x="350"/>
        <item x="9"/>
        <item x="512"/>
        <item x="39"/>
        <item x="189"/>
        <item x="380"/>
        <item x="381"/>
        <item x="236"/>
        <item x="150"/>
        <item x="215"/>
        <item x="296"/>
        <item x="480"/>
        <item x="274"/>
        <item x="139"/>
        <item x="101"/>
        <item x="136"/>
        <item x="137"/>
        <item x="526"/>
        <item x="407"/>
        <item x="165"/>
        <item x="334"/>
        <item x="323"/>
        <item x="428"/>
        <item x="97"/>
        <item x="431"/>
        <item x="82"/>
        <item x="411"/>
        <item x="190"/>
        <item x="86"/>
        <item x="456"/>
        <item x="371"/>
        <item x="176"/>
        <item x="169"/>
        <item x="417"/>
        <item x="272"/>
        <item x="408"/>
        <item x="492"/>
        <item x="184"/>
        <item x="376"/>
        <item x="286"/>
        <item x="446"/>
        <item x="472"/>
        <item x="30"/>
        <item x="352"/>
        <item x="88"/>
        <item x="125"/>
        <item x="524"/>
        <item x="486"/>
        <item x="15"/>
        <item x="465"/>
        <item x="24"/>
        <item x="77"/>
        <item x="357"/>
        <item x="319"/>
        <item x="292"/>
        <item x="160"/>
        <item x="20"/>
        <item x="265"/>
        <item x="470"/>
        <item x="242"/>
        <item x="138"/>
        <item x="362"/>
        <item x="345"/>
        <item x="305"/>
        <item x="500"/>
        <item x="74"/>
        <item x="73"/>
        <item x="377"/>
        <item x="378"/>
        <item x="213"/>
        <item x="163"/>
        <item x="98"/>
        <item x="196"/>
        <item x="339"/>
        <item x="32"/>
        <item x="307"/>
        <item x="262"/>
        <item x="56"/>
        <item x="80"/>
        <item x="421"/>
        <item x="43"/>
        <item x="301"/>
        <item x="67"/>
        <item x="507"/>
        <item x="264"/>
        <item x="226"/>
        <item x="482"/>
        <item x="504"/>
        <item x="438"/>
        <item x="297"/>
        <item x="7"/>
        <item x="521"/>
        <item x="66"/>
        <item x="338"/>
        <item x="327"/>
        <item x="491"/>
        <item x="141"/>
        <item x="349"/>
        <item x="351"/>
        <item x="332"/>
        <item x="318"/>
        <item x="2"/>
        <item x="131"/>
        <item x="251"/>
        <item x="427"/>
        <item x="344"/>
        <item x="396"/>
        <item x="281"/>
        <item x="11"/>
        <item x="126"/>
        <item x="347"/>
        <item x="436"/>
        <item x="510"/>
        <item x="228"/>
        <item x="260"/>
        <item x="100"/>
        <item x="514"/>
        <item x="282"/>
        <item x="356"/>
        <item x="330"/>
        <item x="58"/>
        <item x="61"/>
        <item x="197"/>
        <item x="230"/>
        <item x="205"/>
        <item x="484"/>
        <item x="531"/>
        <item x="41"/>
        <item x="320"/>
        <item x="72"/>
        <item x="12"/>
        <item x="92"/>
        <item x="149"/>
        <item x="182"/>
        <item x="298"/>
        <item x="252"/>
        <item x="473"/>
        <item x="312"/>
        <item x="315"/>
        <item x="112"/>
        <item x="463"/>
        <item x="75"/>
        <item x="227"/>
        <item x="152"/>
        <item x="475"/>
        <item x="430"/>
        <item x="60"/>
        <item x="0"/>
        <item x="372"/>
        <item x="57"/>
        <item x="221"/>
        <item x="511"/>
        <item x="103"/>
        <item x="460"/>
        <item x="116"/>
        <item x="188"/>
        <item x="40"/>
        <item x="493"/>
        <item x="128"/>
        <item x="277"/>
        <item x="509"/>
        <item x="288"/>
        <item x="214"/>
        <item x="313"/>
        <item x="437"/>
        <item x="148"/>
        <item x="210"/>
        <item x="532"/>
        <item x="502"/>
        <item x="241"/>
        <item x="247"/>
        <item x="366"/>
        <item x="91"/>
        <item x="250"/>
        <item x="167"/>
        <item x="314"/>
        <item x="34"/>
        <item x="198"/>
        <item x="270"/>
        <item x="1"/>
        <item x="216"/>
        <item x="368"/>
        <item x="348"/>
        <item x="70"/>
        <item x="419"/>
        <item x="76"/>
        <item x="359"/>
        <item x="199"/>
        <item x="329"/>
        <item x="233"/>
        <item x="505"/>
        <item x="89"/>
        <item x="405"/>
        <item x="415"/>
        <item x="151"/>
        <item x="497"/>
        <item x="536"/>
        <item x="78"/>
        <item x="365"/>
        <item x="485"/>
        <item x="191"/>
        <item x="90"/>
        <item x="423"/>
        <item x="394"/>
        <item x="19"/>
        <item x="353"/>
        <item x="179"/>
        <item x="317"/>
        <item x="284"/>
        <item x="429"/>
        <item x="440"/>
        <item x="255"/>
        <item x="17"/>
        <item x="217"/>
        <item x="404"/>
        <item x="263"/>
        <item x="340"/>
        <item x="496"/>
        <item x="239"/>
        <item x="84"/>
        <item x="21"/>
        <item x="389"/>
        <item x="203"/>
        <item x="279"/>
        <item x="398"/>
        <item x="114"/>
        <item x="62"/>
        <item x="193"/>
        <item x="489"/>
        <item x="326"/>
        <item x="121"/>
        <item x="434"/>
        <item x="254"/>
        <item x="457"/>
        <item x="452"/>
        <item x="390"/>
        <item x="218"/>
        <item x="140"/>
        <item x="464"/>
        <item x="267"/>
        <item x="248"/>
        <item x="161"/>
        <item x="384"/>
        <item x="51"/>
        <item x="206"/>
        <item x="383"/>
        <item x="304"/>
        <item x="44"/>
        <item x="4"/>
        <item x="374"/>
        <item x="516"/>
        <item x="156"/>
        <item x="108"/>
        <item x="410"/>
        <item x="68"/>
        <item x="183"/>
        <item x="192"/>
        <item x="238"/>
        <item x="171"/>
        <item x="170"/>
        <item x="37"/>
        <item x="494"/>
        <item x="275"/>
        <item x="185"/>
        <item x="48"/>
        <item x="468"/>
        <item x="115"/>
        <item x="442"/>
        <item x="49"/>
        <item x="180"/>
        <item x="18"/>
        <item x="443"/>
        <item x="328"/>
        <item x="333"/>
        <item x="5"/>
        <item x="354"/>
        <item x="208"/>
        <item x="413"/>
        <item x="439"/>
        <item x="324"/>
        <item x="6"/>
        <item x="33"/>
        <item x="285"/>
        <item x="3"/>
        <item x="355"/>
        <item x="259"/>
        <item x="534"/>
        <item x="83"/>
        <item x="402"/>
        <item x="257"/>
        <item x="391"/>
        <item x="95"/>
        <item x="157"/>
        <item x="309"/>
        <item x="36"/>
        <item x="299"/>
        <item x="261"/>
        <item x="420"/>
        <item x="426"/>
        <item x="455"/>
        <item x="127"/>
        <item x="207"/>
        <item x="109"/>
        <item x="449"/>
        <item x="490"/>
        <item x="102"/>
        <item x="450"/>
        <item x="162"/>
        <item x="8"/>
        <item x="87"/>
        <item x="433"/>
        <item x="461"/>
        <item x="451"/>
        <item x="537"/>
        <item x="153"/>
        <item x="483"/>
        <item x="360"/>
        <item x="249"/>
        <item x="369"/>
        <item x="187"/>
        <item x="173"/>
        <item x="379"/>
        <item x="325"/>
        <item x="13"/>
        <item x="278"/>
        <item x="418"/>
        <item x="224"/>
        <item x="414"/>
        <item x="145"/>
        <item x="459"/>
        <item x="186"/>
        <item x="276"/>
        <item x="519"/>
        <item x="337"/>
        <item x="65"/>
        <item x="400"/>
        <item x="498"/>
        <item x="54"/>
        <item x="234"/>
        <item x="441"/>
        <item x="245"/>
        <item x="81"/>
        <item x="346"/>
        <item x="244"/>
        <item x="515"/>
        <item x="477"/>
        <item x="94"/>
        <item x="331"/>
        <item x="520"/>
        <item x="111"/>
        <item x="481"/>
        <item x="533"/>
        <item x="194"/>
        <item x="47"/>
        <item x="522"/>
        <item x="118"/>
        <item x="85"/>
        <item x="243"/>
        <item x="388"/>
        <item x="487"/>
        <item x="223"/>
        <item x="517"/>
        <item x="14"/>
        <item x="202"/>
        <item x="316"/>
        <item x="268"/>
        <item x="211"/>
        <item x="46"/>
        <item x="144"/>
        <item x="155"/>
        <item x="10"/>
        <item x="499"/>
        <item x="342"/>
        <item x="177"/>
        <item x="308"/>
        <item x="166"/>
        <item x="518"/>
        <item x="424"/>
        <item x="175"/>
        <item x="99"/>
        <item x="28"/>
        <item x="506"/>
        <item x="341"/>
        <item x="133"/>
        <item x="495"/>
        <item x="59"/>
        <item x="525"/>
        <item x="266"/>
        <item x="373"/>
        <item x="158"/>
        <item x="289"/>
        <item x="474"/>
        <item x="291"/>
        <item x="50"/>
        <item x="146"/>
        <item x="311"/>
        <item x="302"/>
        <item x="212"/>
        <item x="445"/>
        <item x="107"/>
        <item x="290"/>
        <item x="478"/>
        <item x="174"/>
        <item x="38"/>
        <item x="397"/>
        <item x="55"/>
        <item x="367"/>
        <item x="403"/>
        <item x="113"/>
        <item x="300"/>
        <item x="458"/>
        <item x="447"/>
        <item x="387"/>
        <item x="164"/>
        <item x="295"/>
        <item x="523"/>
        <item x="22"/>
        <item x="306"/>
        <item x="132"/>
        <item x="280"/>
        <item x="42"/>
        <item x="25"/>
        <item x="71"/>
        <item x="229"/>
        <item x="117"/>
        <item x="412"/>
        <item x="253"/>
        <item x="79"/>
        <item x="448"/>
        <item x="143"/>
        <item x="168"/>
        <item x="31"/>
        <item x="23"/>
        <item x="303"/>
        <item x="209"/>
        <item x="361"/>
        <item x="508"/>
        <item x="195"/>
        <item x="181"/>
        <item x="454"/>
        <item x="124"/>
        <item x="310"/>
        <item x="392"/>
        <item x="200"/>
        <item x="172"/>
        <item x="530"/>
        <item x="363"/>
        <item x="63"/>
        <item x="232"/>
        <item x="364"/>
        <item x="422"/>
        <item x="129"/>
        <item x="104"/>
        <item x="469"/>
        <item x="53"/>
        <item x="123"/>
        <item x="64"/>
        <item x="93"/>
        <item x="142"/>
        <item x="29"/>
        <item x="52"/>
        <item x="467"/>
        <item x="529"/>
        <item x="45"/>
        <item x="120"/>
        <item x="425"/>
        <item x="293"/>
        <item x="488"/>
        <item x="96"/>
        <item x="35"/>
        <item x="159"/>
        <item x="105"/>
        <item x="382"/>
        <item x="246"/>
        <item x="147"/>
        <item x="343"/>
        <item x="527"/>
        <item x="130"/>
        <item x="358"/>
        <item x="432"/>
        <item x="269"/>
        <item x="27"/>
        <item x="385"/>
        <item x="479"/>
        <item x="336"/>
        <item x="235"/>
        <item x="399"/>
        <item x="69"/>
        <item x="16"/>
        <item x="501"/>
        <item x="220"/>
        <item x="273"/>
        <item x="237"/>
        <item x="294"/>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PA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DDAF81-91ED-4C0B-A107-3E0AF764DA1E}" name="PivotTable21"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G19" firstHeaderRow="0" firstDataRow="0" firstDataCol="0"/>
  <pivotFields count="22">
    <pivotField showAll="0">
      <items count="5">
        <item x="2"/>
        <item x="3"/>
        <item x="1"/>
        <item x="0"/>
        <item t="default"/>
      </items>
    </pivotField>
    <pivotField axis="axisRow" showAll="0" sortType="ascending">
      <items count="16">
        <item x="0"/>
        <item x="5"/>
        <item x="11"/>
        <item x="12"/>
        <item x="13"/>
        <item x="10"/>
        <item x="2"/>
        <item x="1"/>
        <item x="4"/>
        <item x="7"/>
        <item x="8"/>
        <item x="14"/>
        <item x="3"/>
        <item x="9"/>
        <item x="6"/>
        <item t="default"/>
      </items>
    </pivotField>
    <pivotField showAll="0">
      <items count="10">
        <item x="4"/>
        <item x="3"/>
        <item x="6"/>
        <item x="7"/>
        <item x="8"/>
        <item x="5"/>
        <item x="2"/>
        <item x="0"/>
        <item x="1"/>
        <item t="default"/>
      </items>
    </pivotField>
    <pivotField showAll="0">
      <items count="3">
        <item x="0"/>
        <item x="1"/>
        <item t="default"/>
      </items>
    </pivotField>
    <pivotField showAll="0"/>
    <pivotField numFmtId="14" showAll="0"/>
    <pivotField dataField="1" showAll="0"/>
    <pivotField showAll="0"/>
    <pivotField showAll="0"/>
    <pivotField showAll="0"/>
    <pivotField showAll="0">
      <items count="6">
        <item x="0"/>
        <item x="3"/>
        <item x="1"/>
        <item x="2"/>
        <item x="4"/>
        <item t="default"/>
      </items>
    </pivotField>
    <pivotField showAll="0"/>
    <pivotField showAll="0"/>
    <pivotField showAll="0"/>
    <pivotField showAll="0">
      <items count="4">
        <item x="2"/>
        <item x="1"/>
        <item x="0"/>
        <item t="default"/>
      </items>
    </pivotField>
    <pivotField showAll="0"/>
    <pivotField numFmtId="14" showAll="0">
      <items count="539">
        <item x="395"/>
        <item x="231"/>
        <item x="370"/>
        <item x="321"/>
        <item x="225"/>
        <item x="283"/>
        <item x="535"/>
        <item x="335"/>
        <item x="322"/>
        <item x="256"/>
        <item x="134"/>
        <item x="201"/>
        <item x="471"/>
        <item x="416"/>
        <item x="375"/>
        <item x="513"/>
        <item x="476"/>
        <item x="178"/>
        <item x="287"/>
        <item x="462"/>
        <item x="271"/>
        <item x="106"/>
        <item x="386"/>
        <item x="258"/>
        <item x="26"/>
        <item x="528"/>
        <item x="110"/>
        <item x="406"/>
        <item x="204"/>
        <item x="466"/>
        <item x="393"/>
        <item x="503"/>
        <item x="119"/>
        <item x="453"/>
        <item x="240"/>
        <item x="409"/>
        <item x="435"/>
        <item x="154"/>
        <item x="135"/>
        <item x="219"/>
        <item x="444"/>
        <item x="222"/>
        <item x="122"/>
        <item x="401"/>
        <item x="350"/>
        <item x="9"/>
        <item x="512"/>
        <item x="39"/>
        <item x="189"/>
        <item x="380"/>
        <item x="381"/>
        <item x="236"/>
        <item x="150"/>
        <item x="215"/>
        <item x="296"/>
        <item x="480"/>
        <item x="274"/>
        <item x="139"/>
        <item x="101"/>
        <item x="136"/>
        <item x="137"/>
        <item x="526"/>
        <item x="407"/>
        <item x="165"/>
        <item x="334"/>
        <item x="323"/>
        <item x="428"/>
        <item x="97"/>
        <item x="431"/>
        <item x="82"/>
        <item x="411"/>
        <item x="190"/>
        <item x="86"/>
        <item x="456"/>
        <item x="371"/>
        <item x="176"/>
        <item x="169"/>
        <item x="417"/>
        <item x="272"/>
        <item x="408"/>
        <item x="492"/>
        <item x="184"/>
        <item x="376"/>
        <item x="286"/>
        <item x="446"/>
        <item x="472"/>
        <item x="30"/>
        <item x="352"/>
        <item x="88"/>
        <item x="125"/>
        <item x="524"/>
        <item x="486"/>
        <item x="15"/>
        <item x="465"/>
        <item x="24"/>
        <item x="77"/>
        <item x="357"/>
        <item x="319"/>
        <item x="292"/>
        <item x="160"/>
        <item x="20"/>
        <item x="265"/>
        <item x="470"/>
        <item x="242"/>
        <item x="138"/>
        <item x="362"/>
        <item x="345"/>
        <item x="305"/>
        <item x="500"/>
        <item x="74"/>
        <item x="73"/>
        <item x="377"/>
        <item x="378"/>
        <item x="213"/>
        <item x="163"/>
        <item x="98"/>
        <item x="196"/>
        <item x="339"/>
        <item x="32"/>
        <item x="307"/>
        <item x="262"/>
        <item x="56"/>
        <item x="80"/>
        <item x="421"/>
        <item x="43"/>
        <item x="301"/>
        <item x="67"/>
        <item x="507"/>
        <item x="264"/>
        <item x="226"/>
        <item x="482"/>
        <item x="504"/>
        <item x="438"/>
        <item x="297"/>
        <item x="7"/>
        <item x="521"/>
        <item x="66"/>
        <item x="338"/>
        <item x="327"/>
        <item x="491"/>
        <item x="141"/>
        <item x="349"/>
        <item x="351"/>
        <item x="332"/>
        <item x="318"/>
        <item x="2"/>
        <item x="131"/>
        <item x="251"/>
        <item x="427"/>
        <item x="344"/>
        <item x="396"/>
        <item x="281"/>
        <item x="11"/>
        <item x="126"/>
        <item x="347"/>
        <item x="436"/>
        <item x="510"/>
        <item x="228"/>
        <item x="260"/>
        <item x="100"/>
        <item x="514"/>
        <item x="282"/>
        <item x="356"/>
        <item x="330"/>
        <item x="58"/>
        <item x="61"/>
        <item x="197"/>
        <item x="230"/>
        <item x="205"/>
        <item x="484"/>
        <item x="531"/>
        <item x="41"/>
        <item x="320"/>
        <item x="72"/>
        <item x="12"/>
        <item x="92"/>
        <item x="149"/>
        <item x="182"/>
        <item x="298"/>
        <item x="252"/>
        <item x="473"/>
        <item x="312"/>
        <item x="315"/>
        <item x="112"/>
        <item x="463"/>
        <item x="75"/>
        <item x="227"/>
        <item x="152"/>
        <item x="475"/>
        <item x="430"/>
        <item x="60"/>
        <item x="0"/>
        <item x="372"/>
        <item x="57"/>
        <item x="221"/>
        <item x="511"/>
        <item x="103"/>
        <item x="460"/>
        <item x="116"/>
        <item x="188"/>
        <item x="40"/>
        <item x="493"/>
        <item x="128"/>
        <item x="277"/>
        <item x="509"/>
        <item x="288"/>
        <item x="214"/>
        <item x="313"/>
        <item x="437"/>
        <item x="148"/>
        <item x="210"/>
        <item x="532"/>
        <item x="502"/>
        <item x="241"/>
        <item x="247"/>
        <item x="366"/>
        <item x="91"/>
        <item x="250"/>
        <item x="167"/>
        <item x="314"/>
        <item x="34"/>
        <item x="198"/>
        <item x="270"/>
        <item x="1"/>
        <item x="216"/>
        <item x="368"/>
        <item x="348"/>
        <item x="70"/>
        <item x="419"/>
        <item x="76"/>
        <item x="359"/>
        <item x="199"/>
        <item x="329"/>
        <item x="233"/>
        <item x="505"/>
        <item x="89"/>
        <item x="405"/>
        <item x="415"/>
        <item x="151"/>
        <item x="497"/>
        <item x="536"/>
        <item x="78"/>
        <item x="365"/>
        <item x="485"/>
        <item x="191"/>
        <item x="90"/>
        <item x="423"/>
        <item x="394"/>
        <item x="19"/>
        <item x="353"/>
        <item x="179"/>
        <item x="317"/>
        <item x="284"/>
        <item x="429"/>
        <item x="440"/>
        <item x="255"/>
        <item x="17"/>
        <item x="217"/>
        <item x="404"/>
        <item x="263"/>
        <item x="340"/>
        <item x="496"/>
        <item x="239"/>
        <item x="84"/>
        <item x="21"/>
        <item x="389"/>
        <item x="203"/>
        <item x="279"/>
        <item x="398"/>
        <item x="114"/>
        <item x="62"/>
        <item x="193"/>
        <item x="489"/>
        <item x="326"/>
        <item x="121"/>
        <item x="434"/>
        <item x="254"/>
        <item x="457"/>
        <item x="452"/>
        <item x="390"/>
        <item x="218"/>
        <item x="140"/>
        <item x="464"/>
        <item x="267"/>
        <item x="248"/>
        <item x="161"/>
        <item x="384"/>
        <item x="51"/>
        <item x="206"/>
        <item x="383"/>
        <item x="304"/>
        <item x="44"/>
        <item x="4"/>
        <item x="374"/>
        <item x="516"/>
        <item x="156"/>
        <item x="108"/>
        <item x="410"/>
        <item x="68"/>
        <item x="183"/>
        <item x="192"/>
        <item x="238"/>
        <item x="171"/>
        <item x="170"/>
        <item x="37"/>
        <item x="494"/>
        <item x="275"/>
        <item x="185"/>
        <item x="48"/>
        <item x="468"/>
        <item x="115"/>
        <item x="442"/>
        <item x="49"/>
        <item x="180"/>
        <item x="18"/>
        <item x="443"/>
        <item x="328"/>
        <item x="333"/>
        <item x="5"/>
        <item x="354"/>
        <item x="208"/>
        <item x="413"/>
        <item x="439"/>
        <item x="324"/>
        <item x="6"/>
        <item x="33"/>
        <item x="285"/>
        <item x="3"/>
        <item x="355"/>
        <item x="259"/>
        <item x="534"/>
        <item x="83"/>
        <item x="402"/>
        <item x="257"/>
        <item x="391"/>
        <item x="95"/>
        <item x="157"/>
        <item x="309"/>
        <item x="36"/>
        <item x="299"/>
        <item x="261"/>
        <item x="420"/>
        <item x="426"/>
        <item x="455"/>
        <item x="127"/>
        <item x="207"/>
        <item x="109"/>
        <item x="449"/>
        <item x="490"/>
        <item x="102"/>
        <item x="450"/>
        <item x="162"/>
        <item x="8"/>
        <item x="87"/>
        <item x="433"/>
        <item x="461"/>
        <item x="451"/>
        <item x="537"/>
        <item x="153"/>
        <item x="483"/>
        <item x="360"/>
        <item x="249"/>
        <item x="369"/>
        <item x="187"/>
        <item x="173"/>
        <item x="379"/>
        <item x="325"/>
        <item x="13"/>
        <item x="278"/>
        <item x="418"/>
        <item x="224"/>
        <item x="414"/>
        <item x="145"/>
        <item x="459"/>
        <item x="186"/>
        <item x="276"/>
        <item x="519"/>
        <item x="337"/>
        <item x="65"/>
        <item x="400"/>
        <item x="498"/>
        <item x="54"/>
        <item x="234"/>
        <item x="441"/>
        <item x="245"/>
        <item x="81"/>
        <item x="346"/>
        <item x="244"/>
        <item x="515"/>
        <item x="477"/>
        <item x="94"/>
        <item x="331"/>
        <item x="520"/>
        <item x="111"/>
        <item x="481"/>
        <item x="533"/>
        <item x="194"/>
        <item x="47"/>
        <item x="522"/>
        <item x="118"/>
        <item x="85"/>
        <item x="243"/>
        <item x="388"/>
        <item x="487"/>
        <item x="223"/>
        <item x="517"/>
        <item x="14"/>
        <item x="202"/>
        <item x="316"/>
        <item x="268"/>
        <item x="211"/>
        <item x="46"/>
        <item x="144"/>
        <item x="155"/>
        <item x="10"/>
        <item x="499"/>
        <item x="342"/>
        <item x="177"/>
        <item x="308"/>
        <item x="166"/>
        <item x="518"/>
        <item x="424"/>
        <item x="175"/>
        <item x="99"/>
        <item x="28"/>
        <item x="506"/>
        <item x="341"/>
        <item x="133"/>
        <item x="495"/>
        <item x="59"/>
        <item x="525"/>
        <item x="266"/>
        <item x="373"/>
        <item x="158"/>
        <item x="289"/>
        <item x="474"/>
        <item x="291"/>
        <item x="50"/>
        <item x="146"/>
        <item x="311"/>
        <item x="302"/>
        <item x="212"/>
        <item x="445"/>
        <item x="107"/>
        <item x="290"/>
        <item x="478"/>
        <item x="174"/>
        <item x="38"/>
        <item x="397"/>
        <item x="55"/>
        <item x="367"/>
        <item x="403"/>
        <item x="113"/>
        <item x="300"/>
        <item x="458"/>
        <item x="447"/>
        <item x="387"/>
        <item x="164"/>
        <item x="295"/>
        <item x="523"/>
        <item x="22"/>
        <item x="306"/>
        <item x="132"/>
        <item x="280"/>
        <item x="42"/>
        <item x="25"/>
        <item x="71"/>
        <item x="229"/>
        <item x="117"/>
        <item x="412"/>
        <item x="253"/>
        <item x="79"/>
        <item x="448"/>
        <item x="143"/>
        <item x="168"/>
        <item x="31"/>
        <item x="23"/>
        <item x="303"/>
        <item x="209"/>
        <item x="361"/>
        <item x="508"/>
        <item x="195"/>
        <item x="181"/>
        <item x="454"/>
        <item x="124"/>
        <item x="310"/>
        <item x="392"/>
        <item x="200"/>
        <item x="172"/>
        <item x="530"/>
        <item x="363"/>
        <item x="63"/>
        <item x="232"/>
        <item x="364"/>
        <item x="422"/>
        <item x="129"/>
        <item x="104"/>
        <item x="469"/>
        <item x="53"/>
        <item x="123"/>
        <item x="64"/>
        <item x="93"/>
        <item x="142"/>
        <item x="29"/>
        <item x="52"/>
        <item x="467"/>
        <item x="529"/>
        <item x="45"/>
        <item x="120"/>
        <item x="425"/>
        <item x="293"/>
        <item x="488"/>
        <item x="96"/>
        <item x="35"/>
        <item x="159"/>
        <item x="105"/>
        <item x="382"/>
        <item x="246"/>
        <item x="147"/>
        <item x="343"/>
        <item x="527"/>
        <item x="130"/>
        <item x="358"/>
        <item x="432"/>
        <item x="269"/>
        <item x="27"/>
        <item x="385"/>
        <item x="479"/>
        <item x="336"/>
        <item x="235"/>
        <item x="399"/>
        <item x="69"/>
        <item x="16"/>
        <item x="501"/>
        <item x="220"/>
        <item x="273"/>
        <item x="237"/>
        <item x="29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Deposit Amount (■)" fld="6" baseField="0" baseItem="0"/>
  </dataFields>
  <chartFormats count="1">
    <chartFormat chart="2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CCB974-BCF8-4C22-956F-E7660980359F}"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Sum of Account Balance (■)"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001__Page_1_13">
        <x15:activeTabTopLevelEntity name="[Table001__Page_1_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D3494B-3E49-42C1-BA24-252331D8B783}" name="PivotTable17"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5" firstHeaderRow="0" firstDataRow="0" firstDataCol="0"/>
  <pivotFields count="22">
    <pivotField showAll="0">
      <items count="5">
        <item x="2"/>
        <item x="3"/>
        <item x="1"/>
        <item x="0"/>
        <item t="default"/>
      </items>
    </pivotField>
    <pivotField showAll="0"/>
    <pivotField showAll="0">
      <items count="10">
        <item x="4"/>
        <item x="3"/>
        <item x="6"/>
        <item x="7"/>
        <item x="8"/>
        <item x="5"/>
        <item x="2"/>
        <item x="0"/>
        <item x="1"/>
        <item t="default"/>
      </items>
    </pivotField>
    <pivotField showAll="0">
      <items count="3">
        <item x="0"/>
        <item x="1"/>
        <item t="default"/>
      </items>
    </pivotField>
    <pivotField showAll="0"/>
    <pivotField numFmtId="14"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numFmtId="14" showAll="0">
      <items count="539">
        <item x="395"/>
        <item x="231"/>
        <item x="370"/>
        <item x="321"/>
        <item x="225"/>
        <item x="283"/>
        <item x="535"/>
        <item x="335"/>
        <item x="322"/>
        <item x="256"/>
        <item x="134"/>
        <item x="201"/>
        <item x="471"/>
        <item x="416"/>
        <item x="375"/>
        <item x="513"/>
        <item x="476"/>
        <item x="178"/>
        <item x="287"/>
        <item x="462"/>
        <item x="271"/>
        <item x="106"/>
        <item x="386"/>
        <item x="258"/>
        <item x="26"/>
        <item x="528"/>
        <item x="110"/>
        <item x="406"/>
        <item x="204"/>
        <item x="466"/>
        <item x="393"/>
        <item x="503"/>
        <item x="119"/>
        <item x="453"/>
        <item x="240"/>
        <item x="409"/>
        <item x="435"/>
        <item x="154"/>
        <item x="135"/>
        <item x="219"/>
        <item x="444"/>
        <item x="222"/>
        <item x="122"/>
        <item x="401"/>
        <item x="350"/>
        <item x="9"/>
        <item x="512"/>
        <item x="39"/>
        <item x="189"/>
        <item x="380"/>
        <item x="381"/>
        <item x="236"/>
        <item x="150"/>
        <item x="215"/>
        <item x="296"/>
        <item x="480"/>
        <item x="274"/>
        <item x="139"/>
        <item x="101"/>
        <item x="136"/>
        <item x="137"/>
        <item x="526"/>
        <item x="407"/>
        <item x="165"/>
        <item x="334"/>
        <item x="323"/>
        <item x="428"/>
        <item x="97"/>
        <item x="431"/>
        <item x="82"/>
        <item x="411"/>
        <item x="190"/>
        <item x="86"/>
        <item x="456"/>
        <item x="371"/>
        <item x="176"/>
        <item x="169"/>
        <item x="417"/>
        <item x="272"/>
        <item x="408"/>
        <item x="492"/>
        <item x="184"/>
        <item x="376"/>
        <item x="286"/>
        <item x="446"/>
        <item x="472"/>
        <item x="30"/>
        <item x="352"/>
        <item x="88"/>
        <item x="125"/>
        <item x="524"/>
        <item x="486"/>
        <item x="15"/>
        <item x="465"/>
        <item x="24"/>
        <item x="77"/>
        <item x="357"/>
        <item x="319"/>
        <item x="292"/>
        <item x="160"/>
        <item x="20"/>
        <item x="265"/>
        <item x="470"/>
        <item x="242"/>
        <item x="138"/>
        <item x="362"/>
        <item x="345"/>
        <item x="305"/>
        <item x="500"/>
        <item x="74"/>
        <item x="73"/>
        <item x="377"/>
        <item x="378"/>
        <item x="213"/>
        <item x="163"/>
        <item x="98"/>
        <item x="196"/>
        <item x="339"/>
        <item x="32"/>
        <item x="307"/>
        <item x="262"/>
        <item x="56"/>
        <item x="80"/>
        <item x="421"/>
        <item x="43"/>
        <item x="301"/>
        <item x="67"/>
        <item x="507"/>
        <item x="264"/>
        <item x="226"/>
        <item x="482"/>
        <item x="504"/>
        <item x="438"/>
        <item x="297"/>
        <item x="7"/>
        <item x="521"/>
        <item x="66"/>
        <item x="338"/>
        <item x="327"/>
        <item x="491"/>
        <item x="141"/>
        <item x="349"/>
        <item x="351"/>
        <item x="332"/>
        <item x="318"/>
        <item x="2"/>
        <item x="131"/>
        <item x="251"/>
        <item x="427"/>
        <item x="344"/>
        <item x="396"/>
        <item x="281"/>
        <item x="11"/>
        <item x="126"/>
        <item x="347"/>
        <item x="436"/>
        <item x="510"/>
        <item x="228"/>
        <item x="260"/>
        <item x="100"/>
        <item x="514"/>
        <item x="282"/>
        <item x="356"/>
        <item x="330"/>
        <item x="58"/>
        <item x="61"/>
        <item x="197"/>
        <item x="230"/>
        <item x="205"/>
        <item x="484"/>
        <item x="531"/>
        <item x="41"/>
        <item x="320"/>
        <item x="72"/>
        <item x="12"/>
        <item x="92"/>
        <item x="149"/>
        <item x="182"/>
        <item x="298"/>
        <item x="252"/>
        <item x="473"/>
        <item x="312"/>
        <item x="315"/>
        <item x="112"/>
        <item x="463"/>
        <item x="75"/>
        <item x="227"/>
        <item x="152"/>
        <item x="475"/>
        <item x="430"/>
        <item x="60"/>
        <item x="0"/>
        <item x="372"/>
        <item x="57"/>
        <item x="221"/>
        <item x="511"/>
        <item x="103"/>
        <item x="460"/>
        <item x="116"/>
        <item x="188"/>
        <item x="40"/>
        <item x="493"/>
        <item x="128"/>
        <item x="277"/>
        <item x="509"/>
        <item x="288"/>
        <item x="214"/>
        <item x="313"/>
        <item x="437"/>
        <item x="148"/>
        <item x="210"/>
        <item x="532"/>
        <item x="502"/>
        <item x="241"/>
        <item x="247"/>
        <item x="366"/>
        <item x="91"/>
        <item x="250"/>
        <item x="167"/>
        <item x="314"/>
        <item x="34"/>
        <item x="198"/>
        <item x="270"/>
        <item x="1"/>
        <item x="216"/>
        <item x="368"/>
        <item x="348"/>
        <item x="70"/>
        <item x="419"/>
        <item x="76"/>
        <item x="359"/>
        <item x="199"/>
        <item x="329"/>
        <item x="233"/>
        <item x="505"/>
        <item x="89"/>
        <item x="405"/>
        <item x="415"/>
        <item x="151"/>
        <item x="497"/>
        <item x="536"/>
        <item x="78"/>
        <item x="365"/>
        <item x="485"/>
        <item x="191"/>
        <item x="90"/>
        <item x="423"/>
        <item x="394"/>
        <item x="19"/>
        <item x="353"/>
        <item x="179"/>
        <item x="317"/>
        <item x="284"/>
        <item x="429"/>
        <item x="440"/>
        <item x="255"/>
        <item x="17"/>
        <item x="217"/>
        <item x="404"/>
        <item x="263"/>
        <item x="340"/>
        <item x="496"/>
        <item x="239"/>
        <item x="84"/>
        <item x="21"/>
        <item x="389"/>
        <item x="203"/>
        <item x="279"/>
        <item x="398"/>
        <item x="114"/>
        <item x="62"/>
        <item x="193"/>
        <item x="489"/>
        <item x="326"/>
        <item x="121"/>
        <item x="434"/>
        <item x="254"/>
        <item x="457"/>
        <item x="452"/>
        <item x="390"/>
        <item x="218"/>
        <item x="140"/>
        <item x="464"/>
        <item x="267"/>
        <item x="248"/>
        <item x="161"/>
        <item x="384"/>
        <item x="51"/>
        <item x="206"/>
        <item x="383"/>
        <item x="304"/>
        <item x="44"/>
        <item x="4"/>
        <item x="374"/>
        <item x="516"/>
        <item x="156"/>
        <item x="108"/>
        <item x="410"/>
        <item x="68"/>
        <item x="183"/>
        <item x="192"/>
        <item x="238"/>
        <item x="171"/>
        <item x="170"/>
        <item x="37"/>
        <item x="494"/>
        <item x="275"/>
        <item x="185"/>
        <item x="48"/>
        <item x="468"/>
        <item x="115"/>
        <item x="442"/>
        <item x="49"/>
        <item x="180"/>
        <item x="18"/>
        <item x="443"/>
        <item x="328"/>
        <item x="333"/>
        <item x="5"/>
        <item x="354"/>
        <item x="208"/>
        <item x="413"/>
        <item x="439"/>
        <item x="324"/>
        <item x="6"/>
        <item x="33"/>
        <item x="285"/>
        <item x="3"/>
        <item x="355"/>
        <item x="259"/>
        <item x="534"/>
        <item x="83"/>
        <item x="402"/>
        <item x="257"/>
        <item x="391"/>
        <item x="95"/>
        <item x="157"/>
        <item x="309"/>
        <item x="36"/>
        <item x="299"/>
        <item x="261"/>
        <item x="420"/>
        <item x="426"/>
        <item x="455"/>
        <item x="127"/>
        <item x="207"/>
        <item x="109"/>
        <item x="449"/>
        <item x="490"/>
        <item x="102"/>
        <item x="450"/>
        <item x="162"/>
        <item x="8"/>
        <item x="87"/>
        <item x="433"/>
        <item x="461"/>
        <item x="451"/>
        <item x="537"/>
        <item x="153"/>
        <item x="483"/>
        <item x="360"/>
        <item x="249"/>
        <item x="369"/>
        <item x="187"/>
        <item x="173"/>
        <item x="379"/>
        <item x="325"/>
        <item x="13"/>
        <item x="278"/>
        <item x="418"/>
        <item x="224"/>
        <item x="414"/>
        <item x="145"/>
        <item x="459"/>
        <item x="186"/>
        <item x="276"/>
        <item x="519"/>
        <item x="337"/>
        <item x="65"/>
        <item x="400"/>
        <item x="498"/>
        <item x="54"/>
        <item x="234"/>
        <item x="441"/>
        <item x="245"/>
        <item x="81"/>
        <item x="346"/>
        <item x="244"/>
        <item x="515"/>
        <item x="477"/>
        <item x="94"/>
        <item x="331"/>
        <item x="520"/>
        <item x="111"/>
        <item x="481"/>
        <item x="533"/>
        <item x="194"/>
        <item x="47"/>
        <item x="522"/>
        <item x="118"/>
        <item x="85"/>
        <item x="243"/>
        <item x="388"/>
        <item x="487"/>
        <item x="223"/>
        <item x="517"/>
        <item x="14"/>
        <item x="202"/>
        <item x="316"/>
        <item x="268"/>
        <item x="211"/>
        <item x="46"/>
        <item x="144"/>
        <item x="155"/>
        <item x="10"/>
        <item x="499"/>
        <item x="342"/>
        <item x="177"/>
        <item x="308"/>
        <item x="166"/>
        <item x="518"/>
        <item x="424"/>
        <item x="175"/>
        <item x="99"/>
        <item x="28"/>
        <item x="506"/>
        <item x="341"/>
        <item x="133"/>
        <item x="495"/>
        <item x="59"/>
        <item x="525"/>
        <item x="266"/>
        <item x="373"/>
        <item x="158"/>
        <item x="289"/>
        <item x="474"/>
        <item x="291"/>
        <item x="50"/>
        <item x="146"/>
        <item x="311"/>
        <item x="302"/>
        <item x="212"/>
        <item x="445"/>
        <item x="107"/>
        <item x="290"/>
        <item x="478"/>
        <item x="174"/>
        <item x="38"/>
        <item x="397"/>
        <item x="55"/>
        <item x="367"/>
        <item x="403"/>
        <item x="113"/>
        <item x="300"/>
        <item x="458"/>
        <item x="447"/>
        <item x="387"/>
        <item x="164"/>
        <item x="295"/>
        <item x="523"/>
        <item x="22"/>
        <item x="306"/>
        <item x="132"/>
        <item x="280"/>
        <item x="42"/>
        <item x="25"/>
        <item x="71"/>
        <item x="229"/>
        <item x="117"/>
        <item x="412"/>
        <item x="253"/>
        <item x="79"/>
        <item x="448"/>
        <item x="143"/>
        <item x="168"/>
        <item x="31"/>
        <item x="23"/>
        <item x="303"/>
        <item x="209"/>
        <item x="361"/>
        <item x="508"/>
        <item x="195"/>
        <item x="181"/>
        <item x="454"/>
        <item x="124"/>
        <item x="310"/>
        <item x="392"/>
        <item x="200"/>
        <item x="172"/>
        <item x="530"/>
        <item x="363"/>
        <item x="63"/>
        <item x="232"/>
        <item x="364"/>
        <item x="422"/>
        <item x="129"/>
        <item x="104"/>
        <item x="469"/>
        <item x="53"/>
        <item x="123"/>
        <item x="64"/>
        <item x="93"/>
        <item x="142"/>
        <item x="29"/>
        <item x="52"/>
        <item x="467"/>
        <item x="529"/>
        <item x="45"/>
        <item x="120"/>
        <item x="425"/>
        <item x="293"/>
        <item x="488"/>
        <item x="96"/>
        <item x="35"/>
        <item x="159"/>
        <item x="105"/>
        <item x="382"/>
        <item x="246"/>
        <item x="147"/>
        <item x="343"/>
        <item x="527"/>
        <item x="130"/>
        <item x="358"/>
        <item x="432"/>
        <item x="269"/>
        <item x="27"/>
        <item x="385"/>
        <item x="479"/>
        <item x="336"/>
        <item x="235"/>
        <item x="399"/>
        <item x="69"/>
        <item x="16"/>
        <item x="501"/>
        <item x="220"/>
        <item x="273"/>
        <item x="237"/>
        <item x="29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6411EC-6CB7-4701-92BD-76AC1328DA75}"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1">
    <pivotField dataField="1" subtotalTop="0" showAll="0" defaultSubtotal="0"/>
  </pivotFields>
  <rowItems count="1">
    <i/>
  </rowItems>
  <colItems count="1">
    <i/>
  </colItems>
  <dataFields count="1">
    <dataField name="Sum of Deposit Amount (■)"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001__Page_1_13">
        <x15:activeTabTopLevelEntity name="[Table001__Page_1_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39DAF58-5523-4C47-9AB5-DC246C6E29FC}"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22">
    <pivotField showAll="0">
      <items count="5">
        <item x="2"/>
        <item x="3"/>
        <item x="1"/>
        <item x="0"/>
        <item t="default"/>
      </items>
    </pivotField>
    <pivotField showAll="0">
      <items count="16">
        <item x="0"/>
        <item x="5"/>
        <item x="11"/>
        <item x="12"/>
        <item x="13"/>
        <item x="10"/>
        <item x="2"/>
        <item x="1"/>
        <item x="4"/>
        <item x="7"/>
        <item x="8"/>
        <item x="14"/>
        <item x="3"/>
        <item x="9"/>
        <item x="6"/>
        <item t="default"/>
      </items>
    </pivotField>
    <pivotField showAll="0">
      <items count="10">
        <item x="4"/>
        <item x="3"/>
        <item x="6"/>
        <item x="7"/>
        <item x="8"/>
        <item x="5"/>
        <item x="2"/>
        <item x="0"/>
        <item x="1"/>
        <item t="default"/>
      </items>
    </pivotField>
    <pivotField showAll="0">
      <items count="3">
        <item x="0"/>
        <item x="1"/>
        <item t="default"/>
      </items>
    </pivotField>
    <pivotField showAll="0"/>
    <pivotField numFmtId="14"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numFmtId="14" showAll="0">
      <items count="539">
        <item x="395"/>
        <item x="231"/>
        <item x="370"/>
        <item x="321"/>
        <item x="225"/>
        <item x="283"/>
        <item x="535"/>
        <item x="335"/>
        <item x="322"/>
        <item x="256"/>
        <item x="134"/>
        <item x="201"/>
        <item x="471"/>
        <item x="416"/>
        <item x="375"/>
        <item x="513"/>
        <item x="476"/>
        <item x="178"/>
        <item x="287"/>
        <item x="462"/>
        <item x="271"/>
        <item x="106"/>
        <item x="386"/>
        <item x="258"/>
        <item x="26"/>
        <item x="528"/>
        <item x="110"/>
        <item x="406"/>
        <item x="204"/>
        <item x="466"/>
        <item x="393"/>
        <item x="503"/>
        <item x="119"/>
        <item x="453"/>
        <item x="240"/>
        <item x="409"/>
        <item x="435"/>
        <item x="154"/>
        <item x="135"/>
        <item x="219"/>
        <item x="444"/>
        <item x="222"/>
        <item x="122"/>
        <item x="401"/>
        <item x="350"/>
        <item x="9"/>
        <item x="512"/>
        <item x="39"/>
        <item x="189"/>
        <item x="380"/>
        <item x="381"/>
        <item x="236"/>
        <item x="150"/>
        <item x="215"/>
        <item x="296"/>
        <item x="480"/>
        <item x="274"/>
        <item x="139"/>
        <item x="101"/>
        <item x="136"/>
        <item x="137"/>
        <item x="526"/>
        <item x="407"/>
        <item x="165"/>
        <item x="334"/>
        <item x="323"/>
        <item x="428"/>
        <item x="97"/>
        <item x="431"/>
        <item x="82"/>
        <item x="411"/>
        <item x="190"/>
        <item x="86"/>
        <item x="456"/>
        <item x="371"/>
        <item x="176"/>
        <item x="169"/>
        <item x="417"/>
        <item x="272"/>
        <item x="408"/>
        <item x="492"/>
        <item x="184"/>
        <item x="376"/>
        <item x="286"/>
        <item x="446"/>
        <item x="472"/>
        <item x="30"/>
        <item x="352"/>
        <item x="88"/>
        <item x="125"/>
        <item x="524"/>
        <item x="486"/>
        <item x="15"/>
        <item x="465"/>
        <item x="24"/>
        <item x="77"/>
        <item x="357"/>
        <item x="319"/>
        <item x="292"/>
        <item x="160"/>
        <item x="20"/>
        <item x="265"/>
        <item x="470"/>
        <item x="242"/>
        <item x="138"/>
        <item x="362"/>
        <item x="345"/>
        <item x="305"/>
        <item x="500"/>
        <item x="74"/>
        <item x="73"/>
        <item x="377"/>
        <item x="378"/>
        <item x="213"/>
        <item x="163"/>
        <item x="98"/>
        <item x="196"/>
        <item x="339"/>
        <item x="32"/>
        <item x="307"/>
        <item x="262"/>
        <item x="56"/>
        <item x="80"/>
        <item x="421"/>
        <item x="43"/>
        <item x="301"/>
        <item x="67"/>
        <item x="507"/>
        <item x="264"/>
        <item x="226"/>
        <item x="482"/>
        <item x="504"/>
        <item x="438"/>
        <item x="297"/>
        <item x="7"/>
        <item x="521"/>
        <item x="66"/>
        <item x="338"/>
        <item x="327"/>
        <item x="491"/>
        <item x="141"/>
        <item x="349"/>
        <item x="351"/>
        <item x="332"/>
        <item x="318"/>
        <item x="2"/>
        <item x="131"/>
        <item x="251"/>
        <item x="427"/>
        <item x="344"/>
        <item x="396"/>
        <item x="281"/>
        <item x="11"/>
        <item x="126"/>
        <item x="347"/>
        <item x="436"/>
        <item x="510"/>
        <item x="228"/>
        <item x="260"/>
        <item x="100"/>
        <item x="514"/>
        <item x="282"/>
        <item x="356"/>
        <item x="330"/>
        <item x="58"/>
        <item x="61"/>
        <item x="197"/>
        <item x="230"/>
        <item x="205"/>
        <item x="484"/>
        <item x="531"/>
        <item x="41"/>
        <item x="320"/>
        <item x="72"/>
        <item x="12"/>
        <item x="92"/>
        <item x="149"/>
        <item x="182"/>
        <item x="298"/>
        <item x="252"/>
        <item x="473"/>
        <item x="312"/>
        <item x="315"/>
        <item x="112"/>
        <item x="463"/>
        <item x="75"/>
        <item x="227"/>
        <item x="152"/>
        <item x="475"/>
        <item x="430"/>
        <item x="60"/>
        <item x="0"/>
        <item x="372"/>
        <item x="57"/>
        <item x="221"/>
        <item x="511"/>
        <item x="103"/>
        <item x="460"/>
        <item x="116"/>
        <item x="188"/>
        <item x="40"/>
        <item x="493"/>
        <item x="128"/>
        <item x="277"/>
        <item x="509"/>
        <item x="288"/>
        <item x="214"/>
        <item x="313"/>
        <item x="437"/>
        <item x="148"/>
        <item x="210"/>
        <item x="532"/>
        <item x="502"/>
        <item x="241"/>
        <item x="247"/>
        <item x="366"/>
        <item x="91"/>
        <item x="250"/>
        <item x="167"/>
        <item x="314"/>
        <item x="34"/>
        <item x="198"/>
        <item x="270"/>
        <item x="1"/>
        <item x="216"/>
        <item x="368"/>
        <item x="348"/>
        <item x="70"/>
        <item x="419"/>
        <item x="76"/>
        <item x="359"/>
        <item x="199"/>
        <item x="329"/>
        <item x="233"/>
        <item x="505"/>
        <item x="89"/>
        <item x="405"/>
        <item x="415"/>
        <item x="151"/>
        <item x="497"/>
        <item x="536"/>
        <item x="78"/>
        <item x="365"/>
        <item x="485"/>
        <item x="191"/>
        <item x="90"/>
        <item x="423"/>
        <item x="394"/>
        <item x="19"/>
        <item x="353"/>
        <item x="179"/>
        <item x="317"/>
        <item x="284"/>
        <item x="429"/>
        <item x="440"/>
        <item x="255"/>
        <item x="17"/>
        <item x="217"/>
        <item x="404"/>
        <item x="263"/>
        <item x="340"/>
        <item x="496"/>
        <item x="239"/>
        <item x="84"/>
        <item x="21"/>
        <item x="389"/>
        <item x="203"/>
        <item x="279"/>
        <item x="398"/>
        <item x="114"/>
        <item x="62"/>
        <item x="193"/>
        <item x="489"/>
        <item x="326"/>
        <item x="121"/>
        <item x="434"/>
        <item x="254"/>
        <item x="457"/>
        <item x="452"/>
        <item x="390"/>
        <item x="218"/>
        <item x="140"/>
        <item x="464"/>
        <item x="267"/>
        <item x="248"/>
        <item x="161"/>
        <item x="384"/>
        <item x="51"/>
        <item x="206"/>
        <item x="383"/>
        <item x="304"/>
        <item x="44"/>
        <item x="4"/>
        <item x="374"/>
        <item x="516"/>
        <item x="156"/>
        <item x="108"/>
        <item x="410"/>
        <item x="68"/>
        <item x="183"/>
        <item x="192"/>
        <item x="238"/>
        <item x="171"/>
        <item x="170"/>
        <item x="37"/>
        <item x="494"/>
        <item x="275"/>
        <item x="185"/>
        <item x="48"/>
        <item x="468"/>
        <item x="115"/>
        <item x="442"/>
        <item x="49"/>
        <item x="180"/>
        <item x="18"/>
        <item x="443"/>
        <item x="328"/>
        <item x="333"/>
        <item x="5"/>
        <item x="354"/>
        <item x="208"/>
        <item x="413"/>
        <item x="439"/>
        <item x="324"/>
        <item x="6"/>
        <item x="33"/>
        <item x="285"/>
        <item x="3"/>
        <item x="355"/>
        <item x="259"/>
        <item x="534"/>
        <item x="83"/>
        <item x="402"/>
        <item x="257"/>
        <item x="391"/>
        <item x="95"/>
        <item x="157"/>
        <item x="309"/>
        <item x="36"/>
        <item x="299"/>
        <item x="261"/>
        <item x="420"/>
        <item x="426"/>
        <item x="455"/>
        <item x="127"/>
        <item x="207"/>
        <item x="109"/>
        <item x="449"/>
        <item x="490"/>
        <item x="102"/>
        <item x="450"/>
        <item x="162"/>
        <item x="8"/>
        <item x="87"/>
        <item x="433"/>
        <item x="461"/>
        <item x="451"/>
        <item x="537"/>
        <item x="153"/>
        <item x="483"/>
        <item x="360"/>
        <item x="249"/>
        <item x="369"/>
        <item x="187"/>
        <item x="173"/>
        <item x="379"/>
        <item x="325"/>
        <item x="13"/>
        <item x="278"/>
        <item x="418"/>
        <item x="224"/>
        <item x="414"/>
        <item x="145"/>
        <item x="459"/>
        <item x="186"/>
        <item x="276"/>
        <item x="519"/>
        <item x="337"/>
        <item x="65"/>
        <item x="400"/>
        <item x="498"/>
        <item x="54"/>
        <item x="234"/>
        <item x="441"/>
        <item x="245"/>
        <item x="81"/>
        <item x="346"/>
        <item x="244"/>
        <item x="515"/>
        <item x="477"/>
        <item x="94"/>
        <item x="331"/>
        <item x="520"/>
        <item x="111"/>
        <item x="481"/>
        <item x="533"/>
        <item x="194"/>
        <item x="47"/>
        <item x="522"/>
        <item x="118"/>
        <item x="85"/>
        <item x="243"/>
        <item x="388"/>
        <item x="487"/>
        <item x="223"/>
        <item x="517"/>
        <item x="14"/>
        <item x="202"/>
        <item x="316"/>
        <item x="268"/>
        <item x="211"/>
        <item x="46"/>
        <item x="144"/>
        <item x="155"/>
        <item x="10"/>
        <item x="499"/>
        <item x="342"/>
        <item x="177"/>
        <item x="308"/>
        <item x="166"/>
        <item x="518"/>
        <item x="424"/>
        <item x="175"/>
        <item x="99"/>
        <item x="28"/>
        <item x="506"/>
        <item x="341"/>
        <item x="133"/>
        <item x="495"/>
        <item x="59"/>
        <item x="525"/>
        <item x="266"/>
        <item x="373"/>
        <item x="158"/>
        <item x="289"/>
        <item x="474"/>
        <item x="291"/>
        <item x="50"/>
        <item x="146"/>
        <item x="311"/>
        <item x="302"/>
        <item x="212"/>
        <item x="445"/>
        <item x="107"/>
        <item x="290"/>
        <item x="478"/>
        <item x="174"/>
        <item x="38"/>
        <item x="397"/>
        <item x="55"/>
        <item x="367"/>
        <item x="403"/>
        <item x="113"/>
        <item x="300"/>
        <item x="458"/>
        <item x="447"/>
        <item x="387"/>
        <item x="164"/>
        <item x="295"/>
        <item x="523"/>
        <item x="22"/>
        <item x="306"/>
        <item x="132"/>
        <item x="280"/>
        <item x="42"/>
        <item x="25"/>
        <item x="71"/>
        <item x="229"/>
        <item x="117"/>
        <item x="412"/>
        <item x="253"/>
        <item x="79"/>
        <item x="448"/>
        <item x="143"/>
        <item x="168"/>
        <item x="31"/>
        <item x="23"/>
        <item x="303"/>
        <item x="209"/>
        <item x="361"/>
        <item x="508"/>
        <item x="195"/>
        <item x="181"/>
        <item x="454"/>
        <item x="124"/>
        <item x="310"/>
        <item x="392"/>
        <item x="200"/>
        <item x="172"/>
        <item x="530"/>
        <item x="363"/>
        <item x="63"/>
        <item x="232"/>
        <item x="364"/>
        <item x="422"/>
        <item x="129"/>
        <item x="104"/>
        <item x="469"/>
        <item x="53"/>
        <item x="123"/>
        <item x="64"/>
        <item x="93"/>
        <item x="142"/>
        <item x="29"/>
        <item x="52"/>
        <item x="467"/>
        <item x="529"/>
        <item x="45"/>
        <item x="120"/>
        <item x="425"/>
        <item x="293"/>
        <item x="488"/>
        <item x="96"/>
        <item x="35"/>
        <item x="159"/>
        <item x="105"/>
        <item x="382"/>
        <item x="246"/>
        <item x="147"/>
        <item x="343"/>
        <item x="527"/>
        <item x="130"/>
        <item x="358"/>
        <item x="432"/>
        <item x="269"/>
        <item x="27"/>
        <item x="385"/>
        <item x="479"/>
        <item x="336"/>
        <item x="235"/>
        <item x="399"/>
        <item x="69"/>
        <item x="16"/>
        <item x="501"/>
        <item x="220"/>
        <item x="273"/>
        <item x="237"/>
        <item x="294"/>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CTIVE LOAN"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529511F-E9A1-4BEA-9E03-C6ECE5D77BFA}" name="PivotTable25"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G33:H49" firstHeaderRow="1" firstDataRow="1" firstDataCol="1"/>
  <pivotFields count="22">
    <pivotField showAll="0">
      <items count="5">
        <item x="2"/>
        <item x="3"/>
        <item x="1"/>
        <item x="0"/>
        <item t="default"/>
      </items>
    </pivotField>
    <pivotField axis="axisRow" showAll="0" sortType="ascending">
      <items count="16">
        <item x="0"/>
        <item x="5"/>
        <item x="11"/>
        <item x="12"/>
        <item x="13"/>
        <item x="10"/>
        <item x="2"/>
        <item x="1"/>
        <item x="4"/>
        <item x="7"/>
        <item x="8"/>
        <item x="14"/>
        <item x="3"/>
        <item x="9"/>
        <item x="6"/>
        <item t="default"/>
      </items>
    </pivotField>
    <pivotField showAll="0">
      <items count="10">
        <item x="4"/>
        <item x="3"/>
        <item x="6"/>
        <item x="7"/>
        <item x="8"/>
        <item x="5"/>
        <item x="2"/>
        <item x="0"/>
        <item x="1"/>
        <item t="default"/>
      </items>
    </pivotField>
    <pivotField showAll="0">
      <items count="3">
        <item x="0"/>
        <item x="1"/>
        <item t="default"/>
      </items>
    </pivotField>
    <pivotField showAll="0"/>
    <pivotField numFmtId="14" showAll="0"/>
    <pivotField dataField="1" showAll="0"/>
    <pivotField showAll="0"/>
    <pivotField showAll="0"/>
    <pivotField showAll="0"/>
    <pivotField showAll="0">
      <items count="6">
        <item x="0"/>
        <item x="3"/>
        <item x="1"/>
        <item x="2"/>
        <item x="4"/>
        <item t="default"/>
      </items>
    </pivotField>
    <pivotField showAll="0"/>
    <pivotField showAll="0"/>
    <pivotField showAll="0"/>
    <pivotField showAll="0">
      <items count="4">
        <item x="2"/>
        <item x="1"/>
        <item x="0"/>
        <item t="default"/>
      </items>
    </pivotField>
    <pivotField showAll="0"/>
    <pivotField numFmtId="14" showAll="0">
      <items count="539">
        <item x="395"/>
        <item x="231"/>
        <item x="370"/>
        <item x="321"/>
        <item x="225"/>
        <item x="283"/>
        <item x="535"/>
        <item x="335"/>
        <item x="322"/>
        <item x="256"/>
        <item x="134"/>
        <item x="201"/>
        <item x="471"/>
        <item x="416"/>
        <item x="375"/>
        <item x="513"/>
        <item x="476"/>
        <item x="178"/>
        <item x="287"/>
        <item x="462"/>
        <item x="271"/>
        <item x="106"/>
        <item x="386"/>
        <item x="258"/>
        <item x="26"/>
        <item x="528"/>
        <item x="110"/>
        <item x="406"/>
        <item x="204"/>
        <item x="466"/>
        <item x="393"/>
        <item x="503"/>
        <item x="119"/>
        <item x="453"/>
        <item x="240"/>
        <item x="409"/>
        <item x="435"/>
        <item x="154"/>
        <item x="135"/>
        <item x="219"/>
        <item x="444"/>
        <item x="222"/>
        <item x="122"/>
        <item x="401"/>
        <item x="350"/>
        <item x="9"/>
        <item x="512"/>
        <item x="39"/>
        <item x="189"/>
        <item x="380"/>
        <item x="381"/>
        <item x="236"/>
        <item x="150"/>
        <item x="215"/>
        <item x="296"/>
        <item x="480"/>
        <item x="274"/>
        <item x="139"/>
        <item x="101"/>
        <item x="136"/>
        <item x="137"/>
        <item x="526"/>
        <item x="407"/>
        <item x="165"/>
        <item x="334"/>
        <item x="323"/>
        <item x="428"/>
        <item x="97"/>
        <item x="431"/>
        <item x="82"/>
        <item x="411"/>
        <item x="190"/>
        <item x="86"/>
        <item x="456"/>
        <item x="371"/>
        <item x="176"/>
        <item x="169"/>
        <item x="417"/>
        <item x="272"/>
        <item x="408"/>
        <item x="492"/>
        <item x="184"/>
        <item x="376"/>
        <item x="286"/>
        <item x="446"/>
        <item x="472"/>
        <item x="30"/>
        <item x="352"/>
        <item x="88"/>
        <item x="125"/>
        <item x="524"/>
        <item x="486"/>
        <item x="15"/>
        <item x="465"/>
        <item x="24"/>
        <item x="77"/>
        <item x="357"/>
        <item x="319"/>
        <item x="292"/>
        <item x="160"/>
        <item x="20"/>
        <item x="265"/>
        <item x="470"/>
        <item x="242"/>
        <item x="138"/>
        <item x="362"/>
        <item x="345"/>
        <item x="305"/>
        <item x="500"/>
        <item x="74"/>
        <item x="73"/>
        <item x="377"/>
        <item x="378"/>
        <item x="213"/>
        <item x="163"/>
        <item x="98"/>
        <item x="196"/>
        <item x="339"/>
        <item x="32"/>
        <item x="307"/>
        <item x="262"/>
        <item x="56"/>
        <item x="80"/>
        <item x="421"/>
        <item x="43"/>
        <item x="301"/>
        <item x="67"/>
        <item x="507"/>
        <item x="264"/>
        <item x="226"/>
        <item x="482"/>
        <item x="504"/>
        <item x="438"/>
        <item x="297"/>
        <item x="7"/>
        <item x="521"/>
        <item x="66"/>
        <item x="338"/>
        <item x="327"/>
        <item x="491"/>
        <item x="141"/>
        <item x="349"/>
        <item x="351"/>
        <item x="332"/>
        <item x="318"/>
        <item x="2"/>
        <item x="131"/>
        <item x="251"/>
        <item x="427"/>
        <item x="344"/>
        <item x="396"/>
        <item x="281"/>
        <item x="11"/>
        <item x="126"/>
        <item x="347"/>
        <item x="436"/>
        <item x="510"/>
        <item x="228"/>
        <item x="260"/>
        <item x="100"/>
        <item x="514"/>
        <item x="282"/>
        <item x="356"/>
        <item x="330"/>
        <item x="58"/>
        <item x="61"/>
        <item x="197"/>
        <item x="230"/>
        <item x="205"/>
        <item x="484"/>
        <item x="531"/>
        <item x="41"/>
        <item x="320"/>
        <item x="72"/>
        <item x="12"/>
        <item x="92"/>
        <item x="149"/>
        <item x="182"/>
        <item x="298"/>
        <item x="252"/>
        <item x="473"/>
        <item x="312"/>
        <item x="315"/>
        <item x="112"/>
        <item x="463"/>
        <item x="75"/>
        <item x="227"/>
        <item x="152"/>
        <item x="475"/>
        <item x="430"/>
        <item x="60"/>
        <item x="0"/>
        <item x="372"/>
        <item x="57"/>
        <item x="221"/>
        <item x="511"/>
        <item x="103"/>
        <item x="460"/>
        <item x="116"/>
        <item x="188"/>
        <item x="40"/>
        <item x="493"/>
        <item x="128"/>
        <item x="277"/>
        <item x="509"/>
        <item x="288"/>
        <item x="214"/>
        <item x="313"/>
        <item x="437"/>
        <item x="148"/>
        <item x="210"/>
        <item x="532"/>
        <item x="502"/>
        <item x="241"/>
        <item x="247"/>
        <item x="366"/>
        <item x="91"/>
        <item x="250"/>
        <item x="167"/>
        <item x="314"/>
        <item x="34"/>
        <item x="198"/>
        <item x="270"/>
        <item x="1"/>
        <item x="216"/>
        <item x="368"/>
        <item x="348"/>
        <item x="70"/>
        <item x="419"/>
        <item x="76"/>
        <item x="359"/>
        <item x="199"/>
        <item x="329"/>
        <item x="233"/>
        <item x="505"/>
        <item x="89"/>
        <item x="405"/>
        <item x="415"/>
        <item x="151"/>
        <item x="497"/>
        <item x="536"/>
        <item x="78"/>
        <item x="365"/>
        <item x="485"/>
        <item x="191"/>
        <item x="90"/>
        <item x="423"/>
        <item x="394"/>
        <item x="19"/>
        <item x="353"/>
        <item x="179"/>
        <item x="317"/>
        <item x="284"/>
        <item x="429"/>
        <item x="440"/>
        <item x="255"/>
        <item x="17"/>
        <item x="217"/>
        <item x="404"/>
        <item x="263"/>
        <item x="340"/>
        <item x="496"/>
        <item x="239"/>
        <item x="84"/>
        <item x="21"/>
        <item x="389"/>
        <item x="203"/>
        <item x="279"/>
        <item x="398"/>
        <item x="114"/>
        <item x="62"/>
        <item x="193"/>
        <item x="489"/>
        <item x="326"/>
        <item x="121"/>
        <item x="434"/>
        <item x="254"/>
        <item x="457"/>
        <item x="452"/>
        <item x="390"/>
        <item x="218"/>
        <item x="140"/>
        <item x="464"/>
        <item x="267"/>
        <item x="248"/>
        <item x="161"/>
        <item x="384"/>
        <item x="51"/>
        <item x="206"/>
        <item x="383"/>
        <item x="304"/>
        <item x="44"/>
        <item x="4"/>
        <item x="374"/>
        <item x="516"/>
        <item x="156"/>
        <item x="108"/>
        <item x="410"/>
        <item x="68"/>
        <item x="183"/>
        <item x="192"/>
        <item x="238"/>
        <item x="171"/>
        <item x="170"/>
        <item x="37"/>
        <item x="494"/>
        <item x="275"/>
        <item x="185"/>
        <item x="48"/>
        <item x="468"/>
        <item x="115"/>
        <item x="442"/>
        <item x="49"/>
        <item x="180"/>
        <item x="18"/>
        <item x="443"/>
        <item x="328"/>
        <item x="333"/>
        <item x="5"/>
        <item x="354"/>
        <item x="208"/>
        <item x="413"/>
        <item x="439"/>
        <item x="324"/>
        <item x="6"/>
        <item x="33"/>
        <item x="285"/>
        <item x="3"/>
        <item x="355"/>
        <item x="259"/>
        <item x="534"/>
        <item x="83"/>
        <item x="402"/>
        <item x="257"/>
        <item x="391"/>
        <item x="95"/>
        <item x="157"/>
        <item x="309"/>
        <item x="36"/>
        <item x="299"/>
        <item x="261"/>
        <item x="420"/>
        <item x="426"/>
        <item x="455"/>
        <item x="127"/>
        <item x="207"/>
        <item x="109"/>
        <item x="449"/>
        <item x="490"/>
        <item x="102"/>
        <item x="450"/>
        <item x="162"/>
        <item x="8"/>
        <item x="87"/>
        <item x="433"/>
        <item x="461"/>
        <item x="451"/>
        <item x="537"/>
        <item x="153"/>
        <item x="483"/>
        <item x="360"/>
        <item x="249"/>
        <item x="369"/>
        <item x="187"/>
        <item x="173"/>
        <item x="379"/>
        <item x="325"/>
        <item x="13"/>
        <item x="278"/>
        <item x="418"/>
        <item x="224"/>
        <item x="414"/>
        <item x="145"/>
        <item x="459"/>
        <item x="186"/>
        <item x="276"/>
        <item x="519"/>
        <item x="337"/>
        <item x="65"/>
        <item x="400"/>
        <item x="498"/>
        <item x="54"/>
        <item x="234"/>
        <item x="441"/>
        <item x="245"/>
        <item x="81"/>
        <item x="346"/>
        <item x="244"/>
        <item x="515"/>
        <item x="477"/>
        <item x="94"/>
        <item x="331"/>
        <item x="520"/>
        <item x="111"/>
        <item x="481"/>
        <item x="533"/>
        <item x="194"/>
        <item x="47"/>
        <item x="522"/>
        <item x="118"/>
        <item x="85"/>
        <item x="243"/>
        <item x="388"/>
        <item x="487"/>
        <item x="223"/>
        <item x="517"/>
        <item x="14"/>
        <item x="202"/>
        <item x="316"/>
        <item x="268"/>
        <item x="211"/>
        <item x="46"/>
        <item x="144"/>
        <item x="155"/>
        <item x="10"/>
        <item x="499"/>
        <item x="342"/>
        <item x="177"/>
        <item x="308"/>
        <item x="166"/>
        <item x="518"/>
        <item x="424"/>
        <item x="175"/>
        <item x="99"/>
        <item x="28"/>
        <item x="506"/>
        <item x="341"/>
        <item x="133"/>
        <item x="495"/>
        <item x="59"/>
        <item x="525"/>
        <item x="266"/>
        <item x="373"/>
        <item x="158"/>
        <item x="289"/>
        <item x="474"/>
        <item x="291"/>
        <item x="50"/>
        <item x="146"/>
        <item x="311"/>
        <item x="302"/>
        <item x="212"/>
        <item x="445"/>
        <item x="107"/>
        <item x="290"/>
        <item x="478"/>
        <item x="174"/>
        <item x="38"/>
        <item x="397"/>
        <item x="55"/>
        <item x="367"/>
        <item x="403"/>
        <item x="113"/>
        <item x="300"/>
        <item x="458"/>
        <item x="447"/>
        <item x="387"/>
        <item x="164"/>
        <item x="295"/>
        <item x="523"/>
        <item x="22"/>
        <item x="306"/>
        <item x="132"/>
        <item x="280"/>
        <item x="42"/>
        <item x="25"/>
        <item x="71"/>
        <item x="229"/>
        <item x="117"/>
        <item x="412"/>
        <item x="253"/>
        <item x="79"/>
        <item x="448"/>
        <item x="143"/>
        <item x="168"/>
        <item x="31"/>
        <item x="23"/>
        <item x="303"/>
        <item x="209"/>
        <item x="361"/>
        <item x="508"/>
        <item x="195"/>
        <item x="181"/>
        <item x="454"/>
        <item x="124"/>
        <item x="310"/>
        <item x="392"/>
        <item x="200"/>
        <item x="172"/>
        <item x="530"/>
        <item x="363"/>
        <item x="63"/>
        <item x="232"/>
        <item x="364"/>
        <item x="422"/>
        <item x="129"/>
        <item x="104"/>
        <item x="469"/>
        <item x="53"/>
        <item x="123"/>
        <item x="64"/>
        <item x="93"/>
        <item x="142"/>
        <item x="29"/>
        <item x="52"/>
        <item x="467"/>
        <item x="529"/>
        <item x="45"/>
        <item x="120"/>
        <item x="425"/>
        <item x="293"/>
        <item x="488"/>
        <item x="96"/>
        <item x="35"/>
        <item x="159"/>
        <item x="105"/>
        <item x="382"/>
        <item x="246"/>
        <item x="147"/>
        <item x="343"/>
        <item x="527"/>
        <item x="130"/>
        <item x="358"/>
        <item x="432"/>
        <item x="269"/>
        <item x="27"/>
        <item x="385"/>
        <item x="479"/>
        <item x="336"/>
        <item x="235"/>
        <item x="399"/>
        <item x="69"/>
        <item x="16"/>
        <item x="501"/>
        <item x="220"/>
        <item x="273"/>
        <item x="237"/>
        <item x="29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Deposit Amount (■)" fld="6" baseField="0" baseItem="0"/>
  </dataFields>
  <chartFormats count="2">
    <chartFormat chart="10" format="5"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C24C878-D228-4FA9-B1EA-122AA8CAB11C}" name="PivotTable23"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J19" firstHeaderRow="0" firstDataRow="0" firstDataCol="0"/>
  <pivotFields count="22">
    <pivotField showAll="0">
      <items count="5">
        <item x="2"/>
        <item x="3"/>
        <item x="1"/>
        <item x="0"/>
        <item t="default"/>
      </items>
    </pivotField>
    <pivotField axis="axisRow" showAll="0" sortType="ascending">
      <items count="16">
        <item x="0"/>
        <item x="5"/>
        <item x="11"/>
        <item x="12"/>
        <item x="13"/>
        <item x="10"/>
        <item x="2"/>
        <item x="1"/>
        <item x="4"/>
        <item x="7"/>
        <item x="8"/>
        <item x="14"/>
        <item x="3"/>
        <item x="9"/>
        <item x="6"/>
        <item t="default"/>
      </items>
    </pivotField>
    <pivotField showAll="0">
      <items count="10">
        <item x="4"/>
        <item x="3"/>
        <item x="6"/>
        <item x="7"/>
        <item x="8"/>
        <item x="5"/>
        <item x="2"/>
        <item x="0"/>
        <item x="1"/>
        <item t="default"/>
      </items>
    </pivotField>
    <pivotField showAll="0">
      <items count="3">
        <item x="0"/>
        <item x="1"/>
        <item t="default"/>
      </items>
    </pivotField>
    <pivotField showAll="0"/>
    <pivotField numFmtId="14" showAll="0"/>
    <pivotField showAll="0"/>
    <pivotField dataField="1" showAll="0"/>
    <pivotField showAll="0"/>
    <pivotField showAll="0"/>
    <pivotField showAll="0">
      <items count="6">
        <item x="0"/>
        <item x="3"/>
        <item x="1"/>
        <item x="2"/>
        <item x="4"/>
        <item t="default"/>
      </items>
    </pivotField>
    <pivotField showAll="0"/>
    <pivotField showAll="0"/>
    <pivotField showAll="0"/>
    <pivotField showAll="0">
      <items count="4">
        <item x="2"/>
        <item x="1"/>
        <item x="0"/>
        <item t="default"/>
      </items>
    </pivotField>
    <pivotField showAll="0"/>
    <pivotField numFmtId="14" showAll="0">
      <items count="539">
        <item x="395"/>
        <item x="231"/>
        <item x="370"/>
        <item x="321"/>
        <item x="225"/>
        <item x="283"/>
        <item x="535"/>
        <item x="335"/>
        <item x="322"/>
        <item x="256"/>
        <item x="134"/>
        <item x="201"/>
        <item x="471"/>
        <item x="416"/>
        <item x="375"/>
        <item x="513"/>
        <item x="476"/>
        <item x="178"/>
        <item x="287"/>
        <item x="462"/>
        <item x="271"/>
        <item x="106"/>
        <item x="386"/>
        <item x="258"/>
        <item x="26"/>
        <item x="528"/>
        <item x="110"/>
        <item x="406"/>
        <item x="204"/>
        <item x="466"/>
        <item x="393"/>
        <item x="503"/>
        <item x="119"/>
        <item x="453"/>
        <item x="240"/>
        <item x="409"/>
        <item x="435"/>
        <item x="154"/>
        <item x="135"/>
        <item x="219"/>
        <item x="444"/>
        <item x="222"/>
        <item x="122"/>
        <item x="401"/>
        <item x="350"/>
        <item x="9"/>
        <item x="512"/>
        <item x="39"/>
        <item x="189"/>
        <item x="380"/>
        <item x="381"/>
        <item x="236"/>
        <item x="150"/>
        <item x="215"/>
        <item x="296"/>
        <item x="480"/>
        <item x="274"/>
        <item x="139"/>
        <item x="101"/>
        <item x="136"/>
        <item x="137"/>
        <item x="526"/>
        <item x="407"/>
        <item x="165"/>
        <item x="334"/>
        <item x="323"/>
        <item x="428"/>
        <item x="97"/>
        <item x="431"/>
        <item x="82"/>
        <item x="411"/>
        <item x="190"/>
        <item x="86"/>
        <item x="456"/>
        <item x="371"/>
        <item x="176"/>
        <item x="169"/>
        <item x="417"/>
        <item x="272"/>
        <item x="408"/>
        <item x="492"/>
        <item x="184"/>
        <item x="376"/>
        <item x="286"/>
        <item x="446"/>
        <item x="472"/>
        <item x="30"/>
        <item x="352"/>
        <item x="88"/>
        <item x="125"/>
        <item x="524"/>
        <item x="486"/>
        <item x="15"/>
        <item x="465"/>
        <item x="24"/>
        <item x="77"/>
        <item x="357"/>
        <item x="319"/>
        <item x="292"/>
        <item x="160"/>
        <item x="20"/>
        <item x="265"/>
        <item x="470"/>
        <item x="242"/>
        <item x="138"/>
        <item x="362"/>
        <item x="345"/>
        <item x="305"/>
        <item x="500"/>
        <item x="74"/>
        <item x="73"/>
        <item x="377"/>
        <item x="378"/>
        <item x="213"/>
        <item x="163"/>
        <item x="98"/>
        <item x="196"/>
        <item x="339"/>
        <item x="32"/>
        <item x="307"/>
        <item x="262"/>
        <item x="56"/>
        <item x="80"/>
        <item x="421"/>
        <item x="43"/>
        <item x="301"/>
        <item x="67"/>
        <item x="507"/>
        <item x="264"/>
        <item x="226"/>
        <item x="482"/>
        <item x="504"/>
        <item x="438"/>
        <item x="297"/>
        <item x="7"/>
        <item x="521"/>
        <item x="66"/>
        <item x="338"/>
        <item x="327"/>
        <item x="491"/>
        <item x="141"/>
        <item x="349"/>
        <item x="351"/>
        <item x="332"/>
        <item x="318"/>
        <item x="2"/>
        <item x="131"/>
        <item x="251"/>
        <item x="427"/>
        <item x="344"/>
        <item x="396"/>
        <item x="281"/>
        <item x="11"/>
        <item x="126"/>
        <item x="347"/>
        <item x="436"/>
        <item x="510"/>
        <item x="228"/>
        <item x="260"/>
        <item x="100"/>
        <item x="514"/>
        <item x="282"/>
        <item x="356"/>
        <item x="330"/>
        <item x="58"/>
        <item x="61"/>
        <item x="197"/>
        <item x="230"/>
        <item x="205"/>
        <item x="484"/>
        <item x="531"/>
        <item x="41"/>
        <item x="320"/>
        <item x="72"/>
        <item x="12"/>
        <item x="92"/>
        <item x="149"/>
        <item x="182"/>
        <item x="298"/>
        <item x="252"/>
        <item x="473"/>
        <item x="312"/>
        <item x="315"/>
        <item x="112"/>
        <item x="463"/>
        <item x="75"/>
        <item x="227"/>
        <item x="152"/>
        <item x="475"/>
        <item x="430"/>
        <item x="60"/>
        <item x="0"/>
        <item x="372"/>
        <item x="57"/>
        <item x="221"/>
        <item x="511"/>
        <item x="103"/>
        <item x="460"/>
        <item x="116"/>
        <item x="188"/>
        <item x="40"/>
        <item x="493"/>
        <item x="128"/>
        <item x="277"/>
        <item x="509"/>
        <item x="288"/>
        <item x="214"/>
        <item x="313"/>
        <item x="437"/>
        <item x="148"/>
        <item x="210"/>
        <item x="532"/>
        <item x="502"/>
        <item x="241"/>
        <item x="247"/>
        <item x="366"/>
        <item x="91"/>
        <item x="250"/>
        <item x="167"/>
        <item x="314"/>
        <item x="34"/>
        <item x="198"/>
        <item x="270"/>
        <item x="1"/>
        <item x="216"/>
        <item x="368"/>
        <item x="348"/>
        <item x="70"/>
        <item x="419"/>
        <item x="76"/>
        <item x="359"/>
        <item x="199"/>
        <item x="329"/>
        <item x="233"/>
        <item x="505"/>
        <item x="89"/>
        <item x="405"/>
        <item x="415"/>
        <item x="151"/>
        <item x="497"/>
        <item x="536"/>
        <item x="78"/>
        <item x="365"/>
        <item x="485"/>
        <item x="191"/>
        <item x="90"/>
        <item x="423"/>
        <item x="394"/>
        <item x="19"/>
        <item x="353"/>
        <item x="179"/>
        <item x="317"/>
        <item x="284"/>
        <item x="429"/>
        <item x="440"/>
        <item x="255"/>
        <item x="17"/>
        <item x="217"/>
        <item x="404"/>
        <item x="263"/>
        <item x="340"/>
        <item x="496"/>
        <item x="239"/>
        <item x="84"/>
        <item x="21"/>
        <item x="389"/>
        <item x="203"/>
        <item x="279"/>
        <item x="398"/>
        <item x="114"/>
        <item x="62"/>
        <item x="193"/>
        <item x="489"/>
        <item x="326"/>
        <item x="121"/>
        <item x="434"/>
        <item x="254"/>
        <item x="457"/>
        <item x="452"/>
        <item x="390"/>
        <item x="218"/>
        <item x="140"/>
        <item x="464"/>
        <item x="267"/>
        <item x="248"/>
        <item x="161"/>
        <item x="384"/>
        <item x="51"/>
        <item x="206"/>
        <item x="383"/>
        <item x="304"/>
        <item x="44"/>
        <item x="4"/>
        <item x="374"/>
        <item x="516"/>
        <item x="156"/>
        <item x="108"/>
        <item x="410"/>
        <item x="68"/>
        <item x="183"/>
        <item x="192"/>
        <item x="238"/>
        <item x="171"/>
        <item x="170"/>
        <item x="37"/>
        <item x="494"/>
        <item x="275"/>
        <item x="185"/>
        <item x="48"/>
        <item x="468"/>
        <item x="115"/>
        <item x="442"/>
        <item x="49"/>
        <item x="180"/>
        <item x="18"/>
        <item x="443"/>
        <item x="328"/>
        <item x="333"/>
        <item x="5"/>
        <item x="354"/>
        <item x="208"/>
        <item x="413"/>
        <item x="439"/>
        <item x="324"/>
        <item x="6"/>
        <item x="33"/>
        <item x="285"/>
        <item x="3"/>
        <item x="355"/>
        <item x="259"/>
        <item x="534"/>
        <item x="83"/>
        <item x="402"/>
        <item x="257"/>
        <item x="391"/>
        <item x="95"/>
        <item x="157"/>
        <item x="309"/>
        <item x="36"/>
        <item x="299"/>
        <item x="261"/>
        <item x="420"/>
        <item x="426"/>
        <item x="455"/>
        <item x="127"/>
        <item x="207"/>
        <item x="109"/>
        <item x="449"/>
        <item x="490"/>
        <item x="102"/>
        <item x="450"/>
        <item x="162"/>
        <item x="8"/>
        <item x="87"/>
        <item x="433"/>
        <item x="461"/>
        <item x="451"/>
        <item x="537"/>
        <item x="153"/>
        <item x="483"/>
        <item x="360"/>
        <item x="249"/>
        <item x="369"/>
        <item x="187"/>
        <item x="173"/>
        <item x="379"/>
        <item x="325"/>
        <item x="13"/>
        <item x="278"/>
        <item x="418"/>
        <item x="224"/>
        <item x="414"/>
        <item x="145"/>
        <item x="459"/>
        <item x="186"/>
        <item x="276"/>
        <item x="519"/>
        <item x="337"/>
        <item x="65"/>
        <item x="400"/>
        <item x="498"/>
        <item x="54"/>
        <item x="234"/>
        <item x="441"/>
        <item x="245"/>
        <item x="81"/>
        <item x="346"/>
        <item x="244"/>
        <item x="515"/>
        <item x="477"/>
        <item x="94"/>
        <item x="331"/>
        <item x="520"/>
        <item x="111"/>
        <item x="481"/>
        <item x="533"/>
        <item x="194"/>
        <item x="47"/>
        <item x="522"/>
        <item x="118"/>
        <item x="85"/>
        <item x="243"/>
        <item x="388"/>
        <item x="487"/>
        <item x="223"/>
        <item x="517"/>
        <item x="14"/>
        <item x="202"/>
        <item x="316"/>
        <item x="268"/>
        <item x="211"/>
        <item x="46"/>
        <item x="144"/>
        <item x="155"/>
        <item x="10"/>
        <item x="499"/>
        <item x="342"/>
        <item x="177"/>
        <item x="308"/>
        <item x="166"/>
        <item x="518"/>
        <item x="424"/>
        <item x="175"/>
        <item x="99"/>
        <item x="28"/>
        <item x="506"/>
        <item x="341"/>
        <item x="133"/>
        <item x="495"/>
        <item x="59"/>
        <item x="525"/>
        <item x="266"/>
        <item x="373"/>
        <item x="158"/>
        <item x="289"/>
        <item x="474"/>
        <item x="291"/>
        <item x="50"/>
        <item x="146"/>
        <item x="311"/>
        <item x="302"/>
        <item x="212"/>
        <item x="445"/>
        <item x="107"/>
        <item x="290"/>
        <item x="478"/>
        <item x="174"/>
        <item x="38"/>
        <item x="397"/>
        <item x="55"/>
        <item x="367"/>
        <item x="403"/>
        <item x="113"/>
        <item x="300"/>
        <item x="458"/>
        <item x="447"/>
        <item x="387"/>
        <item x="164"/>
        <item x="295"/>
        <item x="523"/>
        <item x="22"/>
        <item x="306"/>
        <item x="132"/>
        <item x="280"/>
        <item x="42"/>
        <item x="25"/>
        <item x="71"/>
        <item x="229"/>
        <item x="117"/>
        <item x="412"/>
        <item x="253"/>
        <item x="79"/>
        <item x="448"/>
        <item x="143"/>
        <item x="168"/>
        <item x="31"/>
        <item x="23"/>
        <item x="303"/>
        <item x="209"/>
        <item x="361"/>
        <item x="508"/>
        <item x="195"/>
        <item x="181"/>
        <item x="454"/>
        <item x="124"/>
        <item x="310"/>
        <item x="392"/>
        <item x="200"/>
        <item x="172"/>
        <item x="530"/>
        <item x="363"/>
        <item x="63"/>
        <item x="232"/>
        <item x="364"/>
        <item x="422"/>
        <item x="129"/>
        <item x="104"/>
        <item x="469"/>
        <item x="53"/>
        <item x="123"/>
        <item x="64"/>
        <item x="93"/>
        <item x="142"/>
        <item x="29"/>
        <item x="52"/>
        <item x="467"/>
        <item x="529"/>
        <item x="45"/>
        <item x="120"/>
        <item x="425"/>
        <item x="293"/>
        <item x="488"/>
        <item x="96"/>
        <item x="35"/>
        <item x="159"/>
        <item x="105"/>
        <item x="382"/>
        <item x="246"/>
        <item x="147"/>
        <item x="343"/>
        <item x="527"/>
        <item x="130"/>
        <item x="358"/>
        <item x="432"/>
        <item x="269"/>
        <item x="27"/>
        <item x="385"/>
        <item x="479"/>
        <item x="336"/>
        <item x="235"/>
        <item x="399"/>
        <item x="69"/>
        <item x="16"/>
        <item x="501"/>
        <item x="220"/>
        <item x="273"/>
        <item x="237"/>
        <item x="29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Loan Amount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FD006E0-70F9-4A29-BDA3-77E180592F66}"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name="TOTAL DEPOSITS"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DEPOSIT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001__Page_1_13">
        <x15:activeTabTopLevelEntity name="[Table001__Page_1_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5D6BEE2-3613-4366-BE1A-20571749F414}"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22">
    <pivotField showAll="0">
      <items count="5">
        <item x="2"/>
        <item x="3"/>
        <item x="1"/>
        <item x="0"/>
        <item t="default"/>
      </items>
    </pivotField>
    <pivotField showAll="0">
      <items count="16">
        <item x="0"/>
        <item x="5"/>
        <item x="11"/>
        <item x="12"/>
        <item x="13"/>
        <item x="10"/>
        <item x="2"/>
        <item x="1"/>
        <item x="4"/>
        <item x="7"/>
        <item x="8"/>
        <item x="14"/>
        <item x="3"/>
        <item x="9"/>
        <item x="6"/>
        <item t="default"/>
      </items>
    </pivotField>
    <pivotField showAll="0">
      <items count="10">
        <item x="4"/>
        <item x="3"/>
        <item x="6"/>
        <item x="7"/>
        <item x="8"/>
        <item x="5"/>
        <item x="2"/>
        <item x="0"/>
        <item x="1"/>
        <item t="default"/>
      </items>
    </pivotField>
    <pivotField showAll="0">
      <items count="3">
        <item x="0"/>
        <item x="1"/>
        <item t="default"/>
      </items>
    </pivotField>
    <pivotField showAll="0"/>
    <pivotField numFmtId="14"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numFmtId="14" showAll="0">
      <items count="539">
        <item x="395"/>
        <item x="231"/>
        <item x="370"/>
        <item x="321"/>
        <item x="225"/>
        <item x="283"/>
        <item x="535"/>
        <item x="335"/>
        <item x="322"/>
        <item x="256"/>
        <item x="134"/>
        <item x="201"/>
        <item x="471"/>
        <item x="416"/>
        <item x="375"/>
        <item x="513"/>
        <item x="476"/>
        <item x="178"/>
        <item x="287"/>
        <item x="462"/>
        <item x="271"/>
        <item x="106"/>
        <item x="386"/>
        <item x="258"/>
        <item x="26"/>
        <item x="528"/>
        <item x="110"/>
        <item x="406"/>
        <item x="204"/>
        <item x="466"/>
        <item x="393"/>
        <item x="503"/>
        <item x="119"/>
        <item x="453"/>
        <item x="240"/>
        <item x="409"/>
        <item x="435"/>
        <item x="154"/>
        <item x="135"/>
        <item x="219"/>
        <item x="444"/>
        <item x="222"/>
        <item x="122"/>
        <item x="401"/>
        <item x="350"/>
        <item x="9"/>
        <item x="512"/>
        <item x="39"/>
        <item x="189"/>
        <item x="380"/>
        <item x="381"/>
        <item x="236"/>
        <item x="150"/>
        <item x="215"/>
        <item x="296"/>
        <item x="480"/>
        <item x="274"/>
        <item x="139"/>
        <item x="101"/>
        <item x="136"/>
        <item x="137"/>
        <item x="526"/>
        <item x="407"/>
        <item x="165"/>
        <item x="334"/>
        <item x="323"/>
        <item x="428"/>
        <item x="97"/>
        <item x="431"/>
        <item x="82"/>
        <item x="411"/>
        <item x="190"/>
        <item x="86"/>
        <item x="456"/>
        <item x="371"/>
        <item x="176"/>
        <item x="169"/>
        <item x="417"/>
        <item x="272"/>
        <item x="408"/>
        <item x="492"/>
        <item x="184"/>
        <item x="376"/>
        <item x="286"/>
        <item x="446"/>
        <item x="472"/>
        <item x="30"/>
        <item x="352"/>
        <item x="88"/>
        <item x="125"/>
        <item x="524"/>
        <item x="486"/>
        <item x="15"/>
        <item x="465"/>
        <item x="24"/>
        <item x="77"/>
        <item x="357"/>
        <item x="319"/>
        <item x="292"/>
        <item x="160"/>
        <item x="20"/>
        <item x="265"/>
        <item x="470"/>
        <item x="242"/>
        <item x="138"/>
        <item x="362"/>
        <item x="345"/>
        <item x="305"/>
        <item x="500"/>
        <item x="74"/>
        <item x="73"/>
        <item x="377"/>
        <item x="378"/>
        <item x="213"/>
        <item x="163"/>
        <item x="98"/>
        <item x="196"/>
        <item x="339"/>
        <item x="32"/>
        <item x="307"/>
        <item x="262"/>
        <item x="56"/>
        <item x="80"/>
        <item x="421"/>
        <item x="43"/>
        <item x="301"/>
        <item x="67"/>
        <item x="507"/>
        <item x="264"/>
        <item x="226"/>
        <item x="482"/>
        <item x="504"/>
        <item x="438"/>
        <item x="297"/>
        <item x="7"/>
        <item x="521"/>
        <item x="66"/>
        <item x="338"/>
        <item x="327"/>
        <item x="491"/>
        <item x="141"/>
        <item x="349"/>
        <item x="351"/>
        <item x="332"/>
        <item x="318"/>
        <item x="2"/>
        <item x="131"/>
        <item x="251"/>
        <item x="427"/>
        <item x="344"/>
        <item x="396"/>
        <item x="281"/>
        <item x="11"/>
        <item x="126"/>
        <item x="347"/>
        <item x="436"/>
        <item x="510"/>
        <item x="228"/>
        <item x="260"/>
        <item x="100"/>
        <item x="514"/>
        <item x="282"/>
        <item x="356"/>
        <item x="330"/>
        <item x="58"/>
        <item x="61"/>
        <item x="197"/>
        <item x="230"/>
        <item x="205"/>
        <item x="484"/>
        <item x="531"/>
        <item x="41"/>
        <item x="320"/>
        <item x="72"/>
        <item x="12"/>
        <item x="92"/>
        <item x="149"/>
        <item x="182"/>
        <item x="298"/>
        <item x="252"/>
        <item x="473"/>
        <item x="312"/>
        <item x="315"/>
        <item x="112"/>
        <item x="463"/>
        <item x="75"/>
        <item x="227"/>
        <item x="152"/>
        <item x="475"/>
        <item x="430"/>
        <item x="60"/>
        <item x="0"/>
        <item x="372"/>
        <item x="57"/>
        <item x="221"/>
        <item x="511"/>
        <item x="103"/>
        <item x="460"/>
        <item x="116"/>
        <item x="188"/>
        <item x="40"/>
        <item x="493"/>
        <item x="128"/>
        <item x="277"/>
        <item x="509"/>
        <item x="288"/>
        <item x="214"/>
        <item x="313"/>
        <item x="437"/>
        <item x="148"/>
        <item x="210"/>
        <item x="532"/>
        <item x="502"/>
        <item x="241"/>
        <item x="247"/>
        <item x="366"/>
        <item x="91"/>
        <item x="250"/>
        <item x="167"/>
        <item x="314"/>
        <item x="34"/>
        <item x="198"/>
        <item x="270"/>
        <item x="1"/>
        <item x="216"/>
        <item x="368"/>
        <item x="348"/>
        <item x="70"/>
        <item x="419"/>
        <item x="76"/>
        <item x="359"/>
        <item x="199"/>
        <item x="329"/>
        <item x="233"/>
        <item x="505"/>
        <item x="89"/>
        <item x="405"/>
        <item x="415"/>
        <item x="151"/>
        <item x="497"/>
        <item x="536"/>
        <item x="78"/>
        <item x="365"/>
        <item x="485"/>
        <item x="191"/>
        <item x="90"/>
        <item x="423"/>
        <item x="394"/>
        <item x="19"/>
        <item x="353"/>
        <item x="179"/>
        <item x="317"/>
        <item x="284"/>
        <item x="429"/>
        <item x="440"/>
        <item x="255"/>
        <item x="17"/>
        <item x="217"/>
        <item x="404"/>
        <item x="263"/>
        <item x="340"/>
        <item x="496"/>
        <item x="239"/>
        <item x="84"/>
        <item x="21"/>
        <item x="389"/>
        <item x="203"/>
        <item x="279"/>
        <item x="398"/>
        <item x="114"/>
        <item x="62"/>
        <item x="193"/>
        <item x="489"/>
        <item x="326"/>
        <item x="121"/>
        <item x="434"/>
        <item x="254"/>
        <item x="457"/>
        <item x="452"/>
        <item x="390"/>
        <item x="218"/>
        <item x="140"/>
        <item x="464"/>
        <item x="267"/>
        <item x="248"/>
        <item x="161"/>
        <item x="384"/>
        <item x="51"/>
        <item x="206"/>
        <item x="383"/>
        <item x="304"/>
        <item x="44"/>
        <item x="4"/>
        <item x="374"/>
        <item x="516"/>
        <item x="156"/>
        <item x="108"/>
        <item x="410"/>
        <item x="68"/>
        <item x="183"/>
        <item x="192"/>
        <item x="238"/>
        <item x="171"/>
        <item x="170"/>
        <item x="37"/>
        <item x="494"/>
        <item x="275"/>
        <item x="185"/>
        <item x="48"/>
        <item x="468"/>
        <item x="115"/>
        <item x="442"/>
        <item x="49"/>
        <item x="180"/>
        <item x="18"/>
        <item x="443"/>
        <item x="328"/>
        <item x="333"/>
        <item x="5"/>
        <item x="354"/>
        <item x="208"/>
        <item x="413"/>
        <item x="439"/>
        <item x="324"/>
        <item x="6"/>
        <item x="33"/>
        <item x="285"/>
        <item x="3"/>
        <item x="355"/>
        <item x="259"/>
        <item x="534"/>
        <item x="83"/>
        <item x="402"/>
        <item x="257"/>
        <item x="391"/>
        <item x="95"/>
        <item x="157"/>
        <item x="309"/>
        <item x="36"/>
        <item x="299"/>
        <item x="261"/>
        <item x="420"/>
        <item x="426"/>
        <item x="455"/>
        <item x="127"/>
        <item x="207"/>
        <item x="109"/>
        <item x="449"/>
        <item x="490"/>
        <item x="102"/>
        <item x="450"/>
        <item x="162"/>
        <item x="8"/>
        <item x="87"/>
        <item x="433"/>
        <item x="461"/>
        <item x="451"/>
        <item x="537"/>
        <item x="153"/>
        <item x="483"/>
        <item x="360"/>
        <item x="249"/>
        <item x="369"/>
        <item x="187"/>
        <item x="173"/>
        <item x="379"/>
        <item x="325"/>
        <item x="13"/>
        <item x="278"/>
        <item x="418"/>
        <item x="224"/>
        <item x="414"/>
        <item x="145"/>
        <item x="459"/>
        <item x="186"/>
        <item x="276"/>
        <item x="519"/>
        <item x="337"/>
        <item x="65"/>
        <item x="400"/>
        <item x="498"/>
        <item x="54"/>
        <item x="234"/>
        <item x="441"/>
        <item x="245"/>
        <item x="81"/>
        <item x="346"/>
        <item x="244"/>
        <item x="515"/>
        <item x="477"/>
        <item x="94"/>
        <item x="331"/>
        <item x="520"/>
        <item x="111"/>
        <item x="481"/>
        <item x="533"/>
        <item x="194"/>
        <item x="47"/>
        <item x="522"/>
        <item x="118"/>
        <item x="85"/>
        <item x="243"/>
        <item x="388"/>
        <item x="487"/>
        <item x="223"/>
        <item x="517"/>
        <item x="14"/>
        <item x="202"/>
        <item x="316"/>
        <item x="268"/>
        <item x="211"/>
        <item x="46"/>
        <item x="144"/>
        <item x="155"/>
        <item x="10"/>
        <item x="499"/>
        <item x="342"/>
        <item x="177"/>
        <item x="308"/>
        <item x="166"/>
        <item x="518"/>
        <item x="424"/>
        <item x="175"/>
        <item x="99"/>
        <item x="28"/>
        <item x="506"/>
        <item x="341"/>
        <item x="133"/>
        <item x="495"/>
        <item x="59"/>
        <item x="525"/>
        <item x="266"/>
        <item x="373"/>
        <item x="158"/>
        <item x="289"/>
        <item x="474"/>
        <item x="291"/>
        <item x="50"/>
        <item x="146"/>
        <item x="311"/>
        <item x="302"/>
        <item x="212"/>
        <item x="445"/>
        <item x="107"/>
        <item x="290"/>
        <item x="478"/>
        <item x="174"/>
        <item x="38"/>
        <item x="397"/>
        <item x="55"/>
        <item x="367"/>
        <item x="403"/>
        <item x="113"/>
        <item x="300"/>
        <item x="458"/>
        <item x="447"/>
        <item x="387"/>
        <item x="164"/>
        <item x="295"/>
        <item x="523"/>
        <item x="22"/>
        <item x="306"/>
        <item x="132"/>
        <item x="280"/>
        <item x="42"/>
        <item x="25"/>
        <item x="71"/>
        <item x="229"/>
        <item x="117"/>
        <item x="412"/>
        <item x="253"/>
        <item x="79"/>
        <item x="448"/>
        <item x="143"/>
        <item x="168"/>
        <item x="31"/>
        <item x="23"/>
        <item x="303"/>
        <item x="209"/>
        <item x="361"/>
        <item x="508"/>
        <item x="195"/>
        <item x="181"/>
        <item x="454"/>
        <item x="124"/>
        <item x="310"/>
        <item x="392"/>
        <item x="200"/>
        <item x="172"/>
        <item x="530"/>
        <item x="363"/>
        <item x="63"/>
        <item x="232"/>
        <item x="364"/>
        <item x="422"/>
        <item x="129"/>
        <item x="104"/>
        <item x="469"/>
        <item x="53"/>
        <item x="123"/>
        <item x="64"/>
        <item x="93"/>
        <item x="142"/>
        <item x="29"/>
        <item x="52"/>
        <item x="467"/>
        <item x="529"/>
        <item x="45"/>
        <item x="120"/>
        <item x="425"/>
        <item x="293"/>
        <item x="488"/>
        <item x="96"/>
        <item x="35"/>
        <item x="159"/>
        <item x="105"/>
        <item x="382"/>
        <item x="246"/>
        <item x="147"/>
        <item x="343"/>
        <item x="527"/>
        <item x="130"/>
        <item x="358"/>
        <item x="432"/>
        <item x="269"/>
        <item x="27"/>
        <item x="385"/>
        <item x="479"/>
        <item x="336"/>
        <item x="235"/>
        <item x="399"/>
        <item x="69"/>
        <item x="16"/>
        <item x="501"/>
        <item x="220"/>
        <item x="273"/>
        <item x="237"/>
        <item x="294"/>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LOAN CUSTOMER"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94BDB07-E53E-4627-AC64-C35CA0BDEC05}" name="PivotTable27"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J33:K39" firstHeaderRow="1" firstDataRow="1" firstDataCol="1"/>
  <pivotFields count="22">
    <pivotField showAll="0">
      <items count="5">
        <item x="2"/>
        <item x="3"/>
        <item x="1"/>
        <item x="0"/>
        <item t="default"/>
      </items>
    </pivotField>
    <pivotField showAll="0" sortType="ascending">
      <items count="16">
        <item x="0"/>
        <item x="5"/>
        <item x="11"/>
        <item x="12"/>
        <item x="13"/>
        <item x="10"/>
        <item x="2"/>
        <item x="1"/>
        <item x="4"/>
        <item x="7"/>
        <item x="8"/>
        <item x="14"/>
        <item x="3"/>
        <item x="9"/>
        <item x="6"/>
        <item t="default"/>
      </items>
    </pivotField>
    <pivotField showAll="0">
      <items count="10">
        <item x="4"/>
        <item x="3"/>
        <item x="6"/>
        <item x="7"/>
        <item x="8"/>
        <item x="5"/>
        <item x="2"/>
        <item x="0"/>
        <item x="1"/>
        <item t="default"/>
      </items>
    </pivotField>
    <pivotField showAll="0">
      <items count="3">
        <item x="0"/>
        <item x="1"/>
        <item t="default"/>
      </items>
    </pivotField>
    <pivotField showAll="0"/>
    <pivotField numFmtId="14" showAll="0"/>
    <pivotField showAll="0"/>
    <pivotField showAll="0"/>
    <pivotField showAll="0"/>
    <pivotField showAll="0"/>
    <pivotField axis="axisRow" showAll="0">
      <items count="6">
        <item x="0"/>
        <item x="3"/>
        <item x="1"/>
        <item x="2"/>
        <item x="4"/>
        <item t="default"/>
      </items>
    </pivotField>
    <pivotField showAll="0"/>
    <pivotField showAll="0"/>
    <pivotField showAll="0"/>
    <pivotField showAll="0">
      <items count="4">
        <item x="2"/>
        <item x="1"/>
        <item x="0"/>
        <item t="default"/>
      </items>
    </pivotField>
    <pivotField showAll="0"/>
    <pivotField numFmtId="14" showAll="0">
      <items count="539">
        <item x="395"/>
        <item x="231"/>
        <item x="370"/>
        <item x="321"/>
        <item x="225"/>
        <item x="283"/>
        <item x="535"/>
        <item x="335"/>
        <item x="322"/>
        <item x="256"/>
        <item x="134"/>
        <item x="201"/>
        <item x="471"/>
        <item x="416"/>
        <item x="375"/>
        <item x="513"/>
        <item x="476"/>
        <item x="178"/>
        <item x="287"/>
        <item x="462"/>
        <item x="271"/>
        <item x="106"/>
        <item x="386"/>
        <item x="258"/>
        <item x="26"/>
        <item x="528"/>
        <item x="110"/>
        <item x="406"/>
        <item x="204"/>
        <item x="466"/>
        <item x="393"/>
        <item x="503"/>
        <item x="119"/>
        <item x="453"/>
        <item x="240"/>
        <item x="409"/>
        <item x="435"/>
        <item x="154"/>
        <item x="135"/>
        <item x="219"/>
        <item x="444"/>
        <item x="222"/>
        <item x="122"/>
        <item x="401"/>
        <item x="350"/>
        <item x="9"/>
        <item x="512"/>
        <item x="39"/>
        <item x="189"/>
        <item x="380"/>
        <item x="381"/>
        <item x="236"/>
        <item x="150"/>
        <item x="215"/>
        <item x="296"/>
        <item x="480"/>
        <item x="274"/>
        <item x="139"/>
        <item x="101"/>
        <item x="136"/>
        <item x="137"/>
        <item x="526"/>
        <item x="407"/>
        <item x="165"/>
        <item x="334"/>
        <item x="323"/>
        <item x="428"/>
        <item x="97"/>
        <item x="431"/>
        <item x="82"/>
        <item x="411"/>
        <item x="190"/>
        <item x="86"/>
        <item x="456"/>
        <item x="371"/>
        <item x="176"/>
        <item x="169"/>
        <item x="417"/>
        <item x="272"/>
        <item x="408"/>
        <item x="492"/>
        <item x="184"/>
        <item x="376"/>
        <item x="286"/>
        <item x="446"/>
        <item x="472"/>
        <item x="30"/>
        <item x="352"/>
        <item x="88"/>
        <item x="125"/>
        <item x="524"/>
        <item x="486"/>
        <item x="15"/>
        <item x="465"/>
        <item x="24"/>
        <item x="77"/>
        <item x="357"/>
        <item x="319"/>
        <item x="292"/>
        <item x="160"/>
        <item x="20"/>
        <item x="265"/>
        <item x="470"/>
        <item x="242"/>
        <item x="138"/>
        <item x="362"/>
        <item x="345"/>
        <item x="305"/>
        <item x="500"/>
        <item x="74"/>
        <item x="73"/>
        <item x="377"/>
        <item x="378"/>
        <item x="213"/>
        <item x="163"/>
        <item x="98"/>
        <item x="196"/>
        <item x="339"/>
        <item x="32"/>
        <item x="307"/>
        <item x="262"/>
        <item x="56"/>
        <item x="80"/>
        <item x="421"/>
        <item x="43"/>
        <item x="301"/>
        <item x="67"/>
        <item x="507"/>
        <item x="264"/>
        <item x="226"/>
        <item x="482"/>
        <item x="504"/>
        <item x="438"/>
        <item x="297"/>
        <item x="7"/>
        <item x="521"/>
        <item x="66"/>
        <item x="338"/>
        <item x="327"/>
        <item x="491"/>
        <item x="141"/>
        <item x="349"/>
        <item x="351"/>
        <item x="332"/>
        <item x="318"/>
        <item x="2"/>
        <item x="131"/>
        <item x="251"/>
        <item x="427"/>
        <item x="344"/>
        <item x="396"/>
        <item x="281"/>
        <item x="11"/>
        <item x="126"/>
        <item x="347"/>
        <item x="436"/>
        <item x="510"/>
        <item x="228"/>
        <item x="260"/>
        <item x="100"/>
        <item x="514"/>
        <item x="282"/>
        <item x="356"/>
        <item x="330"/>
        <item x="58"/>
        <item x="61"/>
        <item x="197"/>
        <item x="230"/>
        <item x="205"/>
        <item x="484"/>
        <item x="531"/>
        <item x="41"/>
        <item x="320"/>
        <item x="72"/>
        <item x="12"/>
        <item x="92"/>
        <item x="149"/>
        <item x="182"/>
        <item x="298"/>
        <item x="252"/>
        <item x="473"/>
        <item x="312"/>
        <item x="315"/>
        <item x="112"/>
        <item x="463"/>
        <item x="75"/>
        <item x="227"/>
        <item x="152"/>
        <item x="475"/>
        <item x="430"/>
        <item x="60"/>
        <item x="0"/>
        <item x="372"/>
        <item x="57"/>
        <item x="221"/>
        <item x="511"/>
        <item x="103"/>
        <item x="460"/>
        <item x="116"/>
        <item x="188"/>
        <item x="40"/>
        <item x="493"/>
        <item x="128"/>
        <item x="277"/>
        <item x="509"/>
        <item x="288"/>
        <item x="214"/>
        <item x="313"/>
        <item x="437"/>
        <item x="148"/>
        <item x="210"/>
        <item x="532"/>
        <item x="502"/>
        <item x="241"/>
        <item x="247"/>
        <item x="366"/>
        <item x="91"/>
        <item x="250"/>
        <item x="167"/>
        <item x="314"/>
        <item x="34"/>
        <item x="198"/>
        <item x="270"/>
        <item x="1"/>
        <item x="216"/>
        <item x="368"/>
        <item x="348"/>
        <item x="70"/>
        <item x="419"/>
        <item x="76"/>
        <item x="359"/>
        <item x="199"/>
        <item x="329"/>
        <item x="233"/>
        <item x="505"/>
        <item x="89"/>
        <item x="405"/>
        <item x="415"/>
        <item x="151"/>
        <item x="497"/>
        <item x="536"/>
        <item x="78"/>
        <item x="365"/>
        <item x="485"/>
        <item x="191"/>
        <item x="90"/>
        <item x="423"/>
        <item x="394"/>
        <item x="19"/>
        <item x="353"/>
        <item x="179"/>
        <item x="317"/>
        <item x="284"/>
        <item x="429"/>
        <item x="440"/>
        <item x="255"/>
        <item x="17"/>
        <item x="217"/>
        <item x="404"/>
        <item x="263"/>
        <item x="340"/>
        <item x="496"/>
        <item x="239"/>
        <item x="84"/>
        <item x="21"/>
        <item x="389"/>
        <item x="203"/>
        <item x="279"/>
        <item x="398"/>
        <item x="114"/>
        <item x="62"/>
        <item x="193"/>
        <item x="489"/>
        <item x="326"/>
        <item x="121"/>
        <item x="434"/>
        <item x="254"/>
        <item x="457"/>
        <item x="452"/>
        <item x="390"/>
        <item x="218"/>
        <item x="140"/>
        <item x="464"/>
        <item x="267"/>
        <item x="248"/>
        <item x="161"/>
        <item x="384"/>
        <item x="51"/>
        <item x="206"/>
        <item x="383"/>
        <item x="304"/>
        <item x="44"/>
        <item x="4"/>
        <item x="374"/>
        <item x="516"/>
        <item x="156"/>
        <item x="108"/>
        <item x="410"/>
        <item x="68"/>
        <item x="183"/>
        <item x="192"/>
        <item x="238"/>
        <item x="171"/>
        <item x="170"/>
        <item x="37"/>
        <item x="494"/>
        <item x="275"/>
        <item x="185"/>
        <item x="48"/>
        <item x="468"/>
        <item x="115"/>
        <item x="442"/>
        <item x="49"/>
        <item x="180"/>
        <item x="18"/>
        <item x="443"/>
        <item x="328"/>
        <item x="333"/>
        <item x="5"/>
        <item x="354"/>
        <item x="208"/>
        <item x="413"/>
        <item x="439"/>
        <item x="324"/>
        <item x="6"/>
        <item x="33"/>
        <item x="285"/>
        <item x="3"/>
        <item x="355"/>
        <item x="259"/>
        <item x="534"/>
        <item x="83"/>
        <item x="402"/>
        <item x="257"/>
        <item x="391"/>
        <item x="95"/>
        <item x="157"/>
        <item x="309"/>
        <item x="36"/>
        <item x="299"/>
        <item x="261"/>
        <item x="420"/>
        <item x="426"/>
        <item x="455"/>
        <item x="127"/>
        <item x="207"/>
        <item x="109"/>
        <item x="449"/>
        <item x="490"/>
        <item x="102"/>
        <item x="450"/>
        <item x="162"/>
        <item x="8"/>
        <item x="87"/>
        <item x="433"/>
        <item x="461"/>
        <item x="451"/>
        <item x="537"/>
        <item x="153"/>
        <item x="483"/>
        <item x="360"/>
        <item x="249"/>
        <item x="369"/>
        <item x="187"/>
        <item x="173"/>
        <item x="379"/>
        <item x="325"/>
        <item x="13"/>
        <item x="278"/>
        <item x="418"/>
        <item x="224"/>
        <item x="414"/>
        <item x="145"/>
        <item x="459"/>
        <item x="186"/>
        <item x="276"/>
        <item x="519"/>
        <item x="337"/>
        <item x="65"/>
        <item x="400"/>
        <item x="498"/>
        <item x="54"/>
        <item x="234"/>
        <item x="441"/>
        <item x="245"/>
        <item x="81"/>
        <item x="346"/>
        <item x="244"/>
        <item x="515"/>
        <item x="477"/>
        <item x="94"/>
        <item x="331"/>
        <item x="520"/>
        <item x="111"/>
        <item x="481"/>
        <item x="533"/>
        <item x="194"/>
        <item x="47"/>
        <item x="522"/>
        <item x="118"/>
        <item x="85"/>
        <item x="243"/>
        <item x="388"/>
        <item x="487"/>
        <item x="223"/>
        <item x="517"/>
        <item x="14"/>
        <item x="202"/>
        <item x="316"/>
        <item x="268"/>
        <item x="211"/>
        <item x="46"/>
        <item x="144"/>
        <item x="155"/>
        <item x="10"/>
        <item x="499"/>
        <item x="342"/>
        <item x="177"/>
        <item x="308"/>
        <item x="166"/>
        <item x="518"/>
        <item x="424"/>
        <item x="175"/>
        <item x="99"/>
        <item x="28"/>
        <item x="506"/>
        <item x="341"/>
        <item x="133"/>
        <item x="495"/>
        <item x="59"/>
        <item x="525"/>
        <item x="266"/>
        <item x="373"/>
        <item x="158"/>
        <item x="289"/>
        <item x="474"/>
        <item x="291"/>
        <item x="50"/>
        <item x="146"/>
        <item x="311"/>
        <item x="302"/>
        <item x="212"/>
        <item x="445"/>
        <item x="107"/>
        <item x="290"/>
        <item x="478"/>
        <item x="174"/>
        <item x="38"/>
        <item x="397"/>
        <item x="55"/>
        <item x="367"/>
        <item x="403"/>
        <item x="113"/>
        <item x="300"/>
        <item x="458"/>
        <item x="447"/>
        <item x="387"/>
        <item x="164"/>
        <item x="295"/>
        <item x="523"/>
        <item x="22"/>
        <item x="306"/>
        <item x="132"/>
        <item x="280"/>
        <item x="42"/>
        <item x="25"/>
        <item x="71"/>
        <item x="229"/>
        <item x="117"/>
        <item x="412"/>
        <item x="253"/>
        <item x="79"/>
        <item x="448"/>
        <item x="143"/>
        <item x="168"/>
        <item x="31"/>
        <item x="23"/>
        <item x="303"/>
        <item x="209"/>
        <item x="361"/>
        <item x="508"/>
        <item x="195"/>
        <item x="181"/>
        <item x="454"/>
        <item x="124"/>
        <item x="310"/>
        <item x="392"/>
        <item x="200"/>
        <item x="172"/>
        <item x="530"/>
        <item x="363"/>
        <item x="63"/>
        <item x="232"/>
        <item x="364"/>
        <item x="422"/>
        <item x="129"/>
        <item x="104"/>
        <item x="469"/>
        <item x="53"/>
        <item x="123"/>
        <item x="64"/>
        <item x="93"/>
        <item x="142"/>
        <item x="29"/>
        <item x="52"/>
        <item x="467"/>
        <item x="529"/>
        <item x="45"/>
        <item x="120"/>
        <item x="425"/>
        <item x="293"/>
        <item x="488"/>
        <item x="96"/>
        <item x="35"/>
        <item x="159"/>
        <item x="105"/>
        <item x="382"/>
        <item x="246"/>
        <item x="147"/>
        <item x="343"/>
        <item x="527"/>
        <item x="130"/>
        <item x="358"/>
        <item x="432"/>
        <item x="269"/>
        <item x="27"/>
        <item x="385"/>
        <item x="479"/>
        <item x="336"/>
        <item x="235"/>
        <item x="399"/>
        <item x="69"/>
        <item x="16"/>
        <item x="501"/>
        <item x="220"/>
        <item x="273"/>
        <item x="237"/>
        <item x="294"/>
        <item t="default"/>
      </items>
    </pivotField>
    <pivotField dataField="1" showAll="0">
      <items count="443">
        <item x="408"/>
        <item x="165"/>
        <item x="79"/>
        <item x="75"/>
        <item x="279"/>
        <item x="232"/>
        <item x="116"/>
        <item x="356"/>
        <item x="401"/>
        <item x="395"/>
        <item x="1"/>
        <item x="46"/>
        <item x="7"/>
        <item x="32"/>
        <item x="337"/>
        <item x="270"/>
        <item x="251"/>
        <item x="48"/>
        <item x="380"/>
        <item x="376"/>
        <item x="3"/>
        <item x="171"/>
        <item x="285"/>
        <item x="144"/>
        <item x="87"/>
        <item x="214"/>
        <item x="411"/>
        <item x="82"/>
        <item x="24"/>
        <item x="311"/>
        <item x="396"/>
        <item x="186"/>
        <item x="41"/>
        <item x="85"/>
        <item x="269"/>
        <item x="428"/>
        <item x="245"/>
        <item x="37"/>
        <item x="265"/>
        <item x="204"/>
        <item x="172"/>
        <item x="238"/>
        <item x="12"/>
        <item x="367"/>
        <item x="219"/>
        <item x="276"/>
        <item x="38"/>
        <item x="362"/>
        <item x="350"/>
        <item x="329"/>
        <item x="57"/>
        <item x="363"/>
        <item x="369"/>
        <item x="99"/>
        <item x="53"/>
        <item x="103"/>
        <item x="44"/>
        <item x="111"/>
        <item x="86"/>
        <item x="215"/>
        <item x="194"/>
        <item x="52"/>
        <item x="68"/>
        <item x="50"/>
        <item x="63"/>
        <item x="404"/>
        <item x="39"/>
        <item x="153"/>
        <item x="406"/>
        <item x="167"/>
        <item x="364"/>
        <item x="377"/>
        <item x="306"/>
        <item x="36"/>
        <item x="163"/>
        <item x="394"/>
        <item x="74"/>
        <item x="128"/>
        <item x="274"/>
        <item x="335"/>
        <item x="5"/>
        <item x="64"/>
        <item x="399"/>
        <item x="192"/>
        <item x="435"/>
        <item x="391"/>
        <item x="249"/>
        <item x="230"/>
        <item x="407"/>
        <item x="360"/>
        <item x="109"/>
        <item x="355"/>
        <item x="129"/>
        <item x="70"/>
        <item x="319"/>
        <item x="236"/>
        <item x="261"/>
        <item x="221"/>
        <item x="168"/>
        <item x="178"/>
        <item x="21"/>
        <item x="212"/>
        <item x="248"/>
        <item x="359"/>
        <item x="142"/>
        <item x="61"/>
        <item x="225"/>
        <item x="202"/>
        <item x="280"/>
        <item x="289"/>
        <item x="117"/>
        <item x="174"/>
        <item x="296"/>
        <item x="421"/>
        <item x="131"/>
        <item x="260"/>
        <item x="327"/>
        <item x="343"/>
        <item x="281"/>
        <item x="326"/>
        <item x="438"/>
        <item x="305"/>
        <item x="62"/>
        <item x="222"/>
        <item x="290"/>
        <item x="328"/>
        <item x="191"/>
        <item x="159"/>
        <item x="9"/>
        <item x="425"/>
        <item x="160"/>
        <item x="402"/>
        <item x="300"/>
        <item x="418"/>
        <item x="414"/>
        <item x="180"/>
        <item x="134"/>
        <item x="250"/>
        <item x="229"/>
        <item x="416"/>
        <item x="378"/>
        <item x="201"/>
        <item x="240"/>
        <item x="242"/>
        <item x="288"/>
        <item x="338"/>
        <item x="208"/>
        <item x="339"/>
        <item x="228"/>
        <item x="252"/>
        <item x="273"/>
        <item x="440"/>
        <item x="259"/>
        <item x="146"/>
        <item x="94"/>
        <item x="361"/>
        <item x="207"/>
        <item x="200"/>
        <item x="89"/>
        <item x="55"/>
        <item x="96"/>
        <item x="268"/>
        <item x="98"/>
        <item x="308"/>
        <item x="216"/>
        <item x="187"/>
        <item x="164"/>
        <item x="175"/>
        <item x="162"/>
        <item x="321"/>
        <item x="373"/>
        <item x="195"/>
        <item x="431"/>
        <item x="325"/>
        <item x="368"/>
        <item x="291"/>
        <item x="336"/>
        <item x="358"/>
        <item x="31"/>
        <item x="297"/>
        <item x="439"/>
        <item x="294"/>
        <item x="318"/>
        <item x="65"/>
        <item x="317"/>
        <item x="183"/>
        <item x="0"/>
        <item x="203"/>
        <item x="427"/>
        <item x="130"/>
        <item x="28"/>
        <item x="357"/>
        <item x="286"/>
        <item x="278"/>
        <item x="72"/>
        <item x="156"/>
        <item x="58"/>
        <item x="154"/>
        <item x="295"/>
        <item x="434"/>
        <item x="374"/>
        <item x="2"/>
        <item x="340"/>
        <item x="397"/>
        <item x="88"/>
        <item x="13"/>
        <item x="59"/>
        <item x="182"/>
        <item x="169"/>
        <item x="316"/>
        <item x="95"/>
        <item x="436"/>
        <item x="19"/>
        <item x="405"/>
        <item x="342"/>
        <item x="323"/>
        <item x="119"/>
        <item x="241"/>
        <item x="382"/>
        <item x="56"/>
        <item x="393"/>
        <item x="272"/>
        <item x="197"/>
        <item x="4"/>
        <item x="429"/>
        <item x="147"/>
        <item x="140"/>
        <item x="152"/>
        <item x="127"/>
        <item x="384"/>
        <item x="114"/>
        <item x="35"/>
        <item x="123"/>
        <item x="324"/>
        <item x="398"/>
        <item x="432"/>
        <item x="138"/>
        <item x="93"/>
        <item x="371"/>
        <item x="54"/>
        <item x="331"/>
        <item x="16"/>
        <item x="112"/>
        <item x="148"/>
        <item x="233"/>
        <item x="166"/>
        <item x="42"/>
        <item x="298"/>
        <item x="143"/>
        <item x="176"/>
        <item x="104"/>
        <item x="101"/>
        <item x="157"/>
        <item x="34"/>
        <item x="284"/>
        <item x="23"/>
        <item x="145"/>
        <item x="76"/>
        <item x="90"/>
        <item x="258"/>
        <item x="193"/>
        <item x="386"/>
        <item x="120"/>
        <item x="77"/>
        <item x="22"/>
        <item x="283"/>
        <item x="118"/>
        <item x="262"/>
        <item x="409"/>
        <item x="231"/>
        <item x="346"/>
        <item x="71"/>
        <item x="91"/>
        <item x="10"/>
        <item x="365"/>
        <item x="415"/>
        <item x="105"/>
        <item x="237"/>
        <item x="315"/>
        <item x="246"/>
        <item x="190"/>
        <item x="60"/>
        <item x="184"/>
        <item x="26"/>
        <item x="135"/>
        <item x="170"/>
        <item x="410"/>
        <item x="189"/>
        <item x="141"/>
        <item x="217"/>
        <item x="433"/>
        <item x="139"/>
        <item x="348"/>
        <item x="349"/>
        <item x="110"/>
        <item x="6"/>
        <item x="419"/>
        <item x="27"/>
        <item x="293"/>
        <item x="301"/>
        <item x="303"/>
        <item x="181"/>
        <item x="137"/>
        <item x="149"/>
        <item x="403"/>
        <item x="332"/>
        <item x="51"/>
        <item x="97"/>
        <item x="383"/>
        <item x="150"/>
        <item x="11"/>
        <item x="437"/>
        <item x="102"/>
        <item x="213"/>
        <item x="18"/>
        <item x="243"/>
        <item x="282"/>
        <item x="341"/>
        <item x="124"/>
        <item x="14"/>
        <item x="126"/>
        <item x="387"/>
        <item x="20"/>
        <item x="354"/>
        <item x="277"/>
        <item x="314"/>
        <item x="209"/>
        <item x="115"/>
        <item x="173"/>
        <item x="304"/>
        <item x="420"/>
        <item x="389"/>
        <item x="344"/>
        <item x="73"/>
        <item x="266"/>
        <item x="392"/>
        <item x="302"/>
        <item x="430"/>
        <item x="412"/>
        <item x="330"/>
        <item x="313"/>
        <item x="275"/>
        <item x="264"/>
        <item x="188"/>
        <item x="226"/>
        <item x="210"/>
        <item x="43"/>
        <item x="81"/>
        <item x="351"/>
        <item x="352"/>
        <item x="113"/>
        <item x="83"/>
        <item x="239"/>
        <item x="33"/>
        <item x="227"/>
        <item x="381"/>
        <item x="257"/>
        <item x="29"/>
        <item x="100"/>
        <item x="66"/>
        <item x="136"/>
        <item x="426"/>
        <item x="310"/>
        <item x="345"/>
        <item x="30"/>
        <item x="80"/>
        <item x="151"/>
        <item x="196"/>
        <item x="125"/>
        <item x="370"/>
        <item x="133"/>
        <item x="122"/>
        <item x="92"/>
        <item x="198"/>
        <item x="287"/>
        <item x="177"/>
        <item x="78"/>
        <item x="366"/>
        <item x="84"/>
        <item x="234"/>
        <item x="353"/>
        <item x="40"/>
        <item x="390"/>
        <item x="271"/>
        <item x="132"/>
        <item x="423"/>
        <item x="106"/>
        <item x="422"/>
        <item x="385"/>
        <item x="15"/>
        <item x="155"/>
        <item x="413"/>
        <item x="309"/>
        <item x="247"/>
        <item x="218"/>
        <item x="17"/>
        <item x="254"/>
        <item x="179"/>
        <item x="375"/>
        <item x="25"/>
        <item x="299"/>
        <item x="47"/>
        <item x="211"/>
        <item x="185"/>
        <item x="292"/>
        <item x="388"/>
        <item x="244"/>
        <item x="322"/>
        <item x="347"/>
        <item x="220"/>
        <item x="121"/>
        <item x="333"/>
        <item x="320"/>
        <item x="372"/>
        <item x="334"/>
        <item x="441"/>
        <item x="67"/>
        <item x="108"/>
        <item x="205"/>
        <item x="307"/>
        <item x="158"/>
        <item x="400"/>
        <item x="379"/>
        <item x="424"/>
        <item x="107"/>
        <item x="161"/>
        <item x="263"/>
        <item x="8"/>
        <item x="45"/>
        <item x="206"/>
        <item x="312"/>
        <item x="256"/>
        <item x="199"/>
        <item x="253"/>
        <item x="235"/>
        <item x="267"/>
        <item x="417"/>
        <item x="224"/>
        <item x="223"/>
        <item x="255"/>
        <item x="49"/>
        <item x="69"/>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Count of CUSTOMER ID" fld="17" subtotal="count" baseField="0" baseItem="0"/>
  </dataFields>
  <chartFormats count="3">
    <chartFormat chart="14" format="3"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21C4D05-8F68-4B7E-BE5E-5829685B7DC5}"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TOTAL LOANS"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LOAN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001__Page_1_13">
        <x15:activeTabTopLevelEntity name="[Table001__Page_1_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387B674-0C26-4D2E-964D-5C6584171346}" name="PivotTable1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I12"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001__Page_1_13">
        <x15:activeTabTopLevelEntity name="[Table001__Page_1_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CE29CD4-29DE-497A-BF0E-695C72C20C10}" name="PivotTable29"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D33:E38" firstHeaderRow="1" firstDataRow="1" firstDataCol="1"/>
  <pivotFields count="22">
    <pivotField showAll="0">
      <items count="5">
        <item x="2"/>
        <item x="3"/>
        <item x="1"/>
        <item x="0"/>
        <item t="default"/>
      </items>
    </pivotField>
    <pivotField showAll="0" sortType="ascending">
      <items count="16">
        <item x="0"/>
        <item x="5"/>
        <item x="11"/>
        <item x="12"/>
        <item x="13"/>
        <item x="10"/>
        <item x="2"/>
        <item x="1"/>
        <item x="4"/>
        <item x="7"/>
        <item x="8"/>
        <item x="14"/>
        <item x="3"/>
        <item x="9"/>
        <item x="6"/>
        <item t="default"/>
      </items>
    </pivotField>
    <pivotField showAll="0">
      <items count="10">
        <item x="4"/>
        <item x="3"/>
        <item x="6"/>
        <item x="7"/>
        <item x="8"/>
        <item x="5"/>
        <item x="2"/>
        <item x="0"/>
        <item x="1"/>
        <item t="default"/>
      </items>
    </pivotField>
    <pivotField showAll="0">
      <items count="3">
        <item x="0"/>
        <item x="1"/>
        <item t="default"/>
      </items>
    </pivotField>
    <pivotField showAll="0"/>
    <pivotField numFmtId="14" showAll="0"/>
    <pivotField showAll="0"/>
    <pivotField showAll="0"/>
    <pivotField showAll="0"/>
    <pivotField showAll="0"/>
    <pivotField showAll="0">
      <items count="6">
        <item x="0"/>
        <item x="3"/>
        <item x="1"/>
        <item x="2"/>
        <item x="4"/>
        <item t="default"/>
      </items>
    </pivotField>
    <pivotField showAll="0"/>
    <pivotField showAll="0"/>
    <pivotField showAll="0"/>
    <pivotField showAll="0">
      <items count="4">
        <item x="2"/>
        <item x="1"/>
        <item x="0"/>
        <item t="default"/>
      </items>
    </pivotField>
    <pivotField axis="axisRow" showAll="0">
      <items count="5">
        <item x="0"/>
        <item x="3"/>
        <item x="1"/>
        <item x="2"/>
        <item t="default"/>
      </items>
    </pivotField>
    <pivotField numFmtId="14" showAll="0">
      <items count="539">
        <item x="395"/>
        <item x="231"/>
        <item x="370"/>
        <item x="321"/>
        <item x="225"/>
        <item x="283"/>
        <item x="535"/>
        <item x="335"/>
        <item x="322"/>
        <item x="256"/>
        <item x="134"/>
        <item x="201"/>
        <item x="471"/>
        <item x="416"/>
        <item x="375"/>
        <item x="513"/>
        <item x="476"/>
        <item x="178"/>
        <item x="287"/>
        <item x="462"/>
        <item x="271"/>
        <item x="106"/>
        <item x="386"/>
        <item x="258"/>
        <item x="26"/>
        <item x="528"/>
        <item x="110"/>
        <item x="406"/>
        <item x="204"/>
        <item x="466"/>
        <item x="393"/>
        <item x="503"/>
        <item x="119"/>
        <item x="453"/>
        <item x="240"/>
        <item x="409"/>
        <item x="435"/>
        <item x="154"/>
        <item x="135"/>
        <item x="219"/>
        <item x="444"/>
        <item x="222"/>
        <item x="122"/>
        <item x="401"/>
        <item x="350"/>
        <item x="9"/>
        <item x="512"/>
        <item x="39"/>
        <item x="189"/>
        <item x="380"/>
        <item x="381"/>
        <item x="236"/>
        <item x="150"/>
        <item x="215"/>
        <item x="296"/>
        <item x="480"/>
        <item x="274"/>
        <item x="139"/>
        <item x="101"/>
        <item x="136"/>
        <item x="137"/>
        <item x="526"/>
        <item x="407"/>
        <item x="165"/>
        <item x="334"/>
        <item x="323"/>
        <item x="428"/>
        <item x="97"/>
        <item x="431"/>
        <item x="82"/>
        <item x="411"/>
        <item x="190"/>
        <item x="86"/>
        <item x="456"/>
        <item x="371"/>
        <item x="176"/>
        <item x="169"/>
        <item x="417"/>
        <item x="272"/>
        <item x="408"/>
        <item x="492"/>
        <item x="184"/>
        <item x="376"/>
        <item x="286"/>
        <item x="446"/>
        <item x="472"/>
        <item x="30"/>
        <item x="352"/>
        <item x="88"/>
        <item x="125"/>
        <item x="524"/>
        <item x="486"/>
        <item x="15"/>
        <item x="465"/>
        <item x="24"/>
        <item x="77"/>
        <item x="357"/>
        <item x="319"/>
        <item x="292"/>
        <item x="160"/>
        <item x="20"/>
        <item x="265"/>
        <item x="470"/>
        <item x="242"/>
        <item x="138"/>
        <item x="362"/>
        <item x="345"/>
        <item x="305"/>
        <item x="500"/>
        <item x="74"/>
        <item x="73"/>
        <item x="377"/>
        <item x="378"/>
        <item x="213"/>
        <item x="163"/>
        <item x="98"/>
        <item x="196"/>
        <item x="339"/>
        <item x="32"/>
        <item x="307"/>
        <item x="262"/>
        <item x="56"/>
        <item x="80"/>
        <item x="421"/>
        <item x="43"/>
        <item x="301"/>
        <item x="67"/>
        <item x="507"/>
        <item x="264"/>
        <item x="226"/>
        <item x="482"/>
        <item x="504"/>
        <item x="438"/>
        <item x="297"/>
        <item x="7"/>
        <item x="521"/>
        <item x="66"/>
        <item x="338"/>
        <item x="327"/>
        <item x="491"/>
        <item x="141"/>
        <item x="349"/>
        <item x="351"/>
        <item x="332"/>
        <item x="318"/>
        <item x="2"/>
        <item x="131"/>
        <item x="251"/>
        <item x="427"/>
        <item x="344"/>
        <item x="396"/>
        <item x="281"/>
        <item x="11"/>
        <item x="126"/>
        <item x="347"/>
        <item x="436"/>
        <item x="510"/>
        <item x="228"/>
        <item x="260"/>
        <item x="100"/>
        <item x="514"/>
        <item x="282"/>
        <item x="356"/>
        <item x="330"/>
        <item x="58"/>
        <item x="61"/>
        <item x="197"/>
        <item x="230"/>
        <item x="205"/>
        <item x="484"/>
        <item x="531"/>
        <item x="41"/>
        <item x="320"/>
        <item x="72"/>
        <item x="12"/>
        <item x="92"/>
        <item x="149"/>
        <item x="182"/>
        <item x="298"/>
        <item x="252"/>
        <item x="473"/>
        <item x="312"/>
        <item x="315"/>
        <item x="112"/>
        <item x="463"/>
        <item x="75"/>
        <item x="227"/>
        <item x="152"/>
        <item x="475"/>
        <item x="430"/>
        <item x="60"/>
        <item x="0"/>
        <item x="372"/>
        <item x="57"/>
        <item x="221"/>
        <item x="511"/>
        <item x="103"/>
        <item x="460"/>
        <item x="116"/>
        <item x="188"/>
        <item x="40"/>
        <item x="493"/>
        <item x="128"/>
        <item x="277"/>
        <item x="509"/>
        <item x="288"/>
        <item x="214"/>
        <item x="313"/>
        <item x="437"/>
        <item x="148"/>
        <item x="210"/>
        <item x="532"/>
        <item x="502"/>
        <item x="241"/>
        <item x="247"/>
        <item x="366"/>
        <item x="91"/>
        <item x="250"/>
        <item x="167"/>
        <item x="314"/>
        <item x="34"/>
        <item x="198"/>
        <item x="270"/>
        <item x="1"/>
        <item x="216"/>
        <item x="368"/>
        <item x="348"/>
        <item x="70"/>
        <item x="419"/>
        <item x="76"/>
        <item x="359"/>
        <item x="199"/>
        <item x="329"/>
        <item x="233"/>
        <item x="505"/>
        <item x="89"/>
        <item x="405"/>
        <item x="415"/>
        <item x="151"/>
        <item x="497"/>
        <item x="536"/>
        <item x="78"/>
        <item x="365"/>
        <item x="485"/>
        <item x="191"/>
        <item x="90"/>
        <item x="423"/>
        <item x="394"/>
        <item x="19"/>
        <item x="353"/>
        <item x="179"/>
        <item x="317"/>
        <item x="284"/>
        <item x="429"/>
        <item x="440"/>
        <item x="255"/>
        <item x="17"/>
        <item x="217"/>
        <item x="404"/>
        <item x="263"/>
        <item x="340"/>
        <item x="496"/>
        <item x="239"/>
        <item x="84"/>
        <item x="21"/>
        <item x="389"/>
        <item x="203"/>
        <item x="279"/>
        <item x="398"/>
        <item x="114"/>
        <item x="62"/>
        <item x="193"/>
        <item x="489"/>
        <item x="326"/>
        <item x="121"/>
        <item x="434"/>
        <item x="254"/>
        <item x="457"/>
        <item x="452"/>
        <item x="390"/>
        <item x="218"/>
        <item x="140"/>
        <item x="464"/>
        <item x="267"/>
        <item x="248"/>
        <item x="161"/>
        <item x="384"/>
        <item x="51"/>
        <item x="206"/>
        <item x="383"/>
        <item x="304"/>
        <item x="44"/>
        <item x="4"/>
        <item x="374"/>
        <item x="516"/>
        <item x="156"/>
        <item x="108"/>
        <item x="410"/>
        <item x="68"/>
        <item x="183"/>
        <item x="192"/>
        <item x="238"/>
        <item x="171"/>
        <item x="170"/>
        <item x="37"/>
        <item x="494"/>
        <item x="275"/>
        <item x="185"/>
        <item x="48"/>
        <item x="468"/>
        <item x="115"/>
        <item x="442"/>
        <item x="49"/>
        <item x="180"/>
        <item x="18"/>
        <item x="443"/>
        <item x="328"/>
        <item x="333"/>
        <item x="5"/>
        <item x="354"/>
        <item x="208"/>
        <item x="413"/>
        <item x="439"/>
        <item x="324"/>
        <item x="6"/>
        <item x="33"/>
        <item x="285"/>
        <item x="3"/>
        <item x="355"/>
        <item x="259"/>
        <item x="534"/>
        <item x="83"/>
        <item x="402"/>
        <item x="257"/>
        <item x="391"/>
        <item x="95"/>
        <item x="157"/>
        <item x="309"/>
        <item x="36"/>
        <item x="299"/>
        <item x="261"/>
        <item x="420"/>
        <item x="426"/>
        <item x="455"/>
        <item x="127"/>
        <item x="207"/>
        <item x="109"/>
        <item x="449"/>
        <item x="490"/>
        <item x="102"/>
        <item x="450"/>
        <item x="162"/>
        <item x="8"/>
        <item x="87"/>
        <item x="433"/>
        <item x="461"/>
        <item x="451"/>
        <item x="537"/>
        <item x="153"/>
        <item x="483"/>
        <item x="360"/>
        <item x="249"/>
        <item x="369"/>
        <item x="187"/>
        <item x="173"/>
        <item x="379"/>
        <item x="325"/>
        <item x="13"/>
        <item x="278"/>
        <item x="418"/>
        <item x="224"/>
        <item x="414"/>
        <item x="145"/>
        <item x="459"/>
        <item x="186"/>
        <item x="276"/>
        <item x="519"/>
        <item x="337"/>
        <item x="65"/>
        <item x="400"/>
        <item x="498"/>
        <item x="54"/>
        <item x="234"/>
        <item x="441"/>
        <item x="245"/>
        <item x="81"/>
        <item x="346"/>
        <item x="244"/>
        <item x="515"/>
        <item x="477"/>
        <item x="94"/>
        <item x="331"/>
        <item x="520"/>
        <item x="111"/>
        <item x="481"/>
        <item x="533"/>
        <item x="194"/>
        <item x="47"/>
        <item x="522"/>
        <item x="118"/>
        <item x="85"/>
        <item x="243"/>
        <item x="388"/>
        <item x="487"/>
        <item x="223"/>
        <item x="517"/>
        <item x="14"/>
        <item x="202"/>
        <item x="316"/>
        <item x="268"/>
        <item x="211"/>
        <item x="46"/>
        <item x="144"/>
        <item x="155"/>
        <item x="10"/>
        <item x="499"/>
        <item x="342"/>
        <item x="177"/>
        <item x="308"/>
        <item x="166"/>
        <item x="518"/>
        <item x="424"/>
        <item x="175"/>
        <item x="99"/>
        <item x="28"/>
        <item x="506"/>
        <item x="341"/>
        <item x="133"/>
        <item x="495"/>
        <item x="59"/>
        <item x="525"/>
        <item x="266"/>
        <item x="373"/>
        <item x="158"/>
        <item x="289"/>
        <item x="474"/>
        <item x="291"/>
        <item x="50"/>
        <item x="146"/>
        <item x="311"/>
        <item x="302"/>
        <item x="212"/>
        <item x="445"/>
        <item x="107"/>
        <item x="290"/>
        <item x="478"/>
        <item x="174"/>
        <item x="38"/>
        <item x="397"/>
        <item x="55"/>
        <item x="367"/>
        <item x="403"/>
        <item x="113"/>
        <item x="300"/>
        <item x="458"/>
        <item x="447"/>
        <item x="387"/>
        <item x="164"/>
        <item x="295"/>
        <item x="523"/>
        <item x="22"/>
        <item x="306"/>
        <item x="132"/>
        <item x="280"/>
        <item x="42"/>
        <item x="25"/>
        <item x="71"/>
        <item x="229"/>
        <item x="117"/>
        <item x="412"/>
        <item x="253"/>
        <item x="79"/>
        <item x="448"/>
        <item x="143"/>
        <item x="168"/>
        <item x="31"/>
        <item x="23"/>
        <item x="303"/>
        <item x="209"/>
        <item x="361"/>
        <item x="508"/>
        <item x="195"/>
        <item x="181"/>
        <item x="454"/>
        <item x="124"/>
        <item x="310"/>
        <item x="392"/>
        <item x="200"/>
        <item x="172"/>
        <item x="530"/>
        <item x="363"/>
        <item x="63"/>
        <item x="232"/>
        <item x="364"/>
        <item x="422"/>
        <item x="129"/>
        <item x="104"/>
        <item x="469"/>
        <item x="53"/>
        <item x="123"/>
        <item x="64"/>
        <item x="93"/>
        <item x="142"/>
        <item x="29"/>
        <item x="52"/>
        <item x="467"/>
        <item x="529"/>
        <item x="45"/>
        <item x="120"/>
        <item x="425"/>
        <item x="293"/>
        <item x="488"/>
        <item x="96"/>
        <item x="35"/>
        <item x="159"/>
        <item x="105"/>
        <item x="382"/>
        <item x="246"/>
        <item x="147"/>
        <item x="343"/>
        <item x="527"/>
        <item x="130"/>
        <item x="358"/>
        <item x="432"/>
        <item x="269"/>
        <item x="27"/>
        <item x="385"/>
        <item x="479"/>
        <item x="336"/>
        <item x="235"/>
        <item x="399"/>
        <item x="69"/>
        <item x="16"/>
        <item x="501"/>
        <item x="220"/>
        <item x="273"/>
        <item x="237"/>
        <item x="294"/>
        <item t="default"/>
      </items>
    </pivotField>
    <pivotField dataField="1" showAll="0">
      <items count="443">
        <item x="408"/>
        <item x="165"/>
        <item x="79"/>
        <item x="75"/>
        <item x="279"/>
        <item x="232"/>
        <item x="116"/>
        <item x="356"/>
        <item x="401"/>
        <item x="395"/>
        <item x="1"/>
        <item x="46"/>
        <item x="7"/>
        <item x="32"/>
        <item x="337"/>
        <item x="270"/>
        <item x="251"/>
        <item x="48"/>
        <item x="380"/>
        <item x="376"/>
        <item x="3"/>
        <item x="171"/>
        <item x="285"/>
        <item x="144"/>
        <item x="87"/>
        <item x="214"/>
        <item x="411"/>
        <item x="82"/>
        <item x="24"/>
        <item x="311"/>
        <item x="396"/>
        <item x="186"/>
        <item x="41"/>
        <item x="85"/>
        <item x="269"/>
        <item x="428"/>
        <item x="245"/>
        <item x="37"/>
        <item x="265"/>
        <item x="204"/>
        <item x="172"/>
        <item x="238"/>
        <item x="12"/>
        <item x="367"/>
        <item x="219"/>
        <item x="276"/>
        <item x="38"/>
        <item x="362"/>
        <item x="350"/>
        <item x="329"/>
        <item x="57"/>
        <item x="363"/>
        <item x="369"/>
        <item x="99"/>
        <item x="53"/>
        <item x="103"/>
        <item x="44"/>
        <item x="111"/>
        <item x="86"/>
        <item x="215"/>
        <item x="194"/>
        <item x="52"/>
        <item x="68"/>
        <item x="50"/>
        <item x="63"/>
        <item x="404"/>
        <item x="39"/>
        <item x="153"/>
        <item x="406"/>
        <item x="167"/>
        <item x="364"/>
        <item x="377"/>
        <item x="306"/>
        <item x="36"/>
        <item x="163"/>
        <item x="394"/>
        <item x="74"/>
        <item x="128"/>
        <item x="274"/>
        <item x="335"/>
        <item x="5"/>
        <item x="64"/>
        <item x="399"/>
        <item x="192"/>
        <item x="435"/>
        <item x="391"/>
        <item x="249"/>
        <item x="230"/>
        <item x="407"/>
        <item x="360"/>
        <item x="109"/>
        <item x="355"/>
        <item x="129"/>
        <item x="70"/>
        <item x="319"/>
        <item x="236"/>
        <item x="261"/>
        <item x="221"/>
        <item x="168"/>
        <item x="178"/>
        <item x="21"/>
        <item x="212"/>
        <item x="248"/>
        <item x="359"/>
        <item x="142"/>
        <item x="61"/>
        <item x="225"/>
        <item x="202"/>
        <item x="280"/>
        <item x="289"/>
        <item x="117"/>
        <item x="174"/>
        <item x="296"/>
        <item x="421"/>
        <item x="131"/>
        <item x="260"/>
        <item x="327"/>
        <item x="343"/>
        <item x="281"/>
        <item x="326"/>
        <item x="438"/>
        <item x="305"/>
        <item x="62"/>
        <item x="222"/>
        <item x="290"/>
        <item x="328"/>
        <item x="191"/>
        <item x="159"/>
        <item x="9"/>
        <item x="425"/>
        <item x="160"/>
        <item x="402"/>
        <item x="300"/>
        <item x="418"/>
        <item x="414"/>
        <item x="180"/>
        <item x="134"/>
        <item x="250"/>
        <item x="229"/>
        <item x="416"/>
        <item x="378"/>
        <item x="201"/>
        <item x="240"/>
        <item x="242"/>
        <item x="288"/>
        <item x="338"/>
        <item x="208"/>
        <item x="339"/>
        <item x="228"/>
        <item x="252"/>
        <item x="273"/>
        <item x="440"/>
        <item x="259"/>
        <item x="146"/>
        <item x="94"/>
        <item x="361"/>
        <item x="207"/>
        <item x="200"/>
        <item x="89"/>
        <item x="55"/>
        <item x="96"/>
        <item x="268"/>
        <item x="98"/>
        <item x="308"/>
        <item x="216"/>
        <item x="187"/>
        <item x="164"/>
        <item x="175"/>
        <item x="162"/>
        <item x="321"/>
        <item x="373"/>
        <item x="195"/>
        <item x="431"/>
        <item x="325"/>
        <item x="368"/>
        <item x="291"/>
        <item x="336"/>
        <item x="358"/>
        <item x="31"/>
        <item x="297"/>
        <item x="439"/>
        <item x="294"/>
        <item x="318"/>
        <item x="65"/>
        <item x="317"/>
        <item x="183"/>
        <item x="0"/>
        <item x="203"/>
        <item x="427"/>
        <item x="130"/>
        <item x="28"/>
        <item x="357"/>
        <item x="286"/>
        <item x="278"/>
        <item x="72"/>
        <item x="156"/>
        <item x="58"/>
        <item x="154"/>
        <item x="295"/>
        <item x="434"/>
        <item x="374"/>
        <item x="2"/>
        <item x="340"/>
        <item x="397"/>
        <item x="88"/>
        <item x="13"/>
        <item x="59"/>
        <item x="182"/>
        <item x="169"/>
        <item x="316"/>
        <item x="95"/>
        <item x="436"/>
        <item x="19"/>
        <item x="405"/>
        <item x="342"/>
        <item x="323"/>
        <item x="119"/>
        <item x="241"/>
        <item x="382"/>
        <item x="56"/>
        <item x="393"/>
        <item x="272"/>
        <item x="197"/>
        <item x="4"/>
        <item x="429"/>
        <item x="147"/>
        <item x="140"/>
        <item x="152"/>
        <item x="127"/>
        <item x="384"/>
        <item x="114"/>
        <item x="35"/>
        <item x="123"/>
        <item x="324"/>
        <item x="398"/>
        <item x="432"/>
        <item x="138"/>
        <item x="93"/>
        <item x="371"/>
        <item x="54"/>
        <item x="331"/>
        <item x="16"/>
        <item x="112"/>
        <item x="148"/>
        <item x="233"/>
        <item x="166"/>
        <item x="42"/>
        <item x="298"/>
        <item x="143"/>
        <item x="176"/>
        <item x="104"/>
        <item x="101"/>
        <item x="157"/>
        <item x="34"/>
        <item x="284"/>
        <item x="23"/>
        <item x="145"/>
        <item x="76"/>
        <item x="90"/>
        <item x="258"/>
        <item x="193"/>
        <item x="386"/>
        <item x="120"/>
        <item x="77"/>
        <item x="22"/>
        <item x="283"/>
        <item x="118"/>
        <item x="262"/>
        <item x="409"/>
        <item x="231"/>
        <item x="346"/>
        <item x="71"/>
        <item x="91"/>
        <item x="10"/>
        <item x="365"/>
        <item x="415"/>
        <item x="105"/>
        <item x="237"/>
        <item x="315"/>
        <item x="246"/>
        <item x="190"/>
        <item x="60"/>
        <item x="184"/>
        <item x="26"/>
        <item x="135"/>
        <item x="170"/>
        <item x="410"/>
        <item x="189"/>
        <item x="141"/>
        <item x="217"/>
        <item x="433"/>
        <item x="139"/>
        <item x="348"/>
        <item x="349"/>
        <item x="110"/>
        <item x="6"/>
        <item x="419"/>
        <item x="27"/>
        <item x="293"/>
        <item x="301"/>
        <item x="303"/>
        <item x="181"/>
        <item x="137"/>
        <item x="149"/>
        <item x="403"/>
        <item x="332"/>
        <item x="51"/>
        <item x="97"/>
        <item x="383"/>
        <item x="150"/>
        <item x="11"/>
        <item x="437"/>
        <item x="102"/>
        <item x="213"/>
        <item x="18"/>
        <item x="243"/>
        <item x="282"/>
        <item x="341"/>
        <item x="124"/>
        <item x="14"/>
        <item x="126"/>
        <item x="387"/>
        <item x="20"/>
        <item x="354"/>
        <item x="277"/>
        <item x="314"/>
        <item x="209"/>
        <item x="115"/>
        <item x="173"/>
        <item x="304"/>
        <item x="420"/>
        <item x="389"/>
        <item x="344"/>
        <item x="73"/>
        <item x="266"/>
        <item x="392"/>
        <item x="302"/>
        <item x="430"/>
        <item x="412"/>
        <item x="330"/>
        <item x="313"/>
        <item x="275"/>
        <item x="264"/>
        <item x="188"/>
        <item x="226"/>
        <item x="210"/>
        <item x="43"/>
        <item x="81"/>
        <item x="351"/>
        <item x="352"/>
        <item x="113"/>
        <item x="83"/>
        <item x="239"/>
        <item x="33"/>
        <item x="227"/>
        <item x="381"/>
        <item x="257"/>
        <item x="29"/>
        <item x="100"/>
        <item x="66"/>
        <item x="136"/>
        <item x="426"/>
        <item x="310"/>
        <item x="345"/>
        <item x="30"/>
        <item x="80"/>
        <item x="151"/>
        <item x="196"/>
        <item x="125"/>
        <item x="370"/>
        <item x="133"/>
        <item x="122"/>
        <item x="92"/>
        <item x="198"/>
        <item x="287"/>
        <item x="177"/>
        <item x="78"/>
        <item x="366"/>
        <item x="84"/>
        <item x="234"/>
        <item x="353"/>
        <item x="40"/>
        <item x="390"/>
        <item x="271"/>
        <item x="132"/>
        <item x="423"/>
        <item x="106"/>
        <item x="422"/>
        <item x="385"/>
        <item x="15"/>
        <item x="155"/>
        <item x="413"/>
        <item x="309"/>
        <item x="247"/>
        <item x="218"/>
        <item x="17"/>
        <item x="254"/>
        <item x="179"/>
        <item x="375"/>
        <item x="25"/>
        <item x="299"/>
        <item x="47"/>
        <item x="211"/>
        <item x="185"/>
        <item x="292"/>
        <item x="388"/>
        <item x="244"/>
        <item x="322"/>
        <item x="347"/>
        <item x="220"/>
        <item x="121"/>
        <item x="333"/>
        <item x="320"/>
        <item x="372"/>
        <item x="334"/>
        <item x="441"/>
        <item x="67"/>
        <item x="108"/>
        <item x="205"/>
        <item x="307"/>
        <item x="158"/>
        <item x="400"/>
        <item x="379"/>
        <item x="424"/>
        <item x="107"/>
        <item x="161"/>
        <item x="263"/>
        <item x="8"/>
        <item x="45"/>
        <item x="206"/>
        <item x="312"/>
        <item x="256"/>
        <item x="199"/>
        <item x="253"/>
        <item x="235"/>
        <item x="267"/>
        <item x="417"/>
        <item x="224"/>
        <item x="223"/>
        <item x="255"/>
        <item x="49"/>
        <item x="69"/>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Items count="1">
    <i/>
  </colItems>
  <dataFields count="1">
    <dataField name="Count of CUSTOMER ID" fld="17" subtotal="count"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5" count="1" selected="0">
            <x v="0"/>
          </reference>
        </references>
      </pivotArea>
    </chartFormat>
    <chartFormat chart="5" format="8">
      <pivotArea type="data" outline="0" fieldPosition="0">
        <references count="2">
          <reference field="4294967294" count="1" selected="0">
            <x v="0"/>
          </reference>
          <reference field="15" count="1" selected="0">
            <x v="1"/>
          </reference>
        </references>
      </pivotArea>
    </chartFormat>
    <chartFormat chart="5" format="9">
      <pivotArea type="data" outline="0" fieldPosition="0">
        <references count="2">
          <reference field="4294967294" count="1" selected="0">
            <x v="0"/>
          </reference>
          <reference field="15" count="1" selected="0">
            <x v="2"/>
          </reference>
        </references>
      </pivotArea>
    </chartFormat>
    <chartFormat chart="5"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166E7A7-8AF0-481E-8B76-25919D2FE21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TOTAL CUSTOMERS" fld="0" subtotal="count" baseField="0" baseItem="0">
      <extLst>
        <ext xmlns:x15="http://schemas.microsoft.com/office/spreadsheetml/2010/11/main" uri="{FABC7310-3BB5-11E1-824E-6D434824019B}">
          <x15:dataField isCountDistinct="1"/>
        </ext>
      </extLst>
    </dataField>
  </dataFields>
  <pivotHierarchies count="7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001__Page_1_13">
        <x15:activeTabTopLevelEntity name="[Table001__Page_1_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60CC861-8FC2-4F99-B240-C3748BA03C65}" name="PivotTable6"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0">
  <location ref="G55:H60" firstHeaderRow="1" firstDataRow="1" firstDataCol="1"/>
  <pivotFields count="22">
    <pivotField showAll="0">
      <items count="5">
        <item x="2"/>
        <item x="3"/>
        <item x="1"/>
        <item x="0"/>
        <item t="default"/>
      </items>
    </pivotField>
    <pivotField showAll="0" sortType="ascending">
      <items count="16">
        <item x="0"/>
        <item x="5"/>
        <item x="11"/>
        <item x="12"/>
        <item x="13"/>
        <item x="10"/>
        <item x="2"/>
        <item x="1"/>
        <item x="4"/>
        <item x="7"/>
        <item x="8"/>
        <item x="14"/>
        <item x="3"/>
        <item x="9"/>
        <item x="6"/>
        <item t="default"/>
      </items>
    </pivotField>
    <pivotField showAll="0">
      <items count="10">
        <item x="4"/>
        <item x="3"/>
        <item x="6"/>
        <item x="7"/>
        <item x="8"/>
        <item x="5"/>
        <item x="2"/>
        <item x="0"/>
        <item x="1"/>
        <item t="default"/>
      </items>
    </pivotField>
    <pivotField showAll="0">
      <items count="3">
        <item x="0"/>
        <item x="1"/>
        <item t="default"/>
      </items>
    </pivotField>
    <pivotField showAll="0"/>
    <pivotField numFmtId="14" showAll="0"/>
    <pivotField showAll="0"/>
    <pivotField showAll="0"/>
    <pivotField showAll="0"/>
    <pivotField showAll="0"/>
    <pivotField showAll="0">
      <items count="6">
        <item x="0"/>
        <item x="3"/>
        <item x="1"/>
        <item x="2"/>
        <item x="4"/>
        <item t="default"/>
      </items>
    </pivotField>
    <pivotField showAll="0"/>
    <pivotField showAll="0"/>
    <pivotField showAll="0"/>
    <pivotField showAll="0">
      <items count="4">
        <item x="2"/>
        <item x="1"/>
        <item x="0"/>
        <item t="default"/>
      </items>
    </pivotField>
    <pivotField axis="axisRow" showAll="0">
      <items count="5">
        <item x="0"/>
        <item x="3"/>
        <item x="1"/>
        <item x="2"/>
        <item t="default"/>
      </items>
    </pivotField>
    <pivotField numFmtId="14" showAll="0">
      <items count="539">
        <item x="395"/>
        <item x="231"/>
        <item x="370"/>
        <item x="321"/>
        <item x="225"/>
        <item x="283"/>
        <item x="535"/>
        <item x="335"/>
        <item x="322"/>
        <item x="256"/>
        <item x="134"/>
        <item x="201"/>
        <item x="471"/>
        <item x="416"/>
        <item x="375"/>
        <item x="513"/>
        <item x="476"/>
        <item x="178"/>
        <item x="287"/>
        <item x="462"/>
        <item x="271"/>
        <item x="106"/>
        <item x="386"/>
        <item x="258"/>
        <item x="26"/>
        <item x="528"/>
        <item x="110"/>
        <item x="406"/>
        <item x="204"/>
        <item x="466"/>
        <item x="393"/>
        <item x="503"/>
        <item x="119"/>
        <item x="453"/>
        <item x="240"/>
        <item x="409"/>
        <item x="435"/>
        <item x="154"/>
        <item x="135"/>
        <item x="219"/>
        <item x="444"/>
        <item x="222"/>
        <item x="122"/>
        <item x="401"/>
        <item x="350"/>
        <item x="9"/>
        <item x="512"/>
        <item x="39"/>
        <item x="189"/>
        <item x="380"/>
        <item x="381"/>
        <item x="236"/>
        <item x="150"/>
        <item x="215"/>
        <item x="296"/>
        <item x="480"/>
        <item x="274"/>
        <item x="139"/>
        <item x="101"/>
        <item x="136"/>
        <item x="137"/>
        <item x="526"/>
        <item x="407"/>
        <item x="165"/>
        <item x="334"/>
        <item x="323"/>
        <item x="428"/>
        <item x="97"/>
        <item x="431"/>
        <item x="82"/>
        <item x="411"/>
        <item x="190"/>
        <item x="86"/>
        <item x="456"/>
        <item x="371"/>
        <item x="176"/>
        <item x="169"/>
        <item x="417"/>
        <item x="272"/>
        <item x="408"/>
        <item x="492"/>
        <item x="184"/>
        <item x="376"/>
        <item x="286"/>
        <item x="446"/>
        <item x="472"/>
        <item x="30"/>
        <item x="352"/>
        <item x="88"/>
        <item x="125"/>
        <item x="524"/>
        <item x="486"/>
        <item x="15"/>
        <item x="465"/>
        <item x="24"/>
        <item x="77"/>
        <item x="357"/>
        <item x="319"/>
        <item x="292"/>
        <item x="160"/>
        <item x="20"/>
        <item x="265"/>
        <item x="470"/>
        <item x="242"/>
        <item x="138"/>
        <item x="362"/>
        <item x="345"/>
        <item x="305"/>
        <item x="500"/>
        <item x="74"/>
        <item x="73"/>
        <item x="377"/>
        <item x="378"/>
        <item x="213"/>
        <item x="163"/>
        <item x="98"/>
        <item x="196"/>
        <item x="339"/>
        <item x="32"/>
        <item x="307"/>
        <item x="262"/>
        <item x="56"/>
        <item x="80"/>
        <item x="421"/>
        <item x="43"/>
        <item x="301"/>
        <item x="67"/>
        <item x="507"/>
        <item x="264"/>
        <item x="226"/>
        <item x="482"/>
        <item x="504"/>
        <item x="438"/>
        <item x="297"/>
        <item x="7"/>
        <item x="521"/>
        <item x="66"/>
        <item x="338"/>
        <item x="327"/>
        <item x="491"/>
        <item x="141"/>
        <item x="349"/>
        <item x="351"/>
        <item x="332"/>
        <item x="318"/>
        <item x="2"/>
        <item x="131"/>
        <item x="251"/>
        <item x="427"/>
        <item x="344"/>
        <item x="396"/>
        <item x="281"/>
        <item x="11"/>
        <item x="126"/>
        <item x="347"/>
        <item x="436"/>
        <item x="510"/>
        <item x="228"/>
        <item x="260"/>
        <item x="100"/>
        <item x="514"/>
        <item x="282"/>
        <item x="356"/>
        <item x="330"/>
        <item x="58"/>
        <item x="61"/>
        <item x="197"/>
        <item x="230"/>
        <item x="205"/>
        <item x="484"/>
        <item x="531"/>
        <item x="41"/>
        <item x="320"/>
        <item x="72"/>
        <item x="12"/>
        <item x="92"/>
        <item x="149"/>
        <item x="182"/>
        <item x="298"/>
        <item x="252"/>
        <item x="473"/>
        <item x="312"/>
        <item x="315"/>
        <item x="112"/>
        <item x="463"/>
        <item x="75"/>
        <item x="227"/>
        <item x="152"/>
        <item x="475"/>
        <item x="430"/>
        <item x="60"/>
        <item x="0"/>
        <item x="372"/>
        <item x="57"/>
        <item x="221"/>
        <item x="511"/>
        <item x="103"/>
        <item x="460"/>
        <item x="116"/>
        <item x="188"/>
        <item x="40"/>
        <item x="493"/>
        <item x="128"/>
        <item x="277"/>
        <item x="509"/>
        <item x="288"/>
        <item x="214"/>
        <item x="313"/>
        <item x="437"/>
        <item x="148"/>
        <item x="210"/>
        <item x="532"/>
        <item x="502"/>
        <item x="241"/>
        <item x="247"/>
        <item x="366"/>
        <item x="91"/>
        <item x="250"/>
        <item x="167"/>
        <item x="314"/>
        <item x="34"/>
        <item x="198"/>
        <item x="270"/>
        <item x="1"/>
        <item x="216"/>
        <item x="368"/>
        <item x="348"/>
        <item x="70"/>
        <item x="419"/>
        <item x="76"/>
        <item x="359"/>
        <item x="199"/>
        <item x="329"/>
        <item x="233"/>
        <item x="505"/>
        <item x="89"/>
        <item x="405"/>
        <item x="415"/>
        <item x="151"/>
        <item x="497"/>
        <item x="536"/>
        <item x="78"/>
        <item x="365"/>
        <item x="485"/>
        <item x="191"/>
        <item x="90"/>
        <item x="423"/>
        <item x="394"/>
        <item x="19"/>
        <item x="353"/>
        <item x="179"/>
        <item x="317"/>
        <item x="284"/>
        <item x="429"/>
        <item x="440"/>
        <item x="255"/>
        <item x="17"/>
        <item x="217"/>
        <item x="404"/>
        <item x="263"/>
        <item x="340"/>
        <item x="496"/>
        <item x="239"/>
        <item x="84"/>
        <item x="21"/>
        <item x="389"/>
        <item x="203"/>
        <item x="279"/>
        <item x="398"/>
        <item x="114"/>
        <item x="62"/>
        <item x="193"/>
        <item x="489"/>
        <item x="326"/>
        <item x="121"/>
        <item x="434"/>
        <item x="254"/>
        <item x="457"/>
        <item x="452"/>
        <item x="390"/>
        <item x="218"/>
        <item x="140"/>
        <item x="464"/>
        <item x="267"/>
        <item x="248"/>
        <item x="161"/>
        <item x="384"/>
        <item x="51"/>
        <item x="206"/>
        <item x="383"/>
        <item x="304"/>
        <item x="44"/>
        <item x="4"/>
        <item x="374"/>
        <item x="516"/>
        <item x="156"/>
        <item x="108"/>
        <item x="410"/>
        <item x="68"/>
        <item x="183"/>
        <item x="192"/>
        <item x="238"/>
        <item x="171"/>
        <item x="170"/>
        <item x="37"/>
        <item x="494"/>
        <item x="275"/>
        <item x="185"/>
        <item x="48"/>
        <item x="468"/>
        <item x="115"/>
        <item x="442"/>
        <item x="49"/>
        <item x="180"/>
        <item x="18"/>
        <item x="443"/>
        <item x="328"/>
        <item x="333"/>
        <item x="5"/>
        <item x="354"/>
        <item x="208"/>
        <item x="413"/>
        <item x="439"/>
        <item x="324"/>
        <item x="6"/>
        <item x="33"/>
        <item x="285"/>
        <item x="3"/>
        <item x="355"/>
        <item x="259"/>
        <item x="534"/>
        <item x="83"/>
        <item x="402"/>
        <item x="257"/>
        <item x="391"/>
        <item x="95"/>
        <item x="157"/>
        <item x="309"/>
        <item x="36"/>
        <item x="299"/>
        <item x="261"/>
        <item x="420"/>
        <item x="426"/>
        <item x="455"/>
        <item x="127"/>
        <item x="207"/>
        <item x="109"/>
        <item x="449"/>
        <item x="490"/>
        <item x="102"/>
        <item x="450"/>
        <item x="162"/>
        <item x="8"/>
        <item x="87"/>
        <item x="433"/>
        <item x="461"/>
        <item x="451"/>
        <item x="537"/>
        <item x="153"/>
        <item x="483"/>
        <item x="360"/>
        <item x="249"/>
        <item x="369"/>
        <item x="187"/>
        <item x="173"/>
        <item x="379"/>
        <item x="325"/>
        <item x="13"/>
        <item x="278"/>
        <item x="418"/>
        <item x="224"/>
        <item x="414"/>
        <item x="145"/>
        <item x="459"/>
        <item x="186"/>
        <item x="276"/>
        <item x="519"/>
        <item x="337"/>
        <item x="65"/>
        <item x="400"/>
        <item x="498"/>
        <item x="54"/>
        <item x="234"/>
        <item x="441"/>
        <item x="245"/>
        <item x="81"/>
        <item x="346"/>
        <item x="244"/>
        <item x="515"/>
        <item x="477"/>
        <item x="94"/>
        <item x="331"/>
        <item x="520"/>
        <item x="111"/>
        <item x="481"/>
        <item x="533"/>
        <item x="194"/>
        <item x="47"/>
        <item x="522"/>
        <item x="118"/>
        <item x="85"/>
        <item x="243"/>
        <item x="388"/>
        <item x="487"/>
        <item x="223"/>
        <item x="517"/>
        <item x="14"/>
        <item x="202"/>
        <item x="316"/>
        <item x="268"/>
        <item x="211"/>
        <item x="46"/>
        <item x="144"/>
        <item x="155"/>
        <item x="10"/>
        <item x="499"/>
        <item x="342"/>
        <item x="177"/>
        <item x="308"/>
        <item x="166"/>
        <item x="518"/>
        <item x="424"/>
        <item x="175"/>
        <item x="99"/>
        <item x="28"/>
        <item x="506"/>
        <item x="341"/>
        <item x="133"/>
        <item x="495"/>
        <item x="59"/>
        <item x="525"/>
        <item x="266"/>
        <item x="373"/>
        <item x="158"/>
        <item x="289"/>
        <item x="474"/>
        <item x="291"/>
        <item x="50"/>
        <item x="146"/>
        <item x="311"/>
        <item x="302"/>
        <item x="212"/>
        <item x="445"/>
        <item x="107"/>
        <item x="290"/>
        <item x="478"/>
        <item x="174"/>
        <item x="38"/>
        <item x="397"/>
        <item x="55"/>
        <item x="367"/>
        <item x="403"/>
        <item x="113"/>
        <item x="300"/>
        <item x="458"/>
        <item x="447"/>
        <item x="387"/>
        <item x="164"/>
        <item x="295"/>
        <item x="523"/>
        <item x="22"/>
        <item x="306"/>
        <item x="132"/>
        <item x="280"/>
        <item x="42"/>
        <item x="25"/>
        <item x="71"/>
        <item x="229"/>
        <item x="117"/>
        <item x="412"/>
        <item x="253"/>
        <item x="79"/>
        <item x="448"/>
        <item x="143"/>
        <item x="168"/>
        <item x="31"/>
        <item x="23"/>
        <item x="303"/>
        <item x="209"/>
        <item x="361"/>
        <item x="508"/>
        <item x="195"/>
        <item x="181"/>
        <item x="454"/>
        <item x="124"/>
        <item x="310"/>
        <item x="392"/>
        <item x="200"/>
        <item x="172"/>
        <item x="530"/>
        <item x="363"/>
        <item x="63"/>
        <item x="232"/>
        <item x="364"/>
        <item x="422"/>
        <item x="129"/>
        <item x="104"/>
        <item x="469"/>
        <item x="53"/>
        <item x="123"/>
        <item x="64"/>
        <item x="93"/>
        <item x="142"/>
        <item x="29"/>
        <item x="52"/>
        <item x="467"/>
        <item x="529"/>
        <item x="45"/>
        <item x="120"/>
        <item x="425"/>
        <item x="293"/>
        <item x="488"/>
        <item x="96"/>
        <item x="35"/>
        <item x="159"/>
        <item x="105"/>
        <item x="382"/>
        <item x="246"/>
        <item x="147"/>
        <item x="343"/>
        <item x="527"/>
        <item x="130"/>
        <item x="358"/>
        <item x="432"/>
        <item x="269"/>
        <item x="27"/>
        <item x="385"/>
        <item x="479"/>
        <item x="336"/>
        <item x="235"/>
        <item x="399"/>
        <item x="69"/>
        <item x="16"/>
        <item x="501"/>
        <item x="220"/>
        <item x="273"/>
        <item x="237"/>
        <item x="294"/>
        <item t="default"/>
      </items>
    </pivotField>
    <pivotField dataField="1" showAll="0">
      <items count="443">
        <item x="408"/>
        <item x="165"/>
        <item x="79"/>
        <item x="75"/>
        <item x="279"/>
        <item x="232"/>
        <item x="116"/>
        <item x="356"/>
        <item x="401"/>
        <item x="395"/>
        <item x="1"/>
        <item x="46"/>
        <item x="7"/>
        <item x="32"/>
        <item x="337"/>
        <item x="270"/>
        <item x="251"/>
        <item x="48"/>
        <item x="380"/>
        <item x="376"/>
        <item x="3"/>
        <item x="171"/>
        <item x="285"/>
        <item x="144"/>
        <item x="87"/>
        <item x="214"/>
        <item x="411"/>
        <item x="82"/>
        <item x="24"/>
        <item x="311"/>
        <item x="396"/>
        <item x="186"/>
        <item x="41"/>
        <item x="85"/>
        <item x="269"/>
        <item x="428"/>
        <item x="245"/>
        <item x="37"/>
        <item x="265"/>
        <item x="204"/>
        <item x="172"/>
        <item x="238"/>
        <item x="12"/>
        <item x="367"/>
        <item x="219"/>
        <item x="276"/>
        <item x="38"/>
        <item x="362"/>
        <item x="350"/>
        <item x="329"/>
        <item x="57"/>
        <item x="363"/>
        <item x="369"/>
        <item x="99"/>
        <item x="53"/>
        <item x="103"/>
        <item x="44"/>
        <item x="111"/>
        <item x="86"/>
        <item x="215"/>
        <item x="194"/>
        <item x="52"/>
        <item x="68"/>
        <item x="50"/>
        <item x="63"/>
        <item x="404"/>
        <item x="39"/>
        <item x="153"/>
        <item x="406"/>
        <item x="167"/>
        <item x="364"/>
        <item x="377"/>
        <item x="306"/>
        <item x="36"/>
        <item x="163"/>
        <item x="394"/>
        <item x="74"/>
        <item x="128"/>
        <item x="274"/>
        <item x="335"/>
        <item x="5"/>
        <item x="64"/>
        <item x="399"/>
        <item x="192"/>
        <item x="435"/>
        <item x="391"/>
        <item x="249"/>
        <item x="230"/>
        <item x="407"/>
        <item x="360"/>
        <item x="109"/>
        <item x="355"/>
        <item x="129"/>
        <item x="70"/>
        <item x="319"/>
        <item x="236"/>
        <item x="261"/>
        <item x="221"/>
        <item x="168"/>
        <item x="178"/>
        <item x="21"/>
        <item x="212"/>
        <item x="248"/>
        <item x="359"/>
        <item x="142"/>
        <item x="61"/>
        <item x="225"/>
        <item x="202"/>
        <item x="280"/>
        <item x="289"/>
        <item x="117"/>
        <item x="174"/>
        <item x="296"/>
        <item x="421"/>
        <item x="131"/>
        <item x="260"/>
        <item x="327"/>
        <item x="343"/>
        <item x="281"/>
        <item x="326"/>
        <item x="438"/>
        <item x="305"/>
        <item x="62"/>
        <item x="222"/>
        <item x="290"/>
        <item x="328"/>
        <item x="191"/>
        <item x="159"/>
        <item x="9"/>
        <item x="425"/>
        <item x="160"/>
        <item x="402"/>
        <item x="300"/>
        <item x="418"/>
        <item x="414"/>
        <item x="180"/>
        <item x="134"/>
        <item x="250"/>
        <item x="229"/>
        <item x="416"/>
        <item x="378"/>
        <item x="201"/>
        <item x="240"/>
        <item x="242"/>
        <item x="288"/>
        <item x="338"/>
        <item x="208"/>
        <item x="339"/>
        <item x="228"/>
        <item x="252"/>
        <item x="273"/>
        <item x="440"/>
        <item x="259"/>
        <item x="146"/>
        <item x="94"/>
        <item x="361"/>
        <item x="207"/>
        <item x="200"/>
        <item x="89"/>
        <item x="55"/>
        <item x="96"/>
        <item x="268"/>
        <item x="98"/>
        <item x="308"/>
        <item x="216"/>
        <item x="187"/>
        <item x="164"/>
        <item x="175"/>
        <item x="162"/>
        <item x="321"/>
        <item x="373"/>
        <item x="195"/>
        <item x="431"/>
        <item x="325"/>
        <item x="368"/>
        <item x="291"/>
        <item x="336"/>
        <item x="358"/>
        <item x="31"/>
        <item x="297"/>
        <item x="439"/>
        <item x="294"/>
        <item x="318"/>
        <item x="65"/>
        <item x="317"/>
        <item x="183"/>
        <item x="0"/>
        <item x="203"/>
        <item x="427"/>
        <item x="130"/>
        <item x="28"/>
        <item x="357"/>
        <item x="286"/>
        <item x="278"/>
        <item x="72"/>
        <item x="156"/>
        <item x="58"/>
        <item x="154"/>
        <item x="295"/>
        <item x="434"/>
        <item x="374"/>
        <item x="2"/>
        <item x="340"/>
        <item x="397"/>
        <item x="88"/>
        <item x="13"/>
        <item x="59"/>
        <item x="182"/>
        <item x="169"/>
        <item x="316"/>
        <item x="95"/>
        <item x="436"/>
        <item x="19"/>
        <item x="405"/>
        <item x="342"/>
        <item x="323"/>
        <item x="119"/>
        <item x="241"/>
        <item x="382"/>
        <item x="56"/>
        <item x="393"/>
        <item x="272"/>
        <item x="197"/>
        <item x="4"/>
        <item x="429"/>
        <item x="147"/>
        <item x="140"/>
        <item x="152"/>
        <item x="127"/>
        <item x="384"/>
        <item x="114"/>
        <item x="35"/>
        <item x="123"/>
        <item x="324"/>
        <item x="398"/>
        <item x="432"/>
        <item x="138"/>
        <item x="93"/>
        <item x="371"/>
        <item x="54"/>
        <item x="331"/>
        <item x="16"/>
        <item x="112"/>
        <item x="148"/>
        <item x="233"/>
        <item x="166"/>
        <item x="42"/>
        <item x="298"/>
        <item x="143"/>
        <item x="176"/>
        <item x="104"/>
        <item x="101"/>
        <item x="157"/>
        <item x="34"/>
        <item x="284"/>
        <item x="23"/>
        <item x="145"/>
        <item x="76"/>
        <item x="90"/>
        <item x="258"/>
        <item x="193"/>
        <item x="386"/>
        <item x="120"/>
        <item x="77"/>
        <item x="22"/>
        <item x="283"/>
        <item x="118"/>
        <item x="262"/>
        <item x="409"/>
        <item x="231"/>
        <item x="346"/>
        <item x="71"/>
        <item x="91"/>
        <item x="10"/>
        <item x="365"/>
        <item x="415"/>
        <item x="105"/>
        <item x="237"/>
        <item x="315"/>
        <item x="246"/>
        <item x="190"/>
        <item x="60"/>
        <item x="184"/>
        <item x="26"/>
        <item x="135"/>
        <item x="170"/>
        <item x="410"/>
        <item x="189"/>
        <item x="141"/>
        <item x="217"/>
        <item x="433"/>
        <item x="139"/>
        <item x="348"/>
        <item x="349"/>
        <item x="110"/>
        <item x="6"/>
        <item x="419"/>
        <item x="27"/>
        <item x="293"/>
        <item x="301"/>
        <item x="303"/>
        <item x="181"/>
        <item x="137"/>
        <item x="149"/>
        <item x="403"/>
        <item x="332"/>
        <item x="51"/>
        <item x="97"/>
        <item x="383"/>
        <item x="150"/>
        <item x="11"/>
        <item x="437"/>
        <item x="102"/>
        <item x="213"/>
        <item x="18"/>
        <item x="243"/>
        <item x="282"/>
        <item x="341"/>
        <item x="124"/>
        <item x="14"/>
        <item x="126"/>
        <item x="387"/>
        <item x="20"/>
        <item x="354"/>
        <item x="277"/>
        <item x="314"/>
        <item x="209"/>
        <item x="115"/>
        <item x="173"/>
        <item x="304"/>
        <item x="420"/>
        <item x="389"/>
        <item x="344"/>
        <item x="73"/>
        <item x="266"/>
        <item x="392"/>
        <item x="302"/>
        <item x="430"/>
        <item x="412"/>
        <item x="330"/>
        <item x="313"/>
        <item x="275"/>
        <item x="264"/>
        <item x="188"/>
        <item x="226"/>
        <item x="210"/>
        <item x="43"/>
        <item x="81"/>
        <item x="351"/>
        <item x="352"/>
        <item x="113"/>
        <item x="83"/>
        <item x="239"/>
        <item x="33"/>
        <item x="227"/>
        <item x="381"/>
        <item x="257"/>
        <item x="29"/>
        <item x="100"/>
        <item x="66"/>
        <item x="136"/>
        <item x="426"/>
        <item x="310"/>
        <item x="345"/>
        <item x="30"/>
        <item x="80"/>
        <item x="151"/>
        <item x="196"/>
        <item x="125"/>
        <item x="370"/>
        <item x="133"/>
        <item x="122"/>
        <item x="92"/>
        <item x="198"/>
        <item x="287"/>
        <item x="177"/>
        <item x="78"/>
        <item x="366"/>
        <item x="84"/>
        <item x="234"/>
        <item x="353"/>
        <item x="40"/>
        <item x="390"/>
        <item x="271"/>
        <item x="132"/>
        <item x="423"/>
        <item x="106"/>
        <item x="422"/>
        <item x="385"/>
        <item x="15"/>
        <item x="155"/>
        <item x="413"/>
        <item x="309"/>
        <item x="247"/>
        <item x="218"/>
        <item x="17"/>
        <item x="254"/>
        <item x="179"/>
        <item x="375"/>
        <item x="25"/>
        <item x="299"/>
        <item x="47"/>
        <item x="211"/>
        <item x="185"/>
        <item x="292"/>
        <item x="388"/>
        <item x="244"/>
        <item x="322"/>
        <item x="347"/>
        <item x="220"/>
        <item x="121"/>
        <item x="333"/>
        <item x="320"/>
        <item x="372"/>
        <item x="334"/>
        <item x="441"/>
        <item x="67"/>
        <item x="108"/>
        <item x="205"/>
        <item x="307"/>
        <item x="158"/>
        <item x="400"/>
        <item x="379"/>
        <item x="424"/>
        <item x="107"/>
        <item x="161"/>
        <item x="263"/>
        <item x="8"/>
        <item x="45"/>
        <item x="206"/>
        <item x="312"/>
        <item x="256"/>
        <item x="199"/>
        <item x="253"/>
        <item x="235"/>
        <item x="267"/>
        <item x="417"/>
        <item x="224"/>
        <item x="223"/>
        <item x="255"/>
        <item x="49"/>
        <item x="69"/>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Items count="1">
    <i/>
  </colItems>
  <dataFields count="1">
    <dataField name="Count of CUSTOMER ID" fld="17" subtotal="count" baseField="0" baseItem="0"/>
  </dataFields>
  <chartFormats count="11">
    <chartFormat chart="35"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15" count="1" selected="0">
            <x v="0"/>
          </reference>
        </references>
      </pivotArea>
    </chartFormat>
    <chartFormat chart="39" format="8">
      <pivotArea type="data" outline="0" fieldPosition="0">
        <references count="2">
          <reference field="4294967294" count="1" selected="0">
            <x v="0"/>
          </reference>
          <reference field="15" count="1" selected="0">
            <x v="1"/>
          </reference>
        </references>
      </pivotArea>
    </chartFormat>
    <chartFormat chart="39" format="9">
      <pivotArea type="data" outline="0" fieldPosition="0">
        <references count="2">
          <reference field="4294967294" count="1" selected="0">
            <x v="0"/>
          </reference>
          <reference field="15" count="1" selected="0">
            <x v="2"/>
          </reference>
        </references>
      </pivotArea>
    </chartFormat>
    <chartFormat chart="39" format="10">
      <pivotArea type="data" outline="0" fieldPosition="0">
        <references count="2">
          <reference field="4294967294" count="1" selected="0">
            <x v="0"/>
          </reference>
          <reference field="15" count="1" selected="0">
            <x v="3"/>
          </reference>
        </references>
      </pivotArea>
    </chartFormat>
    <chartFormat chart="37" format="1">
      <pivotArea type="data" outline="0" fieldPosition="0">
        <references count="2">
          <reference field="4294967294" count="1" selected="0">
            <x v="0"/>
          </reference>
          <reference field="15" count="1" selected="0">
            <x v="0"/>
          </reference>
        </references>
      </pivotArea>
    </chartFormat>
    <chartFormat chart="37" format="2">
      <pivotArea type="data" outline="0" fieldPosition="0">
        <references count="2">
          <reference field="4294967294" count="1" selected="0">
            <x v="0"/>
          </reference>
          <reference field="15" count="1" selected="0">
            <x v="1"/>
          </reference>
        </references>
      </pivotArea>
    </chartFormat>
    <chartFormat chart="37" format="3">
      <pivotArea type="data" outline="0" fieldPosition="0">
        <references count="2">
          <reference field="4294967294" count="1" selected="0">
            <x v="0"/>
          </reference>
          <reference field="15" count="1" selected="0">
            <x v="2"/>
          </reference>
        </references>
      </pivotArea>
    </chartFormat>
    <chartFormat chart="37"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D1C6A1C-7801-4F46-946C-70375AF2F7B0}" autoFormatId="16" applyNumberFormats="0" applyBorderFormats="0" applyFontFormats="0" applyPatternFormats="0" applyAlignmentFormats="0" applyWidthHeightFormats="0">
  <queryTableRefresh nextId="26" unboundColumnsRight="5">
    <queryTableFields count="21">
      <queryTableField id="1" name="Account Type" tableColumnId="1"/>
      <queryTableField id="2" name="Branch" tableColumnId="2"/>
      <queryTableField id="3" name="City" tableColumnId="3"/>
      <queryTableField id="4" name="Gender" tableColumnId="4"/>
      <queryTableField id="5" name="Age" tableColumnId="5"/>
      <queryTableField id="6" name="Account Opening Date" tableColumnId="6"/>
      <queryTableField id="7" name="Deposit Amount (■)" tableColumnId="7"/>
      <queryTableField id="8" name="Loan Amount (■)" tableColumnId="8"/>
      <queryTableField id="9" name="Interest Rate (%)" tableColumnId="9"/>
      <queryTableField id="10" name="EMI (■)" tableColumnId="10"/>
      <queryTableField id="11" name="Loan Status" tableColumnId="11"/>
      <queryTableField id="12" name="Account Balance (■)" tableColumnId="12"/>
      <queryTableField id="13" name="Transaction Type" tableColumnId="13"/>
      <queryTableField id="14" name="Transaction Amount (■)" tableColumnId="14"/>
      <queryTableField id="15" name="NPA Status" tableColumnId="15"/>
      <queryTableField id="16" name="Customer Segment" tableColumnId="16"/>
      <queryTableField id="18" dataBound="0" tableColumnId="18"/>
      <queryTableField id="20" dataBound="0" tableColumnId="20"/>
      <queryTableField id="23" dataBound="0" tableColumnId="21"/>
      <queryTableField id="24" dataBound="0" tableColumnId="22"/>
      <queryTableField id="25" dataBound="0" tableColumnId="23"/>
    </queryTableFields>
    <queryTableDeletedFields count="1">
      <deletedField name="Tra n"/>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AF04D41-410B-489E-82AA-ECD026A7C4BA}" autoFormatId="16" applyNumberFormats="0" applyBorderFormats="0" applyFontFormats="0" applyPatternFormats="0" applyAlignmentFormats="0" applyWidthHeightFormats="0">
  <queryTableRefresh nextId="19">
    <queryTableFields count="18">
      <queryTableField id="1" name="Table001__Page_1_13[Account Type]" tableColumnId="1"/>
      <queryTableField id="2" name="Table001__Page_1_13[Branch]" tableColumnId="2"/>
      <queryTableField id="3" name="Table001__Page_1_13[City]" tableColumnId="3"/>
      <queryTableField id="4" name="Table001__Page_1_13[Gender]" tableColumnId="4"/>
      <queryTableField id="5" name="Table001__Page_1_13[Age]" tableColumnId="5"/>
      <queryTableField id="6" name="Table001__Page_1_13[Account Opening Date]" tableColumnId="6"/>
      <queryTableField id="7" name="Table001__Page_1_13[Deposit Amount (■)]" tableColumnId="7"/>
      <queryTableField id="8" name="Table001__Page_1_13[Loan Amount (■)]" tableColumnId="8"/>
      <queryTableField id="9" name="Table001__Page_1_13[Interest Rate (%)]" tableColumnId="9"/>
      <queryTableField id="10" name="Table001__Page_1_13[EMI (■)]" tableColumnId="10"/>
      <queryTableField id="11" name="Table001__Page_1_13[Loan Status]" tableColumnId="11"/>
      <queryTableField id="12" name="Table001__Page_1_13[Account Balance (■)]" tableColumnId="12"/>
      <queryTableField id="13" name="Table001__Page_1_13[Transaction Type]" tableColumnId="13"/>
      <queryTableField id="14" name="Table001__Page_1_13[Transaction Amount (■)]" tableColumnId="14"/>
      <queryTableField id="15" name="Table001__Page_1_13[NPA Status]" tableColumnId="15"/>
      <queryTableField id="16" name="Table001__Page_1_13[Customer Segment]" tableColumnId="16"/>
      <queryTableField id="17" name="Table001__Page_1_13[Transaction date]" tableColumnId="17"/>
      <queryTableField id="18" name="Table001__Page_1_13[CUSTOMER ID]" tableColumnId="18"/>
    </queryTableFields>
  </queryTableRefresh>
  <extLst>
    <ext xmlns:x15="http://schemas.microsoft.com/office/spreadsheetml/2010/11/main" uri="{883FBD77-0823-4a55-B5E3-86C4891E6966}">
      <x15:queryTable drillThrough="1"/>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2</v>
    <v>8</v>
    <v>17</v>
    <v>7</v>
  </rv>
  <rv s="0">
    <v>1</v>
    <v>8</v>
    <v>16</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B44DBEA5-1E94-45AC-9576-8A2EDB7FF7FD}" sourceName="Branch">
  <pivotTables>
    <pivotTable tabId="38" name="PivotTable21"/>
    <pivotTable tabId="38" name="PivotTable10"/>
    <pivotTable tabId="38" name="PivotTable12"/>
    <pivotTable tabId="38" name="PivotTable16"/>
    <pivotTable tabId="38" name="PivotTable23"/>
    <pivotTable tabId="38" name="PivotTable25"/>
    <pivotTable tabId="38" name="PivotTable27"/>
    <pivotTable tabId="38" name="PivotTable29"/>
    <pivotTable tabId="38" name="PivotTable4"/>
    <pivotTable tabId="38" name="PivotTable6"/>
  </pivotTables>
  <data>
    <tabular pivotCacheId="931589484">
      <items count="15">
        <i x="0" s="1"/>
        <i x="5" s="1"/>
        <i x="11" s="1"/>
        <i x="12" s="1"/>
        <i x="13" s="1"/>
        <i x="10" s="1"/>
        <i x="2" s="1"/>
        <i x="1" s="1"/>
        <i x="4" s="1"/>
        <i x="7" s="1"/>
        <i x="8" s="1"/>
        <i x="14" s="1"/>
        <i x="3"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04B3EE4-57EA-4345-98A4-0EAE5D44A796}" sourceName="City">
  <pivotTables>
    <pivotTable tabId="38" name="PivotTable21"/>
    <pivotTable tabId="38" name="PivotTable10"/>
    <pivotTable tabId="38" name="PivotTable12"/>
    <pivotTable tabId="38" name="PivotTable16"/>
    <pivotTable tabId="38" name="PivotTable17"/>
    <pivotTable tabId="38" name="PivotTable23"/>
    <pivotTable tabId="38" name="PivotTable25"/>
    <pivotTable tabId="38" name="PivotTable27"/>
    <pivotTable tabId="38" name="PivotTable29"/>
    <pivotTable tabId="38" name="PivotTable4"/>
    <pivotTable tabId="38" name="PivotTable6"/>
  </pivotTables>
  <data>
    <tabular pivotCacheId="931589484">
      <items count="9">
        <i x="4" s="1"/>
        <i x="3" s="1"/>
        <i x="6" s="1"/>
        <i x="7" s="1"/>
        <i x="8" s="1"/>
        <i x="5"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6C738EC5-AF62-49D0-93A8-CECFEEA1BCEA}" sourceName="Account Type">
  <pivotTables>
    <pivotTable tabId="38" name="PivotTable25"/>
    <pivotTable tabId="38" name="PivotTable10"/>
    <pivotTable tabId="38" name="PivotTable12"/>
    <pivotTable tabId="38" name="PivotTable16"/>
    <pivotTable tabId="38" name="PivotTable17"/>
    <pivotTable tabId="38" name="PivotTable21"/>
    <pivotTable tabId="38" name="PivotTable23"/>
    <pivotTable tabId="38" name="PivotTable27"/>
    <pivotTable tabId="38" name="PivotTable29"/>
    <pivotTable tabId="38" name="PivotTable4"/>
    <pivotTable tabId="38" name="PivotTable6"/>
  </pivotTables>
  <data>
    <tabular pivotCacheId="931589484">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78272BCF-6C5A-4766-89E2-66B588BDE1DE}" cache="Slicer_Branch" caption="Branch" columnCount="3" style="Slicer Style 3" rowHeight="241300"/>
  <slicer name="City" xr10:uid="{34595806-B3A5-45BD-BAE7-E41A948B142A}" cache="Slicer_City" caption="City" style="Slicer Style 3" rowHeight="241300"/>
  <slicer name="Account Type" xr10:uid="{5F96AFF9-6F94-456D-9D39-CAEFB2BCFC82}" cache="Slicer_Account_Type" caption="Account Type" columnCount="2" style="Slicer Style 3"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DFB181-853B-4242-B151-F43679283FDD}" name="Table1" displayName="Table1" ref="A1:V300" totalsRowShown="0" headerRowCellStyle="Good">
  <autoFilter ref="A1:V300" xr:uid="{31DFB181-853B-4242-B151-F43679283FDD}"/>
  <tableColumns count="22">
    <tableColumn id="1" xr3:uid="{66B17F95-9BB1-45CD-8B31-FE2DF24A3701}" name="ORDER ID"/>
    <tableColumn id="21" xr3:uid="{8E9D924B-F748-4ED9-AC70-76CDBF89E4E3}" name="ORDER DATE"/>
    <tableColumn id="20" xr3:uid="{1E978A4B-B7E7-4956-A230-5014D283EB14}" name="ORDER MONTH" dataDxfId="27">
      <calculatedColumnFormula>TEXT(Table1[[#This Row],[ORDER DATE]],"MMM")</calculatedColumnFormula>
    </tableColumn>
    <tableColumn id="19" xr3:uid="{216D654F-6ACF-4D3C-AC6A-097C8A1E900E}" name="ORDER YEAR" dataDxfId="26">
      <calculatedColumnFormula>TEXT(Table1[[#This Row],[ORDER DATE]],"YYYY")</calculatedColumnFormula>
    </tableColumn>
    <tableColumn id="2" xr3:uid="{FFBB04FA-3E8B-454F-B6E5-375C4724347C}" name="CUSTOMER ID"/>
    <tableColumn id="3" xr3:uid="{9E674F34-6506-47B2-B95A-EE0A206755D7}" name="CUSTOMER NAME"/>
    <tableColumn id="4" xr3:uid="{06AD04F3-217B-426A-9660-4D7449F0F6CA}" name="PRODUCT NAME"/>
    <tableColumn id="5" xr3:uid="{90CC1082-912E-4C1A-B9F7-5C6470DD779D}" name="BRAND ID"/>
    <tableColumn id="6" xr3:uid="{9669E747-B717-4CA6-B010-ADFD4C070EE5}" name="COMPANY"/>
    <tableColumn id="15" xr3:uid="{3CB49FD7-FA81-448D-A686-13D54617306B}" name="QUANTITY" dataDxfId="25">
      <calculatedColumnFormula>RANDBETWEEN(3,5)</calculatedColumnFormula>
    </tableColumn>
    <tableColumn id="7" xr3:uid="{45FA6AC5-B2A7-4B9D-820E-A043E255989D}" name=" COST COST" dataDxfId="24">
      <calculatedColumnFormula>RANDBETWEEN(500,5000)</calculatedColumnFormula>
    </tableColumn>
    <tableColumn id="16" xr3:uid="{492A9101-A945-4F91-B61C-B272337B9EC0}" name="SELLING COST" dataDxfId="23">
      <calculatedColumnFormula>RANDBETWEEN(7000,8000)</calculatedColumnFormula>
    </tableColumn>
    <tableColumn id="18" xr3:uid="{29097963-6BA5-460B-B3CF-499A6F515DCB}" name="PROFIT" dataDxfId="22">
      <calculatedColumnFormula>(Table1[[#This Row],[SELLING COST]]-Table1[[#This Row],[ COST COST]])</calculatedColumnFormula>
    </tableColumn>
    <tableColumn id="8" xr3:uid="{875B77A0-9435-43AC-811A-7073E2CFBE01}" name="TAX" dataDxfId="21" dataCellStyle="Percent">
      <calculatedColumnFormula>RANDBETWEEN(0.2,7)</calculatedColumnFormula>
    </tableColumn>
    <tableColumn id="23" xr3:uid="{C4DBDDD2-DA41-49C0-8A11-0654BE022283}" name="TOTAL REVENUE" dataDxfId="20" dataCellStyle="Percent">
      <calculatedColumnFormula>(Table1[[#This Row],[ COST COST]]*Table1[[#This Row],[SELLING COST]])</calculatedColumnFormula>
    </tableColumn>
    <tableColumn id="9" xr3:uid="{A3ACCE7E-86EF-47C0-A65F-53C8E698312D}" name="DISCOUNT" dataDxfId="19" dataCellStyle="Percent">
      <calculatedColumnFormula>RANDBETWEEN(20,40)</calculatedColumnFormula>
    </tableColumn>
    <tableColumn id="24" xr3:uid="{B09EB9C0-6504-4B87-B5E9-BAA51A2F83CD}" name="TOTAL PROFIT" dataDxfId="18" dataCellStyle="Percent">
      <calculatedColumnFormula>(Table1[[#This Row],[TOTAL REVENUE]]-Table1[[#This Row],[ COST COST]])</calculatedColumnFormula>
    </tableColumn>
    <tableColumn id="10" xr3:uid="{E2D61F88-1E08-492A-8053-9D50C400FE18}" name="PAYMENT MODE"/>
    <tableColumn id="11" xr3:uid="{CBADEEE4-DD01-4C41-8E26-A64A74521F5D}" name="ORDER STATUS"/>
    <tableColumn id="12" xr3:uid="{0CB60AC1-80CB-4083-88A1-BE73B8C9CC79}" name="STATE OF SELLERS"/>
    <tableColumn id="13" xr3:uid="{CF1C18E7-3E4C-4A89-B0E2-D0633EA21207}" name="ORDERED COUNTRIES"/>
    <tableColumn id="14" xr3:uid="{85CEFC9B-09E3-4BDB-9D3E-C388578EF81A}" name="SELLER ID"/>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A88D7A-3E54-477B-B4A5-7E0F1DCC2984}" name="Table001__Page_1_13" displayName="Table001__Page_1_13" ref="A1:U600" tableType="queryTable" totalsRowShown="0">
  <autoFilter ref="A1:U600" xr:uid="{A5A88D7A-3E54-477B-B4A5-7E0F1DCC2984}"/>
  <tableColumns count="21">
    <tableColumn id="1" xr3:uid="{5DE93D2F-25DC-4066-8E97-01A86C8A370A}" uniqueName="1" name="Account Type" queryTableFieldId="1" dataDxfId="17"/>
    <tableColumn id="2" xr3:uid="{1EDB7CD7-9717-4EE8-B3F0-F8FB7B7A94E8}" uniqueName="2" name="Branch" queryTableFieldId="2" dataDxfId="16"/>
    <tableColumn id="3" xr3:uid="{0FAF3757-4263-4A61-91DE-2A178220C276}" uniqueName="3" name="City" queryTableFieldId="3" dataDxfId="15"/>
    <tableColumn id="4" xr3:uid="{E9F20767-2E64-47BC-BD72-6D88F7B086C6}" uniqueName="4" name="Gender" queryTableFieldId="4" dataDxfId="14"/>
    <tableColumn id="5" xr3:uid="{35841C10-99AB-4364-9762-C0E7C1D422AB}" uniqueName="5" name="Age" queryTableFieldId="5"/>
    <tableColumn id="6" xr3:uid="{9C15D77D-98C0-49EC-8AEF-5A977AE775DB}" uniqueName="6" name="Account Opening Date" queryTableFieldId="6" dataDxfId="13"/>
    <tableColumn id="7" xr3:uid="{99891444-796D-4ADC-835D-585B5BC2B6EA}" uniqueName="7" name="Deposit Amount (■)" queryTableFieldId="7"/>
    <tableColumn id="8" xr3:uid="{71A72409-DC43-44FD-9471-BCEE1B828A19}" uniqueName="8" name="Loan Amount (■)" queryTableFieldId="8"/>
    <tableColumn id="9" xr3:uid="{F450EFB6-8701-4A78-ACBA-3A4503F65A32}" uniqueName="9" name="Interest Rate (%)" queryTableFieldId="9"/>
    <tableColumn id="10" xr3:uid="{E93AB908-8829-46EB-9792-FD9E43FDB5BD}" uniqueName="10" name="EMI (■)" queryTableFieldId="10"/>
    <tableColumn id="11" xr3:uid="{1C3C38D7-32FC-4715-BBA0-EC242BA9DB65}" uniqueName="11" name="Loan Status" queryTableFieldId="11" dataDxfId="12"/>
    <tableColumn id="12" xr3:uid="{CF04BA0E-7AC4-4850-843F-4E93CD6D6F76}" uniqueName="12" name="Account Balance (■)" queryTableFieldId="12"/>
    <tableColumn id="13" xr3:uid="{340DCBCE-FE54-4AD7-9E97-967A6AE87952}" uniqueName="13" name="Transaction Type" queryTableFieldId="13" dataDxfId="11"/>
    <tableColumn id="14" xr3:uid="{ED397E8C-8598-4AA7-90B4-1DBF233A06E0}" uniqueName="14" name="Transaction Amount (■)" queryTableFieldId="14"/>
    <tableColumn id="15" xr3:uid="{21DFE606-BC85-465E-81A9-D78B2BB8981F}" uniqueName="15" name="NPA Status" queryTableFieldId="15" dataDxfId="10"/>
    <tableColumn id="16" xr3:uid="{C4E41F1D-1E56-4317-8E3E-4DCB8DA2817A}" uniqueName="16" name="Customer Segment" queryTableFieldId="16" dataDxfId="9"/>
    <tableColumn id="18" xr3:uid="{C60B25E3-5FB4-411E-A76D-2A3A49C130D2}" uniqueName="18" name="Transaction date" queryTableFieldId="18" dataDxfId="8">
      <calculatedColumnFormula>RANDBETWEEN(DATE(2019,1,1),DATE(2026,9,30))</calculatedColumnFormula>
    </tableColumn>
    <tableColumn id="20" xr3:uid="{370E299A-982A-416F-B5B5-B63163544B13}" uniqueName="20" name="CUSTOMER ID" queryTableFieldId="20" dataDxfId="7">
      <calculatedColumnFormula>"CUST"&amp; RANDBETWEEN(1001,2001)</calculatedColumnFormula>
    </tableColumn>
    <tableColumn id="21" xr3:uid="{2401C5BA-BD43-4D9B-8D50-F9E19853C6DD}" uniqueName="21" name="LOAN CUSTOMER" queryTableFieldId="23" dataDxfId="6">
      <calculatedColumnFormula>IF(Table001__Page_1_13[[#This Row],[Loan Status]]="NO LOAN",0,1)</calculatedColumnFormula>
    </tableColumn>
    <tableColumn id="22" xr3:uid="{A02DC9DB-18BB-4331-BF8B-93BC373F90A8}" uniqueName="22" name="ACTIVE LOAN" queryTableFieldId="24" dataDxfId="5">
      <calculatedColumnFormula>IF(Table001__Page_1_13[[#This Row],[Loan Status]]="active",1,0)</calculatedColumnFormula>
    </tableColumn>
    <tableColumn id="23" xr3:uid="{D8139350-40CF-4183-A07E-DD16C6DE1467}" uniqueName="23" name="NPA AMOUNT" queryTableFieldId="25" dataDxfId="4">
      <calculatedColumnFormula>IF(Table001__Page_1_13[[#This Row],[NPA Status]]="NPA",Table001__Page_1_13[[#This Row],[Loan Amount (■)]],0)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6A012C-956A-44D4-B7B1-A0B5006A9FD0}" name="Table_ExternalData_1" displayName="Table_ExternalData_1" ref="A3:R602" tableType="queryTable" totalsRowShown="0">
  <autoFilter ref="A3:R602" xr:uid="{626A012C-956A-44D4-B7B1-A0B5006A9FD0}"/>
  <tableColumns count="18">
    <tableColumn id="1" xr3:uid="{4A4A8F5A-AE5B-400F-9A56-9FCAA9C5B13A}" uniqueName="1" name="Table001__Page_1_13[Account Type]" queryTableFieldId="1"/>
    <tableColumn id="2" xr3:uid="{C33964F8-040A-4440-9F3D-E7E832FD95BD}" uniqueName="2" name="Table001__Page_1_13[Branch]" queryTableFieldId="2"/>
    <tableColumn id="3" xr3:uid="{3E30CA01-D973-44FF-BEDA-37374B0D4A4E}" uniqueName="3" name="Table001__Page_1_13[City]" queryTableFieldId="3"/>
    <tableColumn id="4" xr3:uid="{2E165FB6-9872-477D-8929-52BD7D00A4AE}" uniqueName="4" name="Table001__Page_1_13[Gender]" queryTableFieldId="4"/>
    <tableColumn id="5" xr3:uid="{63DB36C0-1689-4A5D-8D39-525537615BC2}" uniqueName="5" name="Table001__Page_1_13[Age]" queryTableFieldId="5"/>
    <tableColumn id="6" xr3:uid="{3DE559B9-566F-4113-B824-768125914822}" uniqueName="6" name="Table001__Page_1_13[Account Opening Date]" queryTableFieldId="6" dataDxfId="3"/>
    <tableColumn id="7" xr3:uid="{F51E8A9D-C2C4-47E2-AAAE-52818441C5D0}" uniqueName="7" name="Table001__Page_1_13[Deposit Amount (■)]" queryTableFieldId="7"/>
    <tableColumn id="8" xr3:uid="{8CABAF45-969A-4212-A072-8192A6BCF0D6}" uniqueName="8" name="Table001__Page_1_13[Loan Amount (■)]" queryTableFieldId="8"/>
    <tableColumn id="9" xr3:uid="{1779A4C0-E470-4999-9BF3-199F6FF3420B}" uniqueName="9" name="Table001__Page_1_13[Interest Rate (%)]" queryTableFieldId="9"/>
    <tableColumn id="10" xr3:uid="{636806D7-1654-4AB1-8356-3148B1026BA0}" uniqueName="10" name="Table001__Page_1_13[EMI (■)]" queryTableFieldId="10"/>
    <tableColumn id="11" xr3:uid="{71BFC387-F398-4CCC-8B9E-43F99E15D451}" uniqueName="11" name="Table001__Page_1_13[Loan Status]" queryTableFieldId="11"/>
    <tableColumn id="12" xr3:uid="{28E45EF3-27AE-4F0F-A300-B89664091D3E}" uniqueName="12" name="Table001__Page_1_13[Account Balance (■)]" queryTableFieldId="12"/>
    <tableColumn id="13" xr3:uid="{6DC3AE32-4813-41D8-BC77-7695B82E1E3C}" uniqueName="13" name="Table001__Page_1_13[Transaction Type]" queryTableFieldId="13"/>
    <tableColumn id="14" xr3:uid="{F943B9B2-58B0-461A-AB70-F3D658ACE850}" uniqueName="14" name="Table001__Page_1_13[Transaction Amount (■)]" queryTableFieldId="14"/>
    <tableColumn id="15" xr3:uid="{A86CBCB1-E2A0-483B-959F-94A862915B8D}" uniqueName="15" name="Table001__Page_1_13[NPA Status]" queryTableFieldId="15"/>
    <tableColumn id="16" xr3:uid="{C1DC4851-BDAA-418A-BD9B-304AFA1D8E57}" uniqueName="16" name="Table001__Page_1_13[Customer Segment]" queryTableFieldId="16"/>
    <tableColumn id="17" xr3:uid="{2FF3CAC0-DDE4-4F67-BA59-107659DBFC17}" uniqueName="17" name="Table001__Page_1_13[Transaction date]" queryTableFieldId="17" dataDxfId="2"/>
    <tableColumn id="18" xr3:uid="{B3186D29-29E1-4C53-90F7-553C6771B98E}" uniqueName="18" name="Table001__Page_1_13[CUSTOMER ID]" queryTableField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B54540-49F8-4D97-BF02-50A89F645A2A}" name="Table4" displayName="Table4" ref="A3:T602" totalsRowShown="0">
  <autoFilter ref="A3:T602" xr:uid="{15B54540-49F8-4D97-BF02-50A89F645A2A}"/>
  <tableColumns count="20">
    <tableColumn id="1" xr3:uid="{FD4CE548-3108-44AA-AD95-E17C35953456}" name="Account Type"/>
    <tableColumn id="2" xr3:uid="{E58C7F95-290B-4FDC-BE91-D308F2773693}" name="Branch"/>
    <tableColumn id="3" xr3:uid="{128B983E-1C2F-48BB-A0A7-6DC1A1B56524}" name="City"/>
    <tableColumn id="4" xr3:uid="{92605E9F-BB6F-4C3D-9BEB-3866DBC59669}" name="Gender"/>
    <tableColumn id="5" xr3:uid="{2520A7B6-1E62-4E21-AE75-9EBA1CBBC75E}" name="Age"/>
    <tableColumn id="6" xr3:uid="{C12E3046-80F9-4BE4-B23E-F7976BE0D5D0}" name="Account Opening Date" dataDxfId="1"/>
    <tableColumn id="7" xr3:uid="{A9E74AA5-F092-4567-BC8E-C22324C7B44D}" name="Deposit Amount (■)"/>
    <tableColumn id="8" xr3:uid="{BEF32992-E8D8-4747-8FE3-83161EBD4C57}" name="Loan Amount (■)"/>
    <tableColumn id="9" xr3:uid="{1BCEF7FC-2DB6-4643-880F-D38935E6CF03}" name="Interest Rate (%)"/>
    <tableColumn id="10" xr3:uid="{CDF1717B-6277-481F-B9B8-AE3B52B3FD8C}" name="EMI (■)"/>
    <tableColumn id="11" xr3:uid="{F3182F36-B03A-4B6B-B710-60A689DF1560}" name="Loan Status"/>
    <tableColumn id="12" xr3:uid="{D1ED6A04-E69E-4C08-B5FF-46709EE75B1E}" name="Account Balance (■)"/>
    <tableColumn id="13" xr3:uid="{FAF42690-EE80-4AB1-80F6-177EDD780AF0}" name="Transaction Type"/>
    <tableColumn id="14" xr3:uid="{52822AF0-BD10-4503-AE21-61DCBE741D29}" name="Transaction Amount (■)"/>
    <tableColumn id="15" xr3:uid="{4DBB7334-2FB2-4296-8F69-392334651DE1}" name="NPA Status"/>
    <tableColumn id="16" xr3:uid="{C674A0BB-5442-4543-9D97-E958A48BC5E3}" name="Customer Segment"/>
    <tableColumn id="17" xr3:uid="{27E65317-5351-400E-8503-4DAE59E8C566}" name="Transaction date" dataDxfId="0"/>
    <tableColumn id="18" xr3:uid="{892CB12C-F7B1-44F7-B8DF-BB2CFB1C3134}" name="CUSTOMER ID"/>
    <tableColumn id="19" xr3:uid="{96443AF8-5BDB-4956-A5E2-31A66B85DEFB}" name="LOAN CUSTOMER"/>
    <tableColumn id="20" xr3:uid="{78B6438D-EF8A-4347-BFFC-42850B4B818E}" name="ACTIVE LO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 dockstate="right" visibility="0" width="400"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B9519BD-7F55-4451-AB57-663E08E67D78}">
  <we:reference id="wa200005502" version="1.0.0.13" store="en-US" storeType="OMEX"/>
  <we:alternateReferences>
    <we:reference id="wa200005502" version="1.0.0.13" store="wa200005502" storeType="OMEX"/>
  </we:alternateReferences>
  <we:properties>
    <we:property name="docId" value="&quot;bnEBV8zloxAc9-_FZPEyd&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E997FFF3-9148-4238-A4FA-3C58AC1A0BDF}">
  <we:reference id="wa200000018" version="25.2.0.0" store="en-US" storeType="OMEX"/>
  <we:alternateReferences>
    <we:reference id="WA200000018" version="25.2.0.0" store="WA200000018"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PSINORMAL</we:customFunctionIds>
        <we:customFunctionIds>PSIBERNOULLI</we:customFunctionIds>
        <we:customFunctionIds>PSIBETA</we:customFunctionIds>
        <we:customFunctionIds>PSIBETAGEN</we:customFunctionIds>
        <we:customFunctionIds>PSIBETASUBJ</we:customFunctionIds>
        <we:customFunctionIds>PSIBINOMIAL</we:customFunctionIds>
        <we:customFunctionIds>PSICAUCHY</we:customFunctionIds>
        <we:customFunctionIds>PSICHISQUARE</we:customFunctionIds>
        <we:customFunctionIds>PSICUMUL</we:customFunctionIds>
        <we:customFunctionIds>PSICUMULD</we:customFunctionIds>
        <we:customFunctionIds>PSIDISCRETE</we:customFunctionIds>
        <we:customFunctionIds>PSIDISUNIFORM</we:customFunctionIds>
        <we:customFunctionIds>PSIERF</we:customFunctionIds>
        <we:customFunctionIds>PSIERLANG</we:customFunctionIds>
        <we:customFunctionIds>PSIEXPONENTIAL</we:customFunctionIds>
        <we:customFunctionIds>PSIGAMMA</we:customFunctionIds>
        <we:customFunctionIds>PSIGENERAL</we:customFunctionIds>
        <we:customFunctionIds>PSIGEOMETRIC</we:customFunctionIds>
        <we:customFunctionIds>PSIHISTOGRAM</we:customFunctionIds>
        <we:customFunctionIds>PSIHYPERGEO</we:customFunctionIds>
        <we:customFunctionIds>PSIINTUNIFORM</we:customFunctionIds>
        <we:customFunctionIds>PSIINVNORMAL</we:customFunctionIds>
        <we:customFunctionIds>PSILAPLACE</we:customFunctionIds>
        <we:customFunctionIds>PSILOGARITHMIC</we:customFunctionIds>
        <we:customFunctionIds>PSILOGISTIC</we:customFunctionIds>
        <we:customFunctionIds>PSILOGLOGISTIC</we:customFunctionIds>
        <we:customFunctionIds>PSILOGNORMAL</we:customFunctionIds>
        <we:customFunctionIds>PSILOGNORM2</we:customFunctionIds>
        <we:customFunctionIds>PSIMAXEXTREME</we:customFunctionIds>
        <we:customFunctionIds>PSIMINEXTREME</we:customFunctionIds>
        <we:customFunctionIds>PSIMYERSON</we:customFunctionIds>
        <we:customFunctionIds>PSINEGBINOMIAL</we:customFunctionIds>
        <we:customFunctionIds>PSINORMALSKEW</we:customFunctionIds>
        <we:customFunctionIds>PSIPARETO</we:customFunctionIds>
        <we:customFunctionIds>PSIPARETO2</we:customFunctionIds>
        <we:customFunctionIds>PSIPEARSON5</we:customFunctionIds>
        <we:customFunctionIds>PSIPEARSON6</we:customFunctionIds>
        <we:customFunctionIds>PSIPERT</we:customFunctionIds>
        <we:customFunctionIds>PSIPOISSON</we:customFunctionIds>
        <we:customFunctionIds>PSIRAYLEIGH</we:customFunctionIds>
        <we:customFunctionIds>PSISTUDENT</we:customFunctionIds>
        <we:customFunctionIds>PSITRIANGULAR</we:customFunctionIds>
        <we:customFunctionIds>PSITRIANGGEN</we:customFunctionIds>
        <we:customFunctionIds>PSIUNIFORM</we:customFunctionIds>
        <we:customFunctionIds>PSIWEIBULL</we:customFunctionIds>
        <we:customFunctionIds>PSIBURR12</we:customFunctionIds>
        <we:customFunctionIds>PSIDAGUM</we:customFunctionIds>
        <we:customFunctionIds>PSIDBLTRIANG</we:customFunctionIds>
        <we:customFunctionIds>PSIFDIST</we:customFunctionIds>
        <we:customFunctionIds>PSIFATIGUELIFE</we:customFunctionIds>
        <we:customFunctionIds>PSIFRECHET</we:customFunctionIds>
        <we:customFunctionIds>PSIHYPSECANT</we:customFunctionIds>
        <we:customFunctionIds>PSIJOHNSONSB</we:customFunctionIds>
        <we:customFunctionIds>PSIJOHNSONSU</we:customFunctionIds>
        <we:customFunctionIds>PSIKUMARASWAMY</we:customFunctionIds>
        <we:customFunctionIds>PSILEVY</we:customFunctionIds>
        <we:customFunctionIds>PSIRECIPROCAL</we:customFunctionIds>
        <we:customFunctionIds>PSIVARY</we:customFunctionIds>
        <we:customFunctionIds>PSIMVLOGNORMAL</we:customFunctionIds>
        <we:customFunctionIds>PSIMVNORMAL</we:customFunctionIds>
        <we:customFunctionIds>PSIMVRESAMPLE</we:customFunctionIds>
        <we:customFunctionIds>PSIMVSHUFFLE</we:customFunctionIds>
        <we:customFunctionIds>PSIMEAN</we:customFunctionIds>
        <we:customFunctionIds>PSITHEOMEAN</we:customFunctionIds>
        <we:customFunctionIds>PSILOCK</we:customFunctionIds>
        <we:customFunctionIds>PSINAME</we:customFunctionIds>
        <we:customFunctionIds>PSISHIFT</we:customFunctionIds>
        <we:customFunctionIds>PSISAMPLE</we:customFunctionIds>
        <we:customFunctionIds>PSITRUNCATE</we:customFunctionIds>
        <we:customFunctionIds>PSISEED</we:customFunctionIds>
        <we:customFunctionIds>PSISIXSIGMA</we:customFunctionIds>
        <we:customFunctionIds>PSITSSYNC</we:customFunctionIds>
        <we:customFunctionIds>PSICONVERGENCE</we:customFunctionIds>
        <we:customFunctionIds>PSIISDATE</we:customFunctionIds>
        <we:customFunctionIds>PSIISDISCRETE</we:customFunctionIds>
        <we:customFunctionIds>PSILIBRARY</we:customFunctionIds>
        <we:customFunctionIds>PSIFITINFO</we:customFunctionIds>
        <we:customFunctionIds>PSIOUTPUT</we:customFunctionIds>
        <we:customFunctionIds>PSIINPUT</we:customFunctionIds>
        <we:customFunctionIds>PSISIMPARAM</we:customFunctionIds>
        <we:customFunctionIds>PSISENPARAM</we:customFunctionIds>
        <we:customFunctionIds>PSIOPTPARAM</we:customFunctionIds>
        <we:customFunctionIds>PSICALCPARAM</we:customFunctionIds>
        <we:customFunctionIds>PSISLURP</we:customFunctionIds>
        <we:customFunctionIds>PSISIP</we:customFunctionIds>
        <we:customFunctionIds>PSITSSIP</we:customFunctionIds>
        <we:customFunctionIds>PSICORRMATRIX</we:customFunctionIds>
        <we:customFunctionIds>PSICORRDEPEN</we:customFunctionIds>
        <we:customFunctionIds>PSICORRINDEP</we:customFunctionIds>
        <we:customFunctionIds>PSIFIT</we:customFunctionIds>
        <we:customFunctionIds>PSIDATA</we:customFunctionIds>
        <we:customFunctionIds>PSIKURTOSIS</we:customFunctionIds>
        <we:customFunctionIds>PSITHEOKURTOSIS</we:customFunctionIds>
        <we:customFunctionIds>PSIMAX</we:customFunctionIds>
        <we:customFunctionIds>PSITHEOMAX</we:customFunctionIds>
        <we:customFunctionIds>PSIMIN</we:customFunctionIds>
        <we:customFunctionIds>PSITHEOMIN</we:customFunctionIds>
        <we:customFunctionIds>PSIMODE</we:customFunctionIds>
        <we:customFunctionIds>PSITHEOMODE</we:customFunctionIds>
        <we:customFunctionIds>PSIPERCENTILE</we:customFunctionIds>
        <we:customFunctionIds>PSITHEOPERCENTILE</we:customFunctionIds>
        <we:customFunctionIds>PSIPTOX</we:customFunctionIds>
        <we:customFunctionIds>PSITHEOPTOX</we:customFunctionIds>
        <we:customFunctionIds>PSIPERCENTILED</we:customFunctionIds>
        <we:customFunctionIds>PSITHEOPERCENTILED</we:customFunctionIds>
        <we:customFunctionIds>PSIQTOX</we:customFunctionIds>
        <we:customFunctionIds>PSITHEOQTOX</we:customFunctionIds>
        <we:customFunctionIds>PSIRANGE</we:customFunctionIds>
        <we:customFunctionIds>PSITHEORANGE</we:customFunctionIds>
        <we:customFunctionIds>PSISKEWNESS</we:customFunctionIds>
        <we:customFunctionIds>PSITHEOSKEWNESS</we:customFunctionIds>
        <we:customFunctionIds>PSISTDDEV</we:customFunctionIds>
        <we:customFunctionIds>PSITHEOSTDDEV</we:customFunctionIds>
        <we:customFunctionIds>PSITARGET</we:customFunctionIds>
        <we:customFunctionIds>PSITHEOTARGET</we:customFunctionIds>
        <we:customFunctionIds>PSIXTOP</we:customFunctionIds>
        <we:customFunctionIds>PSITHEOXTOP</we:customFunctionIds>
        <we:customFunctionIds>PSITARGETD</we:customFunctionIds>
        <we:customFunctionIds>PSITHEOTARGETD</we:customFunctionIds>
        <we:customFunctionIds>PSIXTOQ</we:customFunctionIds>
        <we:customFunctionIds>PSITHEOXTOQ</we:customFunctionIds>
        <we:customFunctionIds>PSITHEOXTOY</we:customFunctionIds>
        <we:customFunctionIds>PSIVARIANCE</we:customFunctionIds>
        <we:customFunctionIds>PSITHEOVARIANCE</we:customFunctionIds>
        <we:customFunctionIds>PSIABSDEV</we:customFunctionIds>
        <we:customFunctionIds>PSICITRIALS</we:customFunctionIds>
        <we:customFunctionIds>PSICORRELATION</we:customFunctionIds>
        <we:customFunctionIds>PSIFREQUENCY</we:customFunctionIds>
        <we:customFunctionIds>PSIMEANCI</we:customFunctionIds>
        <we:customFunctionIds>PSIMEANCIB</we:customFunctionIds>
        <we:customFunctionIds>PSISEMIDEV</we:customFunctionIds>
        <we:customFunctionIds>PSISEMIDEV2</we:customFunctionIds>
        <we:customFunctionIds>PSISEMIVAR</we:customFunctionIds>
        <we:customFunctionIds>PSISEMIVAR2</we:customFunctionIds>
        <we:customFunctionIds>PSISTDDEVCI</we:customFunctionIds>
        <we:customFunctionIds>PSIBVAR</we:customFunctionIds>
        <we:customFunctionIds>PSICVAR</we:customFunctionIds>
        <we:customFunctionIds>PSICURRENTTRIAL</we:customFunctionIds>
        <we:customFunctionIds>PSICURRENTSIM</we:customFunctionIds>
        <we:customFunctionIds>PSICOUNT</we:customFunctionIds>
        <we:customFunctionIds>PSISENVALUE</we:customFunctionIds>
        <we:customFunctionIds>PSICURRENTOPT</we:customFunctionIds>
        <we:customFunctionIds>PSIMEDIAN</we:customFunctionIds>
        <we:customFunctionIds>PSITHEOMEDIAN</we:customFunctionIds>
        <we:customFunctionIds>PSIDIM</we:customFunctionIds>
        <we:customFunctionIds>PSICUBE</we:customFunctionIds>
        <we:customFunctionIds>PSIREDUCE</we:customFunctionIds>
        <we:customFunctionIds>PSIJOIN</we:customFunctionIds>
        <we:customFunctionIds>PSIOPTSTATUS</we:customFunctionIds>
        <we:customFunctionIds>PSIPIVOTCUBE</we:customFunctionIds>
        <we:customFunctionIds>PSICALCVALUE</we:customFunctionIds>
        <we:customFunctionIds>PSIOPTDATA</we:customFunctionIds>
        <we:customFunctionIds>PSIPARAMDIM</we:customFunctionIds>
        <we:customFunctionIds>PSIPIVOTDIM</we:customFunctionIds>
        <we:customFunctionIds>PSICUBEOUTPUT</we:customFunctionIds>
        <we:customFunctionIds>PSIDIMLOCK</we:customFunctionIds>
        <we:customFunctionIds>PSIDIMACTIVE</we:customFunctionIds>
        <we:customFunctionIds>PSICUBEDATA</we:customFunctionIds>
        <we:customFunctionIds>PSISIMOUTPUT</we:customFunctionIds>
        <we:customFunctionIds>PSISIMDATA</we:customFunctionIds>
        <we:customFunctionIds>PSIRESAMPLE</we:customFunctionIds>
        <we:customFunctionIds>PSITABLECUBE</we:customFunctionIds>
        <we:customFunctionIds>PSICOMPOUND</we:customFunctionIds>
        <we:customFunctionIds>PSICOPULA</we:customFunctionIds>
        <we:customFunctionIds>PSICOPULASTUDENT</we:customFunctionIds>
        <we:customFunctionIds>PSICOPULAGAUSS</we:customFunctionIds>
        <we:customFunctionIds>PSIKENDALLTAU</we:customFunctionIds>
        <we:customFunctionIds>PSISPEARMANRHO</we:customFunctionIds>
        <we:customFunctionIds>PSIMETALOG</we:customFunctionIds>
        <we:customFunctionIds>PSIMETALOG2</we:customFunctionIds>
        <we:customFunctionIds>PSIMETALOGSPT</we:customFunctionIds>
        <we:customFunctionIds>PSIMETALOGFIT</we:customFunctionIds>
        <we:customFunctionIds>PSIMETALOG2FIT</we:customFunctionIds>
        <we:customFunctionIds>PSIDATASRC</we:customFunctionIds>
        <we:customFunctionIds>PSIMODELSRC</we:customFunctionIds>
        <we:customFunctionIds>PSISIGMACP</we:customFunctionIds>
        <we:customFunctionIds>PSISIGMACPK</we:customFunctionIds>
        <we:customFunctionIds>PSISIGMACPKLOWER</we:customFunctionIds>
        <we:customFunctionIds>PSISIGMACPKUPPER</we:customFunctionIds>
        <we:customFunctionIds>PSISIGMACPM</we:customFunctionIds>
        <we:customFunctionIds>PSISIGMADEFECTPPM</we:customFunctionIds>
        <we:customFunctionIds>PSISIGMADEFECTSHIFTPPM</we:customFunctionIds>
        <we:customFunctionIds>PSISIGMADEFECTSHIFTPPMLower</we:customFunctionIds>
        <we:customFunctionIds>PSISIGMADEFECTSHIFTPPMUPPER</we:customFunctionIds>
        <we:customFunctionIds>PSISIGMAK</we:customFunctionIds>
        <we:customFunctionIds>PSISIGMALOWERBOUND</we:customFunctionIds>
        <we:customFunctionIds>PSISIGMAPROBDEFECTSHIFT</we:customFunctionIds>
        <we:customFunctionIds>PSISIGMAPROBDEFECTSHIFTLOWER</we:customFunctionIds>
        <we:customFunctionIds>PSISIGMAPROBDEFECTSHIFTUPPER</we:customFunctionIds>
        <we:customFunctionIds>PSISIGMASIGMALEVEL</we:customFunctionIds>
        <we:customFunctionIds>PSISIGMAUPPERBOUND</we:customFunctionIds>
        <we:customFunctionIds>PSISIGMAYIELD</we:customFunctionIds>
        <we:customFunctionIds>PSISIGMAZLOWER</we:customFunctionIds>
        <we:customFunctionIds>PSISIGMAZMIN</we:customFunctionIds>
        <we:customFunctionIds>PSISIGMAZUPPER</we:customFunctionIds>
        <we:customFunctionIds>PSIBETAGENALT</we:customFunctionIds>
        <we:customFunctionIds>PSICAUCHYALT</we:customFunctionIds>
        <we:customFunctionIds>PSICHISQUAREALT</we:customFunctionIds>
        <we:customFunctionIds>PSIERFALT</we:customFunctionIds>
        <we:customFunctionIds>PSIEXPONENTIALALT</we:customFunctionIds>
        <we:customFunctionIds>PSIGAMMAALT</we:customFunctionIds>
        <we:customFunctionIds>PSIINVNORMALALT</we:customFunctionIds>
        <we:customFunctionIds>PSILAPLACEALT</we:customFunctionIds>
        <we:customFunctionIds>PSILOGISTICALT</we:customFunctionIds>
        <we:customFunctionIds>PSILOGLOGISTICALT</we:customFunctionIds>
        <we:customFunctionIds>PSILOGNORMALALT</we:customFunctionIds>
        <we:customFunctionIds>PSIMAXEXTREMEALT</we:customFunctionIds>
        <we:customFunctionIds>PSIMINEXTREMEALT</we:customFunctionIds>
        <we:customFunctionIds>PSINORMALALT</we:customFunctionIds>
        <we:customFunctionIds>PSIUNIFORMALT</we:customFunctionIds>
        <we:customFunctionIds>PSITRIANGULARALT</we:customFunctionIds>
        <we:customFunctionIds>PSIPARETOALT</we:customFunctionIds>
        <we:customFunctionIds>PSIPARETO2ALT</we:customFunctionIds>
        <we:customFunctionIds>PSILEVYALT</we:customFunctionIds>
        <we:customFunctionIds>PSIHYPSECANTALT</we:customFunctionIds>
        <we:customFunctionIds>PSIPEARSON5ALT</we:customFunctionIds>
        <we:customFunctionIds>PSIPEARSON6ALT</we:customFunctionIds>
        <we:customFunctionIds>PSIPERTALT</we:customFunctionIds>
        <we:customFunctionIds>PSIRAYLEIGHALT</we:customFunctionIds>
        <we:customFunctionIds>PSISTUDENTALT</we:customFunctionIds>
        <we:customFunctionIds>PSIWEIBULLALT</we:customFunctionIds>
        <we:customFunctionIds>PSIFATIGUELIFEALT</we:customFunctionIds>
        <we:customFunctionIds>PSIFRECHETALT</we:customFunctionIds>
        <we:customFunctionIds>PSIOPTVALUE</we:customFunctionIds>
        <we:customFunctionIds>PSICOEFFVAR</we:customFunctionIds>
        <we:customFunctionIds>PSISTDERR</we:customFunctionIds>
        <we:customFunctionIds>PSIEXPGAIN</we:customFunctionIds>
        <we:customFunctionIds>PSIEXPGAINRATIO</we:customFunctionIds>
        <we:customFunctionIds>PSIEXPLOSS</we:customFunctionIds>
        <we:customFunctionIds>PSIEXPLOSSRATIO</we:customFunctionIds>
        <we:customFunctionIds>PSIEXPVALMARGIN</we:customFunctionIds>
        <we:customFunctionIds>PSICERTIFIED</we:customFunctionIds>
        <we:customFunctionIds>PSICENSOR</we:customFunctionIds>
        <we:customFunctionIds>PSIBASECASE</we:customFunctionIds>
        <we:customFunctionIds>PSIFORECASTETS</we:customFunctionIds>
        <we:customFunctionIds>PSIFORECASTLINEAR</we:customFunctionIds>
        <we:customFunctionIds>DOTPRODUCT</we:customFunctionIds>
        <we:customFunctionIds>QUADPRODUCT</we:customFunctionIds>
        <we:customFunctionIds>PSIDECTABLE</we:customFunctionIds>
        <we:customFunctionIds>PSIBOXFUNCTION</we:customFunctionIds>
        <we:customFunctionIds>PSIBOXITERATOR</we:customFunctionIds>
        <we:customFunctionIds>PSIINITIALVALUE</we:customFunctionIds>
        <we:customFunctionIds>PSIFINALVALUE</we:customFunctionIds>
        <we:customFunctionIds>PSIDUALVALUE</we:customFunctionIds>
        <we:customFunctionIds>PSISLACKVALUE</we:customFunctionIds>
        <we:customFunctionIds>PSIDUALUPPER</we:customFunctionIds>
        <we:customFunctionIds>PSIDUALLOWER</we:customFunctionIds>
        <we:customFunctionIds>PSITSINTEGRATE</we:customFunctionIds>
        <we:customFunctionIds>PSITRANSFORM</we:customFunctionIds>
        <we:customFunctionIds>PSITSSEASONALITY</we:customFunctionIds>
        <we:customFunctionIds>PSITSLEN</we:customFunctionIds>
        <we:customFunctionIds>PSIAR1</we:customFunctionIds>
        <we:customFunctionIds>PSIAR2</we:customFunctionIds>
        <we:customFunctionIds>PSIMA1</we:customFunctionIds>
        <we:customFunctionIds>PSIMA2</we:customFunctionIds>
        <we:customFunctionIds>PSIARMA11</we:customFunctionIds>
        <we:customFunctionIds>PSIARCH1</we:customFunctionIds>
        <we:customFunctionIds>PSIGARCH11</we:customFunctionIds>
        <we:customFunctionIds>PSIEGARCH11</we:customFunctionIds>
        <we:customFunctionIds>PSIAPARCH11</we:customFunctionIds>
        <we:customFunctionIds>PSITARGETCI</we:customFunctionIds>
        <we:customFunctionIds>PSIPERCENTILECI</we:customFunctionIds>
        <we:customFunctionIds>PSIPERCENTILES</we:customFunctionIds>
        <we:customFunctionIds>PSIMODELDESC</we:customFunctionIds>
        <we:customFunctionIds>PSICORRECTCORMAT</we:customFunctionIds>
        <we:customFunctionIds>PSISTATIC</we:customFunctionIds>
        <we:customFunctionIds>PSIMAKEINPUT</we:customFunctionIds>
        <we:customFunctionIds>PSISIMULATIONINFO</we:customFunctionIds>
        <we:customFunctionIds>PSICONVERGED</we:customFunctionIds>
        <we:customFunctionIds>PSIDISTINFO</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18" Type="http://schemas.openxmlformats.org/officeDocument/2006/relationships/pivotTable" Target="../pivotTables/pivotTable25.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17" Type="http://schemas.openxmlformats.org/officeDocument/2006/relationships/pivotTable" Target="../pivotTables/pivotTable24.xml"/><Relationship Id="rId2" Type="http://schemas.openxmlformats.org/officeDocument/2006/relationships/pivotTable" Target="../pivotTables/pivotTable9.xml"/><Relationship Id="rId16" Type="http://schemas.openxmlformats.org/officeDocument/2006/relationships/pivotTable" Target="../pivotTables/pivotTable23.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5" Type="http://schemas.openxmlformats.org/officeDocument/2006/relationships/pivotTable" Target="../pivotTables/pivotTable22.xml"/><Relationship Id="rId10" Type="http://schemas.openxmlformats.org/officeDocument/2006/relationships/pivotTable" Target="../pivotTables/pivotTable17.xml"/><Relationship Id="rId19" Type="http://schemas.openxmlformats.org/officeDocument/2006/relationships/drawing" Target="../drawings/drawing2.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pivotTable" Target="../pivotTables/pivotTable2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38255-4203-4200-A0DC-6DFC82E1AFB4}">
  <dimension ref="A3:T40"/>
  <sheetViews>
    <sheetView zoomScale="69" workbookViewId="0">
      <selection activeCell="A6" sqref="A6"/>
    </sheetView>
  </sheetViews>
  <sheetFormatPr defaultRowHeight="15" x14ac:dyDescent="0.25"/>
  <cols>
    <col min="1" max="1" width="31.5703125" customWidth="1"/>
    <col min="2" max="2" width="17.5703125" bestFit="1" customWidth="1"/>
    <col min="3" max="3" width="36.140625" customWidth="1"/>
    <col min="4" max="4" width="11.28515625" bestFit="1" customWidth="1"/>
    <col min="9" max="9" width="14.28515625" bestFit="1" customWidth="1"/>
    <col min="10" max="10" width="22.42578125" bestFit="1" customWidth="1"/>
    <col min="11" max="11" width="7" bestFit="1" customWidth="1"/>
    <col min="12" max="12" width="11.28515625" bestFit="1" customWidth="1"/>
    <col min="13" max="13" width="13.140625" bestFit="1" customWidth="1"/>
    <col min="14" max="14" width="22.42578125" bestFit="1" customWidth="1"/>
    <col min="16" max="16" width="13.140625" bestFit="1" customWidth="1"/>
    <col min="17" max="17" width="22.42578125" bestFit="1" customWidth="1"/>
    <col min="19" max="19" width="18.5703125" bestFit="1" customWidth="1"/>
    <col min="20" max="20" width="22.42578125" bestFit="1" customWidth="1"/>
  </cols>
  <sheetData>
    <row r="3" spans="1:5" x14ac:dyDescent="0.25">
      <c r="A3" t="s">
        <v>1287</v>
      </c>
      <c r="B3" t="s">
        <v>1288</v>
      </c>
      <c r="C3" t="s">
        <v>1289</v>
      </c>
    </row>
    <row r="4" spans="1:5" x14ac:dyDescent="0.25">
      <c r="A4">
        <v>3277817</v>
      </c>
      <c r="B4">
        <v>299</v>
      </c>
      <c r="C4">
        <v>299</v>
      </c>
    </row>
    <row r="6" spans="1:5" x14ac:dyDescent="0.25">
      <c r="A6" s="10">
        <f>GETPIVOTDATA("[Measures].[Sum of TOTAL AMOUNT]",$A$3)</f>
        <v>3277817</v>
      </c>
      <c r="B6">
        <f>GETPIVOTDATA("[Measures].[Count of ORDER ID 2]",$A$3)</f>
        <v>299</v>
      </c>
      <c r="C6">
        <f>GETPIVOTDATA("[Measures].[Distinct Count of CUSTOMER ID]",$A$3)</f>
        <v>299</v>
      </c>
    </row>
    <row r="8" spans="1:5" x14ac:dyDescent="0.25">
      <c r="A8" t="s">
        <v>1290</v>
      </c>
    </row>
    <row r="9" spans="1:5" x14ac:dyDescent="0.25">
      <c r="A9" s="9">
        <f>(GETPIVOTDATA("[Measures].[Sum of TOTAL AMOUNT]",$A$3)/GETPIVOTDATA("[Measures].[Count of ORDER ID 2]",$A$3))</f>
        <v>10962.598662207358</v>
      </c>
    </row>
    <row r="10" spans="1:5" x14ac:dyDescent="0.25">
      <c r="D10" t="s">
        <v>1306</v>
      </c>
      <c r="E10" s="7">
        <f>(GETPIVOTDATA("[Measures].[Count of ORDER ID 2]",$A$14,"[Table1].[ORDER STATUS]","[Table1].[ORDER STATUS].&amp;[DELIVERED]")/GETPIVOTDATA("[Measures].[Count of ORDER ID 2]",$A$14))</f>
        <v>0.20066889632107024</v>
      </c>
    </row>
    <row r="12" spans="1:5" x14ac:dyDescent="0.25">
      <c r="D12" t="s">
        <v>1307</v>
      </c>
      <c r="E12" s="7">
        <f>(GETPIVOTDATA("[Measures].[Count of ORDER ID 2]",$A$14,"[Table1].[ORDER STATUS]","[Table1].[ORDER STATUS].&amp;[RETURNED]")/GETPIVOTDATA("[Measures].[Count of ORDER ID 2]",$A$14))</f>
        <v>0.20066889632107024</v>
      </c>
    </row>
    <row r="14" spans="1:5" x14ac:dyDescent="0.25">
      <c r="A14" s="4" t="s">
        <v>957</v>
      </c>
      <c r="B14" t="s">
        <v>1288</v>
      </c>
    </row>
    <row r="15" spans="1:5" x14ac:dyDescent="0.25">
      <c r="A15" s="5" t="s">
        <v>958</v>
      </c>
      <c r="B15">
        <v>60</v>
      </c>
    </row>
    <row r="16" spans="1:5" x14ac:dyDescent="0.25">
      <c r="A16" s="5" t="s">
        <v>962</v>
      </c>
      <c r="B16">
        <v>59</v>
      </c>
    </row>
    <row r="17" spans="1:20" x14ac:dyDescent="0.25">
      <c r="A17" s="5" t="s">
        <v>961</v>
      </c>
      <c r="B17">
        <v>60</v>
      </c>
    </row>
    <row r="18" spans="1:20" x14ac:dyDescent="0.25">
      <c r="A18" s="5" t="s">
        <v>960</v>
      </c>
      <c r="B18">
        <v>60</v>
      </c>
    </row>
    <row r="19" spans="1:20" x14ac:dyDescent="0.25">
      <c r="A19" s="5" t="s">
        <v>959</v>
      </c>
      <c r="B19">
        <v>60</v>
      </c>
    </row>
    <row r="20" spans="1:20" x14ac:dyDescent="0.25">
      <c r="A20" s="5" t="s">
        <v>1292</v>
      </c>
      <c r="B20">
        <v>299</v>
      </c>
    </row>
    <row r="24" spans="1:20" x14ac:dyDescent="0.25">
      <c r="I24" s="4" t="s">
        <v>1291</v>
      </c>
      <c r="J24" t="s">
        <v>1287</v>
      </c>
      <c r="M24" s="4" t="s">
        <v>1291</v>
      </c>
      <c r="N24" t="s">
        <v>1287</v>
      </c>
      <c r="P24" s="4" t="s">
        <v>1309</v>
      </c>
      <c r="Q24" t="s">
        <v>1287</v>
      </c>
      <c r="S24" s="4" t="s">
        <v>951</v>
      </c>
      <c r="T24" t="s">
        <v>1287</v>
      </c>
    </row>
    <row r="25" spans="1:20" x14ac:dyDescent="0.25">
      <c r="A25" s="4" t="s">
        <v>1287</v>
      </c>
      <c r="B25" s="4" t="s">
        <v>1308</v>
      </c>
      <c r="I25" s="5" t="s">
        <v>644</v>
      </c>
      <c r="J25">
        <v>149243</v>
      </c>
      <c r="M25" s="5" t="s">
        <v>644</v>
      </c>
      <c r="N25">
        <v>149243</v>
      </c>
      <c r="P25" s="5" t="s">
        <v>980</v>
      </c>
      <c r="Q25">
        <v>257049</v>
      </c>
      <c r="S25" s="5" t="s">
        <v>954</v>
      </c>
      <c r="T25">
        <v>527036</v>
      </c>
    </row>
    <row r="26" spans="1:20" x14ac:dyDescent="0.25">
      <c r="A26" s="4" t="s">
        <v>1291</v>
      </c>
      <c r="B26" t="s">
        <v>1294</v>
      </c>
      <c r="C26" t="s">
        <v>1304</v>
      </c>
      <c r="D26" t="s">
        <v>1292</v>
      </c>
      <c r="I26" s="5" t="s">
        <v>643</v>
      </c>
      <c r="J26">
        <v>186346</v>
      </c>
      <c r="M26" s="5" t="s">
        <v>643</v>
      </c>
      <c r="N26">
        <v>186346</v>
      </c>
      <c r="P26" s="5" t="s">
        <v>969</v>
      </c>
      <c r="Q26">
        <v>194828</v>
      </c>
      <c r="S26" s="5" t="s">
        <v>952</v>
      </c>
      <c r="T26">
        <v>551770</v>
      </c>
    </row>
    <row r="27" spans="1:20" x14ac:dyDescent="0.25">
      <c r="A27" s="5" t="s">
        <v>1293</v>
      </c>
      <c r="B27">
        <v>179961</v>
      </c>
      <c r="D27">
        <v>179961</v>
      </c>
      <c r="I27" s="5" t="s">
        <v>642</v>
      </c>
      <c r="J27">
        <v>117693</v>
      </c>
      <c r="M27" s="5" t="s">
        <v>646</v>
      </c>
      <c r="N27">
        <v>338848</v>
      </c>
      <c r="P27" s="5" t="s">
        <v>972</v>
      </c>
      <c r="Q27">
        <v>215607</v>
      </c>
      <c r="S27" s="5" t="s">
        <v>956</v>
      </c>
      <c r="T27">
        <v>575148</v>
      </c>
    </row>
    <row r="28" spans="1:20" x14ac:dyDescent="0.25">
      <c r="A28" s="5" t="s">
        <v>1298</v>
      </c>
      <c r="B28">
        <v>340259</v>
      </c>
      <c r="D28">
        <v>340259</v>
      </c>
      <c r="I28" s="5" t="s">
        <v>646</v>
      </c>
      <c r="J28">
        <v>338848</v>
      </c>
      <c r="M28" s="5" t="s">
        <v>637</v>
      </c>
      <c r="N28">
        <v>351396</v>
      </c>
      <c r="P28" s="5" t="s">
        <v>974</v>
      </c>
      <c r="Q28">
        <v>229221</v>
      </c>
      <c r="S28" s="5" t="s">
        <v>953</v>
      </c>
      <c r="T28">
        <v>504692</v>
      </c>
    </row>
    <row r="29" spans="1:20" x14ac:dyDescent="0.25">
      <c r="A29" s="5" t="s">
        <v>1302</v>
      </c>
      <c r="B29">
        <v>306847</v>
      </c>
      <c r="D29">
        <v>306847</v>
      </c>
      <c r="I29" s="5" t="s">
        <v>637</v>
      </c>
      <c r="J29">
        <v>351396</v>
      </c>
      <c r="M29" s="5" t="s">
        <v>624</v>
      </c>
      <c r="N29">
        <v>187003</v>
      </c>
      <c r="P29" s="5" t="s">
        <v>976</v>
      </c>
      <c r="Q29">
        <v>243045</v>
      </c>
      <c r="S29" s="5" t="s">
        <v>955</v>
      </c>
      <c r="T29">
        <v>541023</v>
      </c>
    </row>
    <row r="30" spans="1:20" x14ac:dyDescent="0.25">
      <c r="A30" s="5" t="s">
        <v>1305</v>
      </c>
      <c r="C30">
        <v>48958</v>
      </c>
      <c r="D30">
        <v>48958</v>
      </c>
      <c r="I30" s="5" t="s">
        <v>624</v>
      </c>
      <c r="J30">
        <v>187003</v>
      </c>
      <c r="M30" s="5" t="s">
        <v>639</v>
      </c>
      <c r="N30">
        <v>375294</v>
      </c>
      <c r="P30" s="5" t="s">
        <v>977</v>
      </c>
      <c r="Q30">
        <v>175979</v>
      </c>
      <c r="S30" s="5" t="s">
        <v>16</v>
      </c>
      <c r="T30">
        <v>578148</v>
      </c>
    </row>
    <row r="31" spans="1:20" x14ac:dyDescent="0.25">
      <c r="A31" s="5" t="s">
        <v>1303</v>
      </c>
      <c r="C31">
        <v>367876</v>
      </c>
      <c r="D31">
        <v>367876</v>
      </c>
      <c r="I31" s="5" t="s">
        <v>645</v>
      </c>
      <c r="J31">
        <v>145353</v>
      </c>
      <c r="M31" s="5" t="s">
        <v>640</v>
      </c>
      <c r="N31">
        <v>351235</v>
      </c>
      <c r="P31" s="5" t="s">
        <v>973</v>
      </c>
      <c r="Q31">
        <v>200303</v>
      </c>
      <c r="S31" s="5" t="s">
        <v>1292</v>
      </c>
      <c r="T31">
        <v>3277817</v>
      </c>
    </row>
    <row r="32" spans="1:20" x14ac:dyDescent="0.25">
      <c r="A32" s="5" t="s">
        <v>1297</v>
      </c>
      <c r="B32">
        <v>352170</v>
      </c>
      <c r="D32">
        <v>352170</v>
      </c>
      <c r="I32" s="5" t="s">
        <v>639</v>
      </c>
      <c r="J32">
        <v>375294</v>
      </c>
      <c r="M32" s="5" t="s">
        <v>647</v>
      </c>
      <c r="N32">
        <v>305404</v>
      </c>
      <c r="P32" s="5" t="s">
        <v>967</v>
      </c>
      <c r="Q32">
        <v>260422</v>
      </c>
    </row>
    <row r="33" spans="1:17" x14ac:dyDescent="0.25">
      <c r="A33" s="5" t="s">
        <v>1296</v>
      </c>
      <c r="B33">
        <v>341759</v>
      </c>
      <c r="D33">
        <v>341759</v>
      </c>
      <c r="I33" s="5" t="s">
        <v>640</v>
      </c>
      <c r="J33">
        <v>351235</v>
      </c>
      <c r="M33" s="5" t="s">
        <v>638</v>
      </c>
      <c r="N33">
        <v>265115</v>
      </c>
      <c r="P33" s="5" t="s">
        <v>978</v>
      </c>
      <c r="Q33">
        <v>209116</v>
      </c>
    </row>
    <row r="34" spans="1:17" x14ac:dyDescent="0.25">
      <c r="A34" s="5" t="s">
        <v>1295</v>
      </c>
      <c r="B34">
        <v>333636</v>
      </c>
      <c r="D34">
        <v>333636</v>
      </c>
      <c r="I34" s="5" t="s">
        <v>641</v>
      </c>
      <c r="J34">
        <v>148803</v>
      </c>
      <c r="M34" s="5" t="s">
        <v>636</v>
      </c>
      <c r="N34">
        <v>356084</v>
      </c>
      <c r="P34" s="5" t="s">
        <v>975</v>
      </c>
      <c r="Q34">
        <v>252170</v>
      </c>
    </row>
    <row r="35" spans="1:17" x14ac:dyDescent="0.25">
      <c r="A35" s="5" t="s">
        <v>1301</v>
      </c>
      <c r="B35">
        <v>311860</v>
      </c>
      <c r="D35">
        <v>311860</v>
      </c>
      <c r="I35" s="5" t="s">
        <v>647</v>
      </c>
      <c r="J35">
        <v>305404</v>
      </c>
      <c r="M35" s="5" t="s">
        <v>1292</v>
      </c>
      <c r="N35">
        <v>2865968</v>
      </c>
      <c r="P35" s="5" t="s">
        <v>971</v>
      </c>
      <c r="Q35">
        <v>232162</v>
      </c>
    </row>
    <row r="36" spans="1:17" x14ac:dyDescent="0.25">
      <c r="A36" s="5" t="s">
        <v>1300</v>
      </c>
      <c r="B36">
        <v>348075</v>
      </c>
      <c r="D36">
        <v>348075</v>
      </c>
      <c r="I36" s="5" t="s">
        <v>638</v>
      </c>
      <c r="J36">
        <v>265115</v>
      </c>
      <c r="P36" s="5" t="s">
        <v>979</v>
      </c>
      <c r="Q36">
        <v>205078</v>
      </c>
    </row>
    <row r="37" spans="1:17" x14ac:dyDescent="0.25">
      <c r="A37" s="5" t="s">
        <v>1299</v>
      </c>
      <c r="B37">
        <v>346416</v>
      </c>
      <c r="D37">
        <v>346416</v>
      </c>
      <c r="I37" s="5" t="s">
        <v>636</v>
      </c>
      <c r="J37">
        <v>356084</v>
      </c>
      <c r="P37" s="5" t="s">
        <v>970</v>
      </c>
      <c r="Q37">
        <v>196336</v>
      </c>
    </row>
    <row r="38" spans="1:17" x14ac:dyDescent="0.25">
      <c r="A38" s="5" t="s">
        <v>1292</v>
      </c>
      <c r="B38">
        <v>2860983</v>
      </c>
      <c r="C38">
        <v>416834</v>
      </c>
      <c r="D38">
        <v>3277817</v>
      </c>
      <c r="I38" s="5" t="s">
        <v>1292</v>
      </c>
      <c r="J38">
        <v>3277817</v>
      </c>
      <c r="P38" s="5" t="s">
        <v>981</v>
      </c>
      <c r="Q38">
        <v>208119</v>
      </c>
    </row>
    <row r="39" spans="1:17" x14ac:dyDescent="0.25">
      <c r="P39" s="5" t="s">
        <v>968</v>
      </c>
      <c r="Q39">
        <v>198382</v>
      </c>
    </row>
    <row r="40" spans="1:17" x14ac:dyDescent="0.25">
      <c r="P40" s="5" t="s">
        <v>1292</v>
      </c>
      <c r="Q40">
        <v>3277817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4105A-D1BD-49CA-9F7F-7D6BB6D03CC5}">
  <dimension ref="A1:V300"/>
  <sheetViews>
    <sheetView topLeftCell="G1" zoomScale="115" workbookViewId="0">
      <selection activeCell="O2" sqref="O2"/>
    </sheetView>
  </sheetViews>
  <sheetFormatPr defaultRowHeight="15" x14ac:dyDescent="0.25"/>
  <cols>
    <col min="1" max="1" width="11.42578125" bestFit="1" customWidth="1"/>
    <col min="2" max="2" width="16.7109375" customWidth="1"/>
    <col min="3" max="3" width="19.42578125" customWidth="1"/>
    <col min="4" max="4" width="22.42578125" customWidth="1"/>
    <col min="5" max="6" width="10.140625" bestFit="1" customWidth="1"/>
    <col min="7" max="7" width="14.28515625" bestFit="1" customWidth="1"/>
    <col min="8" max="8" width="12.85546875" bestFit="1" customWidth="1"/>
    <col min="9" max="9" width="13" customWidth="1"/>
    <col min="10" max="10" width="13.7109375" customWidth="1"/>
    <col min="11" max="11" width="13" customWidth="1"/>
    <col min="12" max="13" width="16.7109375" customWidth="1"/>
    <col min="14" max="15" width="20.28515625" customWidth="1"/>
    <col min="16" max="17" width="16.28515625" customWidth="1"/>
    <col min="18" max="18" width="16.7109375" customWidth="1"/>
    <col min="19" max="19" width="18.5703125" bestFit="1" customWidth="1"/>
    <col min="20" max="20" width="14.85546875" bestFit="1" customWidth="1"/>
    <col min="21" max="21" width="13.85546875" bestFit="1" customWidth="1"/>
    <col min="22" max="22" width="12.28515625" bestFit="1" customWidth="1"/>
    <col min="23" max="23" width="10.28515625" bestFit="1" customWidth="1"/>
  </cols>
  <sheetData>
    <row r="1" spans="1:22" s="2" customFormat="1" x14ac:dyDescent="0.25">
      <c r="A1" s="2" t="s">
        <v>17</v>
      </c>
      <c r="B1" s="2" t="s">
        <v>1284</v>
      </c>
      <c r="C1" s="2" t="s">
        <v>1285</v>
      </c>
      <c r="D1" s="2" t="s">
        <v>1286</v>
      </c>
      <c r="E1" s="2" t="s">
        <v>318</v>
      </c>
      <c r="F1" s="2" t="s">
        <v>618</v>
      </c>
      <c r="G1" s="2" t="s">
        <v>635</v>
      </c>
      <c r="H1" s="2" t="s">
        <v>648</v>
      </c>
      <c r="I1" s="2" t="s">
        <v>948</v>
      </c>
      <c r="J1" s="2" t="s">
        <v>1283</v>
      </c>
      <c r="K1" s="2" t="s">
        <v>1311</v>
      </c>
      <c r="L1" s="2" t="s">
        <v>1310</v>
      </c>
      <c r="M1" s="2" t="s">
        <v>1312</v>
      </c>
      <c r="N1" s="2" t="s">
        <v>949</v>
      </c>
      <c r="O1" s="2" t="s">
        <v>1313</v>
      </c>
      <c r="P1" s="2" t="s">
        <v>950</v>
      </c>
      <c r="Q1" s="2" t="s">
        <v>1314</v>
      </c>
      <c r="R1" s="2" t="s">
        <v>951</v>
      </c>
      <c r="S1" s="2" t="s">
        <v>957</v>
      </c>
      <c r="T1" s="2" t="s">
        <v>983</v>
      </c>
      <c r="U1" s="2" t="s">
        <v>966</v>
      </c>
      <c r="V1" s="2" t="s">
        <v>982</v>
      </c>
    </row>
    <row r="2" spans="1:22" x14ac:dyDescent="0.25">
      <c r="A2" t="s">
        <v>19</v>
      </c>
      <c r="B2" s="1">
        <v>46127</v>
      </c>
      <c r="C2" t="str">
        <f>TEXT(Table1[[#This Row],[ORDER DATE]],"MMM")</f>
        <v>Apr</v>
      </c>
      <c r="D2" t="str">
        <f>TEXT(Table1[[#This Row],[ORDER DATE]],"YYYY")</f>
        <v>2026</v>
      </c>
      <c r="E2" t="s">
        <v>319</v>
      </c>
      <c r="F2" t="s">
        <v>0</v>
      </c>
      <c r="G2" t="s">
        <v>636</v>
      </c>
      <c r="H2" t="s">
        <v>649</v>
      </c>
      <c r="I2" t="s">
        <v>2</v>
      </c>
      <c r="J2">
        <f t="shared" ref="J2:J65" ca="1" si="0">RANDBETWEEN(3,5)</f>
        <v>4</v>
      </c>
      <c r="K2">
        <f t="shared" ref="K2:K65" ca="1" si="1">RANDBETWEEN(500,5000)</f>
        <v>1055</v>
      </c>
      <c r="L2">
        <f t="shared" ref="L2:L65" ca="1" si="2">RANDBETWEEN(7000,8000)</f>
        <v>7706</v>
      </c>
      <c r="M2" s="11">
        <f ca="1">(Table1[[#This Row],[SELLING COST]]-Table1[[#This Row],[ COST COST]])</f>
        <v>6651</v>
      </c>
      <c r="N2" s="3">
        <f t="shared" ref="N2:N65" ca="1" si="3">RANDBETWEEN(0.2,7)</f>
        <v>1</v>
      </c>
      <c r="O2" s="3">
        <f ca="1">(Table1[[#This Row],[ COST COST]]*Table1[[#This Row],[SELLING COST]])</f>
        <v>8129830</v>
      </c>
      <c r="P2" s="3">
        <f ca="1">RANDBETWEEN(20,40)</f>
        <v>20</v>
      </c>
      <c r="Q2" s="3">
        <f ca="1">(Table1[[#This Row],[TOTAL REVENUE]]-Table1[[#This Row],[ COST COST]])</f>
        <v>8128775</v>
      </c>
      <c r="R2" t="s">
        <v>16</v>
      </c>
      <c r="S2" t="s">
        <v>958</v>
      </c>
      <c r="T2" t="s">
        <v>963</v>
      </c>
      <c r="U2" t="s">
        <v>967</v>
      </c>
      <c r="V2" t="s">
        <v>984</v>
      </c>
    </row>
    <row r="3" spans="1:22" x14ac:dyDescent="0.25">
      <c r="A3" t="s">
        <v>20</v>
      </c>
      <c r="B3" s="1">
        <v>46128</v>
      </c>
      <c r="C3" t="str">
        <f>TEXT(Table1[[#This Row],[ORDER DATE]],"MMM")</f>
        <v>Apr</v>
      </c>
      <c r="D3" t="str">
        <f>TEXT(Table1[[#This Row],[ORDER DATE]],"YYYY")</f>
        <v>2026</v>
      </c>
      <c r="E3" t="s">
        <v>320</v>
      </c>
      <c r="F3" t="s">
        <v>625</v>
      </c>
      <c r="G3" t="s">
        <v>637</v>
      </c>
      <c r="H3" t="s">
        <v>650</v>
      </c>
      <c r="I3" t="s">
        <v>2</v>
      </c>
      <c r="J3">
        <f t="shared" ca="1" si="0"/>
        <v>5</v>
      </c>
      <c r="K3">
        <f t="shared" ca="1" si="1"/>
        <v>4069</v>
      </c>
      <c r="L3">
        <f t="shared" ca="1" si="2"/>
        <v>7445</v>
      </c>
      <c r="M3" s="11">
        <f ca="1">(Table1[[#This Row],[SELLING COST]]-Table1[[#This Row],[ COST COST]])</f>
        <v>3376</v>
      </c>
      <c r="N3" s="3">
        <f t="shared" ca="1" si="3"/>
        <v>3</v>
      </c>
      <c r="O3" s="3">
        <f ca="1">(Table1[[#This Row],[ COST COST]]*Table1[[#This Row],[SELLING COST]])</f>
        <v>30293705</v>
      </c>
      <c r="P3" s="3">
        <f t="shared" ref="P3:P66" ca="1" si="4">RANDBETWEEN(20,40)</f>
        <v>22</v>
      </c>
      <c r="Q3" s="3">
        <f ca="1">(Table1[[#This Row],[TOTAL REVENUE]]-Table1[[#This Row],[ COST COST]])</f>
        <v>30289636</v>
      </c>
      <c r="R3" t="s">
        <v>952</v>
      </c>
      <c r="S3" t="s">
        <v>959</v>
      </c>
      <c r="T3" t="s">
        <v>3</v>
      </c>
      <c r="U3" t="s">
        <v>968</v>
      </c>
      <c r="V3" t="s">
        <v>986</v>
      </c>
    </row>
    <row r="4" spans="1:22" x14ac:dyDescent="0.25">
      <c r="A4" t="s">
        <v>21</v>
      </c>
      <c r="B4" s="1">
        <v>46129</v>
      </c>
      <c r="C4" t="str">
        <f>TEXT(Table1[[#This Row],[ORDER DATE]],"MMM")</f>
        <v>Apr</v>
      </c>
      <c r="D4" t="str">
        <f>TEXT(Table1[[#This Row],[ORDER DATE]],"YYYY")</f>
        <v>2026</v>
      </c>
      <c r="E4" t="s">
        <v>321</v>
      </c>
      <c r="F4" t="s">
        <v>626</v>
      </c>
      <c r="G4" t="s">
        <v>638</v>
      </c>
      <c r="H4" t="s">
        <v>651</v>
      </c>
      <c r="I4" t="s">
        <v>2</v>
      </c>
      <c r="J4">
        <f t="shared" ca="1" si="0"/>
        <v>4</v>
      </c>
      <c r="K4">
        <f t="shared" ca="1" si="1"/>
        <v>4591</v>
      </c>
      <c r="L4">
        <f t="shared" ca="1" si="2"/>
        <v>7507</v>
      </c>
      <c r="M4" s="11">
        <f ca="1">(Table1[[#This Row],[SELLING COST]]-Table1[[#This Row],[ COST COST]])</f>
        <v>2916</v>
      </c>
      <c r="N4" s="3">
        <f t="shared" ca="1" si="3"/>
        <v>5</v>
      </c>
      <c r="O4" s="3">
        <f ca="1">(Table1[[#This Row],[ COST COST]]*Table1[[#This Row],[SELLING COST]])</f>
        <v>34464637</v>
      </c>
      <c r="P4" s="3">
        <f t="shared" ca="1" si="4"/>
        <v>40</v>
      </c>
      <c r="Q4" s="3">
        <f ca="1">(Table1[[#This Row],[TOTAL REVENUE]]-Table1[[#This Row],[ COST COST]])</f>
        <v>34460046</v>
      </c>
      <c r="R4" t="s">
        <v>953</v>
      </c>
      <c r="S4" t="s">
        <v>960</v>
      </c>
      <c r="T4" t="s">
        <v>4</v>
      </c>
      <c r="U4" t="s">
        <v>969</v>
      </c>
      <c r="V4" t="s">
        <v>987</v>
      </c>
    </row>
    <row r="5" spans="1:22" x14ac:dyDescent="0.25">
      <c r="A5" t="s">
        <v>22</v>
      </c>
      <c r="B5" s="1">
        <v>46130</v>
      </c>
      <c r="C5" t="str">
        <f>TEXT(Table1[[#This Row],[ORDER DATE]],"MMM")</f>
        <v>Apr</v>
      </c>
      <c r="D5" t="str">
        <f>TEXT(Table1[[#This Row],[ORDER DATE]],"YYYY")</f>
        <v>2026</v>
      </c>
      <c r="E5" t="s">
        <v>322</v>
      </c>
      <c r="F5" t="s">
        <v>626</v>
      </c>
      <c r="G5" t="s">
        <v>639</v>
      </c>
      <c r="H5" t="s">
        <v>652</v>
      </c>
      <c r="I5" t="s">
        <v>2</v>
      </c>
      <c r="J5">
        <f t="shared" ca="1" si="0"/>
        <v>3</v>
      </c>
      <c r="K5">
        <f t="shared" ca="1" si="1"/>
        <v>3649</v>
      </c>
      <c r="L5">
        <f t="shared" ca="1" si="2"/>
        <v>7372</v>
      </c>
      <c r="M5" s="11">
        <f ca="1">(Table1[[#This Row],[SELLING COST]]-Table1[[#This Row],[ COST COST]])</f>
        <v>3723</v>
      </c>
      <c r="N5" s="3">
        <f t="shared" ca="1" si="3"/>
        <v>5</v>
      </c>
      <c r="O5" s="3">
        <f ca="1">(Table1[[#This Row],[ COST COST]]*Table1[[#This Row],[SELLING COST]])</f>
        <v>26900428</v>
      </c>
      <c r="P5" s="3">
        <f t="shared" ca="1" si="4"/>
        <v>38</v>
      </c>
      <c r="Q5" s="3">
        <f ca="1">(Table1[[#This Row],[TOTAL REVENUE]]-Table1[[#This Row],[ COST COST]])</f>
        <v>26896779</v>
      </c>
      <c r="R5" t="s">
        <v>954</v>
      </c>
      <c r="S5" t="s">
        <v>961</v>
      </c>
      <c r="T5" t="s">
        <v>9</v>
      </c>
      <c r="U5" t="s">
        <v>970</v>
      </c>
      <c r="V5" t="s">
        <v>988</v>
      </c>
    </row>
    <row r="6" spans="1:22" x14ac:dyDescent="0.25">
      <c r="A6" t="s">
        <v>23</v>
      </c>
      <c r="B6" s="1">
        <v>46131</v>
      </c>
      <c r="C6" t="str">
        <f>TEXT(Table1[[#This Row],[ORDER DATE]],"MMM")</f>
        <v>Apr</v>
      </c>
      <c r="D6" t="str">
        <f>TEXT(Table1[[#This Row],[ORDER DATE]],"YYYY")</f>
        <v>2026</v>
      </c>
      <c r="E6" t="s">
        <v>323</v>
      </c>
      <c r="F6" t="s">
        <v>627</v>
      </c>
      <c r="G6" t="s">
        <v>640</v>
      </c>
      <c r="H6" t="s">
        <v>653</v>
      </c>
      <c r="I6" t="s">
        <v>2</v>
      </c>
      <c r="J6">
        <f t="shared" ca="1" si="0"/>
        <v>3</v>
      </c>
      <c r="K6">
        <f t="shared" ca="1" si="1"/>
        <v>3683</v>
      </c>
      <c r="L6">
        <f t="shared" ca="1" si="2"/>
        <v>7273</v>
      </c>
      <c r="M6" s="11">
        <f ca="1">(Table1[[#This Row],[SELLING COST]]-Table1[[#This Row],[ COST COST]])</f>
        <v>3590</v>
      </c>
      <c r="N6" s="3">
        <f t="shared" ca="1" si="3"/>
        <v>7</v>
      </c>
      <c r="O6" s="3">
        <f ca="1">(Table1[[#This Row],[ COST COST]]*Table1[[#This Row],[SELLING COST]])</f>
        <v>26786459</v>
      </c>
      <c r="P6" s="3">
        <f t="shared" ca="1" si="4"/>
        <v>27</v>
      </c>
      <c r="Q6" s="3">
        <f ca="1">(Table1[[#This Row],[TOTAL REVENUE]]-Table1[[#This Row],[ COST COST]])</f>
        <v>26782776</v>
      </c>
      <c r="R6" t="s">
        <v>955</v>
      </c>
      <c r="S6" t="s">
        <v>962</v>
      </c>
      <c r="T6" t="s">
        <v>13</v>
      </c>
      <c r="U6" t="s">
        <v>971</v>
      </c>
      <c r="V6" t="s">
        <v>989</v>
      </c>
    </row>
    <row r="7" spans="1:22" x14ac:dyDescent="0.25">
      <c r="A7" t="s">
        <v>24</v>
      </c>
      <c r="B7" s="1">
        <v>46132</v>
      </c>
      <c r="C7" t="str">
        <f>TEXT(Table1[[#This Row],[ORDER DATE]],"MMM")</f>
        <v>Apr</v>
      </c>
      <c r="D7" t="str">
        <f>TEXT(Table1[[#This Row],[ORDER DATE]],"YYYY")</f>
        <v>2026</v>
      </c>
      <c r="E7" t="s">
        <v>324</v>
      </c>
      <c r="F7" t="s">
        <v>628</v>
      </c>
      <c r="G7" t="s">
        <v>641</v>
      </c>
      <c r="H7" t="s">
        <v>654</v>
      </c>
      <c r="I7" t="s">
        <v>2</v>
      </c>
      <c r="J7">
        <f t="shared" ca="1" si="0"/>
        <v>5</v>
      </c>
      <c r="K7">
        <f t="shared" ca="1" si="1"/>
        <v>1350</v>
      </c>
      <c r="L7">
        <f t="shared" ca="1" si="2"/>
        <v>7861</v>
      </c>
      <c r="M7" s="11">
        <f ca="1">(Table1[[#This Row],[SELLING COST]]-Table1[[#This Row],[ COST COST]])</f>
        <v>6511</v>
      </c>
      <c r="N7" s="3">
        <f t="shared" ca="1" si="3"/>
        <v>2</v>
      </c>
      <c r="O7" s="3">
        <f ca="1">(Table1[[#This Row],[ COST COST]]*Table1[[#This Row],[SELLING COST]])</f>
        <v>10612350</v>
      </c>
      <c r="P7" s="3">
        <f t="shared" ca="1" si="4"/>
        <v>34</v>
      </c>
      <c r="Q7" s="3">
        <f ca="1">(Table1[[#This Row],[TOTAL REVENUE]]-Table1[[#This Row],[ COST COST]])</f>
        <v>10611000</v>
      </c>
      <c r="R7" t="s">
        <v>956</v>
      </c>
      <c r="S7" t="s">
        <v>958</v>
      </c>
      <c r="T7" t="s">
        <v>14</v>
      </c>
      <c r="U7" t="s">
        <v>972</v>
      </c>
      <c r="V7" t="s">
        <v>985</v>
      </c>
    </row>
    <row r="8" spans="1:22" x14ac:dyDescent="0.25">
      <c r="A8" t="s">
        <v>25</v>
      </c>
      <c r="B8" s="1">
        <v>46133</v>
      </c>
      <c r="C8" t="str">
        <f>TEXT(Table1[[#This Row],[ORDER DATE]],"MMM")</f>
        <v>Apr</v>
      </c>
      <c r="D8" t="str">
        <f>TEXT(Table1[[#This Row],[ORDER DATE]],"YYYY")</f>
        <v>2026</v>
      </c>
      <c r="E8" t="s">
        <v>325</v>
      </c>
      <c r="F8" t="s">
        <v>627</v>
      </c>
      <c r="G8" t="s">
        <v>640</v>
      </c>
      <c r="H8" t="s">
        <v>655</v>
      </c>
      <c r="I8" t="s">
        <v>2</v>
      </c>
      <c r="J8">
        <f t="shared" ca="1" si="0"/>
        <v>5</v>
      </c>
      <c r="K8">
        <f t="shared" ca="1" si="1"/>
        <v>2759</v>
      </c>
      <c r="L8">
        <f t="shared" ca="1" si="2"/>
        <v>7697</v>
      </c>
      <c r="M8" s="11">
        <f ca="1">(Table1[[#This Row],[SELLING COST]]-Table1[[#This Row],[ COST COST]])</f>
        <v>4938</v>
      </c>
      <c r="N8" s="3">
        <f t="shared" ca="1" si="3"/>
        <v>2</v>
      </c>
      <c r="O8" s="3">
        <f ca="1">(Table1[[#This Row],[ COST COST]]*Table1[[#This Row],[SELLING COST]])</f>
        <v>21236023</v>
      </c>
      <c r="P8" s="3">
        <f t="shared" ca="1" si="4"/>
        <v>35</v>
      </c>
      <c r="Q8" s="3">
        <f ca="1">(Table1[[#This Row],[TOTAL REVENUE]]-Table1[[#This Row],[ COST COST]])</f>
        <v>21233264</v>
      </c>
      <c r="R8" t="s">
        <v>16</v>
      </c>
      <c r="S8" t="s">
        <v>959</v>
      </c>
      <c r="T8" t="s">
        <v>10</v>
      </c>
      <c r="U8" t="s">
        <v>973</v>
      </c>
      <c r="V8" t="s">
        <v>990</v>
      </c>
    </row>
    <row r="9" spans="1:22" x14ac:dyDescent="0.25">
      <c r="A9" t="s">
        <v>26</v>
      </c>
      <c r="B9" s="1">
        <v>46134</v>
      </c>
      <c r="C9" t="str">
        <f>TEXT(Table1[[#This Row],[ORDER DATE]],"MMM")</f>
        <v>Apr</v>
      </c>
      <c r="D9" t="str">
        <f>TEXT(Table1[[#This Row],[ORDER DATE]],"YYYY")</f>
        <v>2026</v>
      </c>
      <c r="E9" t="s">
        <v>326</v>
      </c>
      <c r="F9" t="s">
        <v>0</v>
      </c>
      <c r="G9" t="s">
        <v>636</v>
      </c>
      <c r="H9" t="s">
        <v>656</v>
      </c>
      <c r="I9" t="s">
        <v>2</v>
      </c>
      <c r="J9">
        <f t="shared" ca="1" si="0"/>
        <v>4</v>
      </c>
      <c r="K9">
        <f t="shared" ca="1" si="1"/>
        <v>1019</v>
      </c>
      <c r="L9">
        <f t="shared" ca="1" si="2"/>
        <v>7858</v>
      </c>
      <c r="M9" s="11">
        <f ca="1">(Table1[[#This Row],[SELLING COST]]-Table1[[#This Row],[ COST COST]])</f>
        <v>6839</v>
      </c>
      <c r="N9" s="3">
        <f t="shared" ca="1" si="3"/>
        <v>4</v>
      </c>
      <c r="O9" s="3">
        <f ca="1">(Table1[[#This Row],[ COST COST]]*Table1[[#This Row],[SELLING COST]])</f>
        <v>8007302</v>
      </c>
      <c r="P9" s="3">
        <f t="shared" ca="1" si="4"/>
        <v>38</v>
      </c>
      <c r="Q9" s="3">
        <f ca="1">(Table1[[#This Row],[TOTAL REVENUE]]-Table1[[#This Row],[ COST COST]])</f>
        <v>8006283</v>
      </c>
      <c r="R9" t="s">
        <v>952</v>
      </c>
      <c r="S9" t="s">
        <v>960</v>
      </c>
      <c r="T9" t="s">
        <v>7</v>
      </c>
      <c r="U9" t="s">
        <v>974</v>
      </c>
      <c r="V9" t="s">
        <v>991</v>
      </c>
    </row>
    <row r="10" spans="1:22" x14ac:dyDescent="0.25">
      <c r="A10" t="s">
        <v>27</v>
      </c>
      <c r="B10" s="1">
        <v>46135</v>
      </c>
      <c r="C10" t="str">
        <f>TEXT(Table1[[#This Row],[ORDER DATE]],"MMM")</f>
        <v>Apr</v>
      </c>
      <c r="D10" t="str">
        <f>TEXT(Table1[[#This Row],[ORDER DATE]],"YYYY")</f>
        <v>2026</v>
      </c>
      <c r="E10" t="s">
        <v>327</v>
      </c>
      <c r="F10" t="s">
        <v>620</v>
      </c>
      <c r="G10" t="s">
        <v>637</v>
      </c>
      <c r="H10" t="s">
        <v>657</v>
      </c>
      <c r="I10" t="s">
        <v>2</v>
      </c>
      <c r="J10">
        <f t="shared" ca="1" si="0"/>
        <v>3</v>
      </c>
      <c r="K10">
        <f t="shared" ca="1" si="1"/>
        <v>1508</v>
      </c>
      <c r="L10">
        <f t="shared" ca="1" si="2"/>
        <v>7755</v>
      </c>
      <c r="M10" s="11">
        <f ca="1">(Table1[[#This Row],[SELLING COST]]-Table1[[#This Row],[ COST COST]])</f>
        <v>6247</v>
      </c>
      <c r="N10" s="3">
        <f t="shared" ca="1" si="3"/>
        <v>3</v>
      </c>
      <c r="O10" s="3">
        <f ca="1">(Table1[[#This Row],[ COST COST]]*Table1[[#This Row],[SELLING COST]])</f>
        <v>11694540</v>
      </c>
      <c r="P10" s="3">
        <f t="shared" ca="1" si="4"/>
        <v>24</v>
      </c>
      <c r="Q10" s="3">
        <f ca="1">(Table1[[#This Row],[TOTAL REVENUE]]-Table1[[#This Row],[ COST COST]])</f>
        <v>11693032</v>
      </c>
      <c r="R10" t="s">
        <v>953</v>
      </c>
      <c r="S10" t="s">
        <v>961</v>
      </c>
      <c r="T10" t="s">
        <v>6</v>
      </c>
      <c r="U10" t="s">
        <v>975</v>
      </c>
      <c r="V10" t="s">
        <v>992</v>
      </c>
    </row>
    <row r="11" spans="1:22" x14ac:dyDescent="0.25">
      <c r="A11" t="s">
        <v>28</v>
      </c>
      <c r="B11" s="1">
        <v>46136</v>
      </c>
      <c r="C11" t="str">
        <f>TEXT(Table1[[#This Row],[ORDER DATE]],"MMM")</f>
        <v>Apr</v>
      </c>
      <c r="D11" t="str">
        <f>TEXT(Table1[[#This Row],[ORDER DATE]],"YYYY")</f>
        <v>2026</v>
      </c>
      <c r="E11" t="s">
        <v>328</v>
      </c>
      <c r="F11" t="s">
        <v>619</v>
      </c>
      <c r="G11" t="s">
        <v>639</v>
      </c>
      <c r="H11" t="s">
        <v>658</v>
      </c>
      <c r="I11" t="s">
        <v>2</v>
      </c>
      <c r="J11">
        <f t="shared" ca="1" si="0"/>
        <v>3</v>
      </c>
      <c r="K11">
        <f t="shared" ca="1" si="1"/>
        <v>2739</v>
      </c>
      <c r="L11">
        <f t="shared" ca="1" si="2"/>
        <v>7792</v>
      </c>
      <c r="M11" s="11">
        <f ca="1">(Table1[[#This Row],[SELLING COST]]-Table1[[#This Row],[ COST COST]])</f>
        <v>5053</v>
      </c>
      <c r="N11" s="3">
        <f t="shared" ca="1" si="3"/>
        <v>7</v>
      </c>
      <c r="O11" s="3">
        <f ca="1">(Table1[[#This Row],[ COST COST]]*Table1[[#This Row],[SELLING COST]])</f>
        <v>21342288</v>
      </c>
      <c r="P11" s="3">
        <f t="shared" ca="1" si="4"/>
        <v>25</v>
      </c>
      <c r="Q11" s="3">
        <f ca="1">(Table1[[#This Row],[TOTAL REVENUE]]-Table1[[#This Row],[ COST COST]])</f>
        <v>21339549</v>
      </c>
      <c r="R11" t="s">
        <v>954</v>
      </c>
      <c r="S11" t="s">
        <v>962</v>
      </c>
      <c r="T11" t="s">
        <v>15</v>
      </c>
      <c r="U11" t="s">
        <v>976</v>
      </c>
      <c r="V11" t="s">
        <v>993</v>
      </c>
    </row>
    <row r="12" spans="1:22" x14ac:dyDescent="0.25">
      <c r="A12" t="s">
        <v>29</v>
      </c>
      <c r="B12" s="1">
        <v>46137</v>
      </c>
      <c r="C12" t="str">
        <f>TEXT(Table1[[#This Row],[ORDER DATE]],"MMM")</f>
        <v>Apr</v>
      </c>
      <c r="D12" t="str">
        <f>TEXT(Table1[[#This Row],[ORDER DATE]],"YYYY")</f>
        <v>2026</v>
      </c>
      <c r="E12" t="s">
        <v>329</v>
      </c>
      <c r="F12" t="s">
        <v>1</v>
      </c>
      <c r="G12" t="s">
        <v>638</v>
      </c>
      <c r="H12" t="s">
        <v>659</v>
      </c>
      <c r="I12" t="s">
        <v>2</v>
      </c>
      <c r="J12">
        <f t="shared" ca="1" si="0"/>
        <v>5</v>
      </c>
      <c r="K12">
        <f t="shared" ca="1" si="1"/>
        <v>1853</v>
      </c>
      <c r="L12">
        <f t="shared" ca="1" si="2"/>
        <v>7315</v>
      </c>
      <c r="M12" s="11">
        <f ca="1">(Table1[[#This Row],[SELLING COST]]-Table1[[#This Row],[ COST COST]])</f>
        <v>5462</v>
      </c>
      <c r="N12" s="3">
        <f t="shared" ca="1" si="3"/>
        <v>2</v>
      </c>
      <c r="O12" s="3">
        <f ca="1">(Table1[[#This Row],[ COST COST]]*Table1[[#This Row],[SELLING COST]])</f>
        <v>13554695</v>
      </c>
      <c r="P12" s="3">
        <f t="shared" ca="1" si="4"/>
        <v>20</v>
      </c>
      <c r="Q12" s="3">
        <f ca="1">(Table1[[#This Row],[TOTAL REVENUE]]-Table1[[#This Row],[ COST COST]])</f>
        <v>13552842</v>
      </c>
      <c r="R12" t="s">
        <v>955</v>
      </c>
      <c r="S12" t="s">
        <v>958</v>
      </c>
      <c r="T12" t="s">
        <v>964</v>
      </c>
      <c r="U12" t="s">
        <v>977</v>
      </c>
      <c r="V12" t="s">
        <v>994</v>
      </c>
    </row>
    <row r="13" spans="1:22" x14ac:dyDescent="0.25">
      <c r="A13" t="s">
        <v>30</v>
      </c>
      <c r="B13" s="1">
        <v>46138</v>
      </c>
      <c r="C13" t="str">
        <f>TEXT(Table1[[#This Row],[ORDER DATE]],"MMM")</f>
        <v>Apr</v>
      </c>
      <c r="D13" t="str">
        <f>TEXT(Table1[[#This Row],[ORDER DATE]],"YYYY")</f>
        <v>2026</v>
      </c>
      <c r="E13" t="s">
        <v>330</v>
      </c>
      <c r="F13" t="s">
        <v>623</v>
      </c>
      <c r="G13" t="s">
        <v>642</v>
      </c>
      <c r="H13" t="s">
        <v>660</v>
      </c>
      <c r="I13" t="s">
        <v>2</v>
      </c>
      <c r="J13">
        <f t="shared" ca="1" si="0"/>
        <v>4</v>
      </c>
      <c r="K13">
        <f t="shared" ca="1" si="1"/>
        <v>4534</v>
      </c>
      <c r="L13">
        <f t="shared" ca="1" si="2"/>
        <v>7780</v>
      </c>
      <c r="M13" s="11">
        <f ca="1">(Table1[[#This Row],[SELLING COST]]-Table1[[#This Row],[ COST COST]])</f>
        <v>3246</v>
      </c>
      <c r="N13" s="3">
        <f t="shared" ca="1" si="3"/>
        <v>2</v>
      </c>
      <c r="O13" s="3">
        <f ca="1">(Table1[[#This Row],[ COST COST]]*Table1[[#This Row],[SELLING COST]])</f>
        <v>35274520</v>
      </c>
      <c r="P13" s="3">
        <f t="shared" ca="1" si="4"/>
        <v>29</v>
      </c>
      <c r="Q13" s="3">
        <f ca="1">(Table1[[#This Row],[TOTAL REVENUE]]-Table1[[#This Row],[ COST COST]])</f>
        <v>35269986</v>
      </c>
      <c r="R13" t="s">
        <v>956</v>
      </c>
      <c r="S13" t="s">
        <v>959</v>
      </c>
      <c r="T13" t="s">
        <v>18</v>
      </c>
      <c r="U13" t="s">
        <v>978</v>
      </c>
      <c r="V13" t="s">
        <v>995</v>
      </c>
    </row>
    <row r="14" spans="1:22" x14ac:dyDescent="0.25">
      <c r="A14" t="s">
        <v>31</v>
      </c>
      <c r="B14" s="1">
        <v>46139</v>
      </c>
      <c r="C14" t="str">
        <f>TEXT(Table1[[#This Row],[ORDER DATE]],"MMM")</f>
        <v>Apr</v>
      </c>
      <c r="D14" t="str">
        <f>TEXT(Table1[[#This Row],[ORDER DATE]],"YYYY")</f>
        <v>2026</v>
      </c>
      <c r="E14" t="s">
        <v>331</v>
      </c>
      <c r="F14" t="s">
        <v>629</v>
      </c>
      <c r="G14" t="s">
        <v>643</v>
      </c>
      <c r="H14" t="s">
        <v>661</v>
      </c>
      <c r="I14" t="s">
        <v>2</v>
      </c>
      <c r="J14">
        <f t="shared" ca="1" si="0"/>
        <v>3</v>
      </c>
      <c r="K14">
        <f t="shared" ca="1" si="1"/>
        <v>782</v>
      </c>
      <c r="L14">
        <f t="shared" ca="1" si="2"/>
        <v>7818</v>
      </c>
      <c r="M14" s="11">
        <f ca="1">(Table1[[#This Row],[SELLING COST]]-Table1[[#This Row],[ COST COST]])</f>
        <v>7036</v>
      </c>
      <c r="N14" s="3">
        <f t="shared" ca="1" si="3"/>
        <v>2</v>
      </c>
      <c r="O14" s="3">
        <f ca="1">(Table1[[#This Row],[ COST COST]]*Table1[[#This Row],[SELLING COST]])</f>
        <v>6113676</v>
      </c>
      <c r="P14" s="3">
        <f t="shared" ca="1" si="4"/>
        <v>27</v>
      </c>
      <c r="Q14" s="3">
        <f ca="1">(Table1[[#This Row],[TOTAL REVENUE]]-Table1[[#This Row],[ COST COST]])</f>
        <v>6112894</v>
      </c>
      <c r="R14" t="s">
        <v>16</v>
      </c>
      <c r="S14" t="s">
        <v>960</v>
      </c>
      <c r="T14" t="s">
        <v>5</v>
      </c>
      <c r="U14" t="s">
        <v>979</v>
      </c>
      <c r="V14" t="s">
        <v>996</v>
      </c>
    </row>
    <row r="15" spans="1:22" x14ac:dyDescent="0.25">
      <c r="A15" t="s">
        <v>32</v>
      </c>
      <c r="B15" s="1">
        <v>46140</v>
      </c>
      <c r="C15" t="str">
        <f>TEXT(Table1[[#This Row],[ORDER DATE]],"MMM")</f>
        <v>Apr</v>
      </c>
      <c r="D15" t="str">
        <f>TEXT(Table1[[#This Row],[ORDER DATE]],"YYYY")</f>
        <v>2026</v>
      </c>
      <c r="E15" t="s">
        <v>332</v>
      </c>
      <c r="F15" t="s">
        <v>630</v>
      </c>
      <c r="G15" t="s">
        <v>644</v>
      </c>
      <c r="H15" t="s">
        <v>662</v>
      </c>
      <c r="I15" t="s">
        <v>2</v>
      </c>
      <c r="J15">
        <f t="shared" ca="1" si="0"/>
        <v>5</v>
      </c>
      <c r="K15">
        <f t="shared" ca="1" si="1"/>
        <v>2817</v>
      </c>
      <c r="L15">
        <f t="shared" ca="1" si="2"/>
        <v>7167</v>
      </c>
      <c r="M15" s="11">
        <f ca="1">(Table1[[#This Row],[SELLING COST]]-Table1[[#This Row],[ COST COST]])</f>
        <v>4350</v>
      </c>
      <c r="N15" s="3">
        <f t="shared" ca="1" si="3"/>
        <v>1</v>
      </c>
      <c r="O15" s="3">
        <f ca="1">(Table1[[#This Row],[ COST COST]]*Table1[[#This Row],[SELLING COST]])</f>
        <v>20189439</v>
      </c>
      <c r="P15" s="3">
        <f t="shared" ca="1" si="4"/>
        <v>23</v>
      </c>
      <c r="Q15" s="3">
        <f ca="1">(Table1[[#This Row],[TOTAL REVENUE]]-Table1[[#This Row],[ COST COST]])</f>
        <v>20186622</v>
      </c>
      <c r="R15" t="s">
        <v>952</v>
      </c>
      <c r="S15" t="s">
        <v>961</v>
      </c>
      <c r="T15" t="s">
        <v>8</v>
      </c>
      <c r="U15" t="s">
        <v>980</v>
      </c>
      <c r="V15" t="s">
        <v>997</v>
      </c>
    </row>
    <row r="16" spans="1:22" x14ac:dyDescent="0.25">
      <c r="A16" t="s">
        <v>33</v>
      </c>
      <c r="B16" s="1">
        <v>46141</v>
      </c>
      <c r="C16" t="str">
        <f>TEXT(Table1[[#This Row],[ORDER DATE]],"MMM")</f>
        <v>Apr</v>
      </c>
      <c r="D16" t="str">
        <f>TEXT(Table1[[#This Row],[ORDER DATE]],"YYYY")</f>
        <v>2026</v>
      </c>
      <c r="E16" t="s">
        <v>333</v>
      </c>
      <c r="F16" t="s">
        <v>631</v>
      </c>
      <c r="G16" t="s">
        <v>645</v>
      </c>
      <c r="H16" t="s">
        <v>663</v>
      </c>
      <c r="I16" t="s">
        <v>2</v>
      </c>
      <c r="J16">
        <f t="shared" ca="1" si="0"/>
        <v>3</v>
      </c>
      <c r="K16">
        <f t="shared" ca="1" si="1"/>
        <v>4527</v>
      </c>
      <c r="L16">
        <f t="shared" ca="1" si="2"/>
        <v>7638</v>
      </c>
      <c r="M16" s="11">
        <f ca="1">(Table1[[#This Row],[SELLING COST]]-Table1[[#This Row],[ COST COST]])</f>
        <v>3111</v>
      </c>
      <c r="N16" s="3">
        <f t="shared" ca="1" si="3"/>
        <v>5</v>
      </c>
      <c r="O16" s="3">
        <f ca="1">(Table1[[#This Row],[ COST COST]]*Table1[[#This Row],[SELLING COST]])</f>
        <v>34577226</v>
      </c>
      <c r="P16" s="3">
        <f t="shared" ca="1" si="4"/>
        <v>40</v>
      </c>
      <c r="Q16" s="3">
        <f ca="1">(Table1[[#This Row],[TOTAL REVENUE]]-Table1[[#This Row],[ COST COST]])</f>
        <v>34572699</v>
      </c>
      <c r="R16" t="s">
        <v>953</v>
      </c>
      <c r="S16" t="s">
        <v>962</v>
      </c>
      <c r="T16" t="s">
        <v>11</v>
      </c>
      <c r="U16" t="s">
        <v>981</v>
      </c>
      <c r="V16" t="s">
        <v>998</v>
      </c>
    </row>
    <row r="17" spans="1:22" x14ac:dyDescent="0.25">
      <c r="A17" t="s">
        <v>34</v>
      </c>
      <c r="B17" s="1">
        <v>46142</v>
      </c>
      <c r="C17" t="str">
        <f>TEXT(Table1[[#This Row],[ORDER DATE]],"MMM")</f>
        <v>Apr</v>
      </c>
      <c r="D17" t="str">
        <f>TEXT(Table1[[#This Row],[ORDER DATE]],"YYYY")</f>
        <v>2026</v>
      </c>
      <c r="E17" t="s">
        <v>334</v>
      </c>
      <c r="F17" t="s">
        <v>0</v>
      </c>
      <c r="G17" t="s">
        <v>646</v>
      </c>
      <c r="H17" t="s">
        <v>664</v>
      </c>
      <c r="I17" t="s">
        <v>2</v>
      </c>
      <c r="J17">
        <f t="shared" ca="1" si="0"/>
        <v>5</v>
      </c>
      <c r="K17">
        <f t="shared" ca="1" si="1"/>
        <v>3025</v>
      </c>
      <c r="L17">
        <f t="shared" ca="1" si="2"/>
        <v>7347</v>
      </c>
      <c r="M17" s="11">
        <f ca="1">(Table1[[#This Row],[SELLING COST]]-Table1[[#This Row],[ COST COST]])</f>
        <v>4322</v>
      </c>
      <c r="N17" s="3">
        <f t="shared" ca="1" si="3"/>
        <v>5</v>
      </c>
      <c r="O17" s="3">
        <f ca="1">(Table1[[#This Row],[ COST COST]]*Table1[[#This Row],[SELLING COST]])</f>
        <v>22224675</v>
      </c>
      <c r="P17" s="3">
        <f t="shared" ca="1" si="4"/>
        <v>38</v>
      </c>
      <c r="Q17" s="3">
        <f ca="1">(Table1[[#This Row],[TOTAL REVENUE]]-Table1[[#This Row],[ COST COST]])</f>
        <v>22221650</v>
      </c>
      <c r="R17" t="s">
        <v>954</v>
      </c>
      <c r="S17" t="s">
        <v>958</v>
      </c>
      <c r="T17" t="s">
        <v>965</v>
      </c>
      <c r="U17" t="s">
        <v>967</v>
      </c>
      <c r="V17" t="s">
        <v>999</v>
      </c>
    </row>
    <row r="18" spans="1:22" x14ac:dyDescent="0.25">
      <c r="A18" t="s">
        <v>35</v>
      </c>
      <c r="B18" s="1">
        <v>46143</v>
      </c>
      <c r="C18" t="str">
        <f>TEXT(Table1[[#This Row],[ORDER DATE]],"MMM")</f>
        <v>May</v>
      </c>
      <c r="D18" t="str">
        <f>TEXT(Table1[[#This Row],[ORDER DATE]],"YYYY")</f>
        <v>2026</v>
      </c>
      <c r="E18" t="s">
        <v>335</v>
      </c>
      <c r="F18" t="s">
        <v>627</v>
      </c>
      <c r="G18" t="s">
        <v>647</v>
      </c>
      <c r="H18" t="s">
        <v>665</v>
      </c>
      <c r="I18" t="s">
        <v>2</v>
      </c>
      <c r="J18">
        <f t="shared" ca="1" si="0"/>
        <v>4</v>
      </c>
      <c r="K18">
        <f t="shared" ca="1" si="1"/>
        <v>1776</v>
      </c>
      <c r="L18">
        <f t="shared" ca="1" si="2"/>
        <v>7794</v>
      </c>
      <c r="M18" s="11">
        <f ca="1">(Table1[[#This Row],[SELLING COST]]-Table1[[#This Row],[ COST COST]])</f>
        <v>6018</v>
      </c>
      <c r="N18" s="3">
        <f t="shared" ca="1" si="3"/>
        <v>1</v>
      </c>
      <c r="O18" s="3">
        <f ca="1">(Table1[[#This Row],[ COST COST]]*Table1[[#This Row],[SELLING COST]])</f>
        <v>13842144</v>
      </c>
      <c r="P18" s="3">
        <f t="shared" ca="1" si="4"/>
        <v>29</v>
      </c>
      <c r="Q18" s="3">
        <f ca="1">(Table1[[#This Row],[TOTAL REVENUE]]-Table1[[#This Row],[ COST COST]])</f>
        <v>13840368</v>
      </c>
      <c r="R18" t="s">
        <v>955</v>
      </c>
      <c r="S18" t="s">
        <v>959</v>
      </c>
      <c r="T18" t="s">
        <v>12</v>
      </c>
      <c r="U18" t="s">
        <v>968</v>
      </c>
      <c r="V18" t="s">
        <v>1000</v>
      </c>
    </row>
    <row r="19" spans="1:22" x14ac:dyDescent="0.25">
      <c r="A19" t="s">
        <v>36</v>
      </c>
      <c r="B19" s="1">
        <v>46144</v>
      </c>
      <c r="C19" t="str">
        <f>TEXT(Table1[[#This Row],[ORDER DATE]],"MMM")</f>
        <v>May</v>
      </c>
      <c r="D19" t="str">
        <f>TEXT(Table1[[#This Row],[ORDER DATE]],"YYYY")</f>
        <v>2026</v>
      </c>
      <c r="E19" t="s">
        <v>336</v>
      </c>
      <c r="F19" t="s">
        <v>632</v>
      </c>
      <c r="G19" t="s">
        <v>647</v>
      </c>
      <c r="H19" t="s">
        <v>666</v>
      </c>
      <c r="I19" t="s">
        <v>2</v>
      </c>
      <c r="J19">
        <f t="shared" ca="1" si="0"/>
        <v>3</v>
      </c>
      <c r="K19">
        <f t="shared" ca="1" si="1"/>
        <v>2328</v>
      </c>
      <c r="L19">
        <f t="shared" ca="1" si="2"/>
        <v>7518</v>
      </c>
      <c r="M19" s="11">
        <f ca="1">(Table1[[#This Row],[SELLING COST]]-Table1[[#This Row],[ COST COST]])</f>
        <v>5190</v>
      </c>
      <c r="N19" s="3">
        <f t="shared" ca="1" si="3"/>
        <v>6</v>
      </c>
      <c r="O19" s="3">
        <f ca="1">(Table1[[#This Row],[ COST COST]]*Table1[[#This Row],[SELLING COST]])</f>
        <v>17501904</v>
      </c>
      <c r="P19" s="3">
        <f t="shared" ca="1" si="4"/>
        <v>25</v>
      </c>
      <c r="Q19" s="3">
        <f ca="1">(Table1[[#This Row],[TOTAL REVENUE]]-Table1[[#This Row],[ COST COST]])</f>
        <v>17499576</v>
      </c>
      <c r="R19" t="s">
        <v>956</v>
      </c>
      <c r="S19" t="s">
        <v>960</v>
      </c>
      <c r="T19" t="s">
        <v>963</v>
      </c>
      <c r="U19" t="s">
        <v>969</v>
      </c>
      <c r="V19" t="s">
        <v>1001</v>
      </c>
    </row>
    <row r="20" spans="1:22" x14ac:dyDescent="0.25">
      <c r="A20" t="s">
        <v>37</v>
      </c>
      <c r="B20" s="1">
        <v>46145</v>
      </c>
      <c r="C20" t="str">
        <f>TEXT(Table1[[#This Row],[ORDER DATE]],"MMM")</f>
        <v>May</v>
      </c>
      <c r="D20" t="str">
        <f>TEXT(Table1[[#This Row],[ORDER DATE]],"YYYY")</f>
        <v>2026</v>
      </c>
      <c r="E20" t="s">
        <v>337</v>
      </c>
      <c r="F20" t="s">
        <v>632</v>
      </c>
      <c r="G20" t="s">
        <v>646</v>
      </c>
      <c r="H20" t="s">
        <v>667</v>
      </c>
      <c r="I20" t="s">
        <v>2</v>
      </c>
      <c r="J20">
        <f t="shared" ca="1" si="0"/>
        <v>4</v>
      </c>
      <c r="K20">
        <f t="shared" ca="1" si="1"/>
        <v>2648</v>
      </c>
      <c r="L20">
        <f t="shared" ca="1" si="2"/>
        <v>7721</v>
      </c>
      <c r="M20" s="11">
        <f ca="1">(Table1[[#This Row],[SELLING COST]]-Table1[[#This Row],[ COST COST]])</f>
        <v>5073</v>
      </c>
      <c r="N20" s="3">
        <f t="shared" ca="1" si="3"/>
        <v>5</v>
      </c>
      <c r="O20" s="3">
        <f ca="1">(Table1[[#This Row],[ COST COST]]*Table1[[#This Row],[SELLING COST]])</f>
        <v>20445208</v>
      </c>
      <c r="P20" s="3">
        <f t="shared" ca="1" si="4"/>
        <v>31</v>
      </c>
      <c r="Q20" s="3">
        <f ca="1">(Table1[[#This Row],[TOTAL REVENUE]]-Table1[[#This Row],[ COST COST]])</f>
        <v>20442560</v>
      </c>
      <c r="R20" t="s">
        <v>16</v>
      </c>
      <c r="S20" t="s">
        <v>961</v>
      </c>
      <c r="T20" t="s">
        <v>3</v>
      </c>
      <c r="U20" t="s">
        <v>970</v>
      </c>
      <c r="V20" t="s">
        <v>1002</v>
      </c>
    </row>
    <row r="21" spans="1:22" x14ac:dyDescent="0.25">
      <c r="A21" t="s">
        <v>38</v>
      </c>
      <c r="B21" s="1">
        <v>46146</v>
      </c>
      <c r="C21" t="str">
        <f>TEXT(Table1[[#This Row],[ORDER DATE]],"MMM")</f>
        <v>May</v>
      </c>
      <c r="D21" t="str">
        <f>TEXT(Table1[[#This Row],[ORDER DATE]],"YYYY")</f>
        <v>2026</v>
      </c>
      <c r="E21" t="s">
        <v>338</v>
      </c>
      <c r="F21" t="s">
        <v>626</v>
      </c>
      <c r="G21" t="s">
        <v>640</v>
      </c>
      <c r="H21" t="s">
        <v>668</v>
      </c>
      <c r="I21" t="s">
        <v>2</v>
      </c>
      <c r="J21">
        <f t="shared" ca="1" si="0"/>
        <v>3</v>
      </c>
      <c r="K21">
        <f t="shared" ca="1" si="1"/>
        <v>1740</v>
      </c>
      <c r="L21">
        <f t="shared" ca="1" si="2"/>
        <v>7698</v>
      </c>
      <c r="M21" s="11">
        <f ca="1">(Table1[[#This Row],[SELLING COST]]-Table1[[#This Row],[ COST COST]])</f>
        <v>5958</v>
      </c>
      <c r="N21" s="3">
        <f t="shared" ca="1" si="3"/>
        <v>3</v>
      </c>
      <c r="O21" s="3">
        <f ca="1">(Table1[[#This Row],[ COST COST]]*Table1[[#This Row],[SELLING COST]])</f>
        <v>13394520</v>
      </c>
      <c r="P21" s="3">
        <f t="shared" ca="1" si="4"/>
        <v>37</v>
      </c>
      <c r="Q21" s="3">
        <f ca="1">(Table1[[#This Row],[TOTAL REVENUE]]-Table1[[#This Row],[ COST COST]])</f>
        <v>13392780</v>
      </c>
      <c r="R21" t="s">
        <v>952</v>
      </c>
      <c r="S21" t="s">
        <v>962</v>
      </c>
      <c r="T21" t="s">
        <v>4</v>
      </c>
      <c r="U21" t="s">
        <v>971</v>
      </c>
      <c r="V21" t="s">
        <v>1003</v>
      </c>
    </row>
    <row r="22" spans="1:22" x14ac:dyDescent="0.25">
      <c r="A22" t="s">
        <v>39</v>
      </c>
      <c r="B22" s="1">
        <v>46147</v>
      </c>
      <c r="C22" t="str">
        <f>TEXT(Table1[[#This Row],[ORDER DATE]],"MMM")</f>
        <v>May</v>
      </c>
      <c r="D22" t="str">
        <f>TEXT(Table1[[#This Row],[ORDER DATE]],"YYYY")</f>
        <v>2026</v>
      </c>
      <c r="E22" t="s">
        <v>339</v>
      </c>
      <c r="F22" t="s">
        <v>627</v>
      </c>
      <c r="G22" t="s">
        <v>636</v>
      </c>
      <c r="H22" t="s">
        <v>669</v>
      </c>
      <c r="I22" t="s">
        <v>2</v>
      </c>
      <c r="J22">
        <f t="shared" ca="1" si="0"/>
        <v>5</v>
      </c>
      <c r="K22">
        <f t="shared" ca="1" si="1"/>
        <v>4041</v>
      </c>
      <c r="L22">
        <f t="shared" ca="1" si="2"/>
        <v>7755</v>
      </c>
      <c r="M22" s="11">
        <f ca="1">(Table1[[#This Row],[SELLING COST]]-Table1[[#This Row],[ COST COST]])</f>
        <v>3714</v>
      </c>
      <c r="N22" s="3">
        <f t="shared" ca="1" si="3"/>
        <v>1</v>
      </c>
      <c r="O22" s="3">
        <f ca="1">(Table1[[#This Row],[ COST COST]]*Table1[[#This Row],[SELLING COST]])</f>
        <v>31337955</v>
      </c>
      <c r="P22" s="3">
        <f t="shared" ca="1" si="4"/>
        <v>33</v>
      </c>
      <c r="Q22" s="3">
        <f ca="1">(Table1[[#This Row],[TOTAL REVENUE]]-Table1[[#This Row],[ COST COST]])</f>
        <v>31333914</v>
      </c>
      <c r="R22" t="s">
        <v>953</v>
      </c>
      <c r="S22" t="s">
        <v>958</v>
      </c>
      <c r="T22" t="s">
        <v>9</v>
      </c>
      <c r="U22" t="s">
        <v>972</v>
      </c>
      <c r="V22" t="s">
        <v>1004</v>
      </c>
    </row>
    <row r="23" spans="1:22" x14ac:dyDescent="0.25">
      <c r="A23" t="s">
        <v>40</v>
      </c>
      <c r="B23" s="1">
        <v>46148</v>
      </c>
      <c r="C23" t="str">
        <f>TEXT(Table1[[#This Row],[ORDER DATE]],"MMM")</f>
        <v>May</v>
      </c>
      <c r="D23" t="str">
        <f>TEXT(Table1[[#This Row],[ORDER DATE]],"YYYY")</f>
        <v>2026</v>
      </c>
      <c r="E23" t="s">
        <v>340</v>
      </c>
      <c r="F23" t="s">
        <v>628</v>
      </c>
      <c r="G23" t="s">
        <v>637</v>
      </c>
      <c r="H23" t="s">
        <v>670</v>
      </c>
      <c r="I23" t="s">
        <v>2</v>
      </c>
      <c r="J23">
        <f t="shared" ca="1" si="0"/>
        <v>5</v>
      </c>
      <c r="K23">
        <f t="shared" ca="1" si="1"/>
        <v>4998</v>
      </c>
      <c r="L23">
        <f t="shared" ca="1" si="2"/>
        <v>7809</v>
      </c>
      <c r="M23" s="11">
        <f ca="1">(Table1[[#This Row],[SELLING COST]]-Table1[[#This Row],[ COST COST]])</f>
        <v>2811</v>
      </c>
      <c r="N23" s="3">
        <f t="shared" ca="1" si="3"/>
        <v>1</v>
      </c>
      <c r="O23" s="3">
        <f ca="1">(Table1[[#This Row],[ COST COST]]*Table1[[#This Row],[SELLING COST]])</f>
        <v>39029382</v>
      </c>
      <c r="P23" s="3">
        <f t="shared" ca="1" si="4"/>
        <v>38</v>
      </c>
      <c r="Q23" s="3">
        <f ca="1">(Table1[[#This Row],[TOTAL REVENUE]]-Table1[[#This Row],[ COST COST]])</f>
        <v>39024384</v>
      </c>
      <c r="R23" t="s">
        <v>954</v>
      </c>
      <c r="S23" t="s">
        <v>959</v>
      </c>
      <c r="T23" t="s">
        <v>13</v>
      </c>
      <c r="U23" t="s">
        <v>973</v>
      </c>
      <c r="V23" t="s">
        <v>1005</v>
      </c>
    </row>
    <row r="24" spans="1:22" x14ac:dyDescent="0.25">
      <c r="A24" t="s">
        <v>41</v>
      </c>
      <c r="B24" s="1">
        <v>46149</v>
      </c>
      <c r="C24" t="str">
        <f>TEXT(Table1[[#This Row],[ORDER DATE]],"MMM")</f>
        <v>May</v>
      </c>
      <c r="D24" t="str">
        <f>TEXT(Table1[[#This Row],[ORDER DATE]],"YYYY")</f>
        <v>2026</v>
      </c>
      <c r="E24" t="s">
        <v>341</v>
      </c>
      <c r="F24" t="s">
        <v>621</v>
      </c>
      <c r="G24" t="s">
        <v>638</v>
      </c>
      <c r="H24" t="s">
        <v>671</v>
      </c>
      <c r="I24" t="s">
        <v>2</v>
      </c>
      <c r="J24">
        <f t="shared" ca="1" si="0"/>
        <v>3</v>
      </c>
      <c r="K24">
        <f t="shared" ca="1" si="1"/>
        <v>3063</v>
      </c>
      <c r="L24">
        <f t="shared" ca="1" si="2"/>
        <v>7636</v>
      </c>
      <c r="M24" s="11">
        <f ca="1">(Table1[[#This Row],[SELLING COST]]-Table1[[#This Row],[ COST COST]])</f>
        <v>4573</v>
      </c>
      <c r="N24" s="3">
        <f t="shared" ca="1" si="3"/>
        <v>5</v>
      </c>
      <c r="O24" s="3">
        <f ca="1">(Table1[[#This Row],[ COST COST]]*Table1[[#This Row],[SELLING COST]])</f>
        <v>23389068</v>
      </c>
      <c r="P24" s="3">
        <f t="shared" ca="1" si="4"/>
        <v>35</v>
      </c>
      <c r="Q24" s="3">
        <f ca="1">(Table1[[#This Row],[TOTAL REVENUE]]-Table1[[#This Row],[ COST COST]])</f>
        <v>23386005</v>
      </c>
      <c r="R24" t="s">
        <v>955</v>
      </c>
      <c r="S24" t="s">
        <v>960</v>
      </c>
      <c r="T24" t="s">
        <v>14</v>
      </c>
      <c r="U24" t="s">
        <v>974</v>
      </c>
      <c r="V24" t="s">
        <v>1006</v>
      </c>
    </row>
    <row r="25" spans="1:22" x14ac:dyDescent="0.25">
      <c r="A25" t="s">
        <v>42</v>
      </c>
      <c r="B25" s="1">
        <v>46150</v>
      </c>
      <c r="C25" t="str">
        <f>TEXT(Table1[[#This Row],[ORDER DATE]],"MMM")</f>
        <v>May</v>
      </c>
      <c r="D25" t="str">
        <f>TEXT(Table1[[#This Row],[ORDER DATE]],"YYYY")</f>
        <v>2026</v>
      </c>
      <c r="E25" t="s">
        <v>342</v>
      </c>
      <c r="F25" t="s">
        <v>621</v>
      </c>
      <c r="G25" t="s">
        <v>639</v>
      </c>
      <c r="H25" t="s">
        <v>672</v>
      </c>
      <c r="I25" t="s">
        <v>2</v>
      </c>
      <c r="J25">
        <f t="shared" ca="1" si="0"/>
        <v>4</v>
      </c>
      <c r="K25">
        <f t="shared" ca="1" si="1"/>
        <v>4576</v>
      </c>
      <c r="L25">
        <f t="shared" ca="1" si="2"/>
        <v>7551</v>
      </c>
      <c r="M25" s="11">
        <f ca="1">(Table1[[#This Row],[SELLING COST]]-Table1[[#This Row],[ COST COST]])</f>
        <v>2975</v>
      </c>
      <c r="N25" s="3">
        <f t="shared" ca="1" si="3"/>
        <v>7</v>
      </c>
      <c r="O25" s="3">
        <f ca="1">(Table1[[#This Row],[ COST COST]]*Table1[[#This Row],[SELLING COST]])</f>
        <v>34553376</v>
      </c>
      <c r="P25" s="3">
        <f t="shared" ca="1" si="4"/>
        <v>34</v>
      </c>
      <c r="Q25" s="3">
        <f ca="1">(Table1[[#This Row],[TOTAL REVENUE]]-Table1[[#This Row],[ COST COST]])</f>
        <v>34548800</v>
      </c>
      <c r="R25" t="s">
        <v>956</v>
      </c>
      <c r="S25" t="s">
        <v>961</v>
      </c>
      <c r="T25" t="s">
        <v>10</v>
      </c>
      <c r="U25" t="s">
        <v>975</v>
      </c>
      <c r="V25" t="s">
        <v>1007</v>
      </c>
    </row>
    <row r="26" spans="1:22" x14ac:dyDescent="0.25">
      <c r="A26" t="s">
        <v>43</v>
      </c>
      <c r="B26" s="1">
        <v>46151</v>
      </c>
      <c r="C26" t="str">
        <f>TEXT(Table1[[#This Row],[ORDER DATE]],"MMM")</f>
        <v>May</v>
      </c>
      <c r="D26" t="str">
        <f>TEXT(Table1[[#This Row],[ORDER DATE]],"YYYY")</f>
        <v>2026</v>
      </c>
      <c r="E26" t="s">
        <v>343</v>
      </c>
      <c r="F26" t="s">
        <v>622</v>
      </c>
      <c r="G26" t="s">
        <v>640</v>
      </c>
      <c r="H26" t="s">
        <v>673</v>
      </c>
      <c r="I26" t="s">
        <v>2</v>
      </c>
      <c r="J26">
        <f t="shared" ca="1" si="0"/>
        <v>5</v>
      </c>
      <c r="K26">
        <f t="shared" ca="1" si="1"/>
        <v>3068</v>
      </c>
      <c r="L26">
        <f t="shared" ca="1" si="2"/>
        <v>7593</v>
      </c>
      <c r="M26" s="11">
        <f ca="1">(Table1[[#This Row],[SELLING COST]]-Table1[[#This Row],[ COST COST]])</f>
        <v>4525</v>
      </c>
      <c r="N26" s="3">
        <f t="shared" ca="1" si="3"/>
        <v>6</v>
      </c>
      <c r="O26" s="3">
        <f ca="1">(Table1[[#This Row],[ COST COST]]*Table1[[#This Row],[SELLING COST]])</f>
        <v>23295324</v>
      </c>
      <c r="P26" s="3">
        <f t="shared" ca="1" si="4"/>
        <v>40</v>
      </c>
      <c r="Q26" s="3">
        <f ca="1">(Table1[[#This Row],[TOTAL REVENUE]]-Table1[[#This Row],[ COST COST]])</f>
        <v>23292256</v>
      </c>
      <c r="R26" t="s">
        <v>16</v>
      </c>
      <c r="S26" t="s">
        <v>962</v>
      </c>
      <c r="T26" t="s">
        <v>7</v>
      </c>
      <c r="U26" t="s">
        <v>976</v>
      </c>
      <c r="V26" t="s">
        <v>1008</v>
      </c>
    </row>
    <row r="27" spans="1:22" x14ac:dyDescent="0.25">
      <c r="A27" t="s">
        <v>44</v>
      </c>
      <c r="B27" s="1">
        <v>46152</v>
      </c>
      <c r="C27" t="str">
        <f>TEXT(Table1[[#This Row],[ORDER DATE]],"MMM")</f>
        <v>May</v>
      </c>
      <c r="D27" t="str">
        <f>TEXT(Table1[[#This Row],[ORDER DATE]],"YYYY")</f>
        <v>2026</v>
      </c>
      <c r="E27" t="s">
        <v>344</v>
      </c>
      <c r="F27" t="s">
        <v>633</v>
      </c>
      <c r="G27" t="s">
        <v>641</v>
      </c>
      <c r="H27" t="s">
        <v>674</v>
      </c>
      <c r="I27" t="s">
        <v>2</v>
      </c>
      <c r="J27">
        <f t="shared" ca="1" si="0"/>
        <v>5</v>
      </c>
      <c r="K27">
        <f t="shared" ca="1" si="1"/>
        <v>4870</v>
      </c>
      <c r="L27">
        <f t="shared" ca="1" si="2"/>
        <v>7299</v>
      </c>
      <c r="M27" s="11">
        <f ca="1">(Table1[[#This Row],[SELLING COST]]-Table1[[#This Row],[ COST COST]])</f>
        <v>2429</v>
      </c>
      <c r="N27" s="3">
        <f t="shared" ca="1" si="3"/>
        <v>3</v>
      </c>
      <c r="O27" s="3">
        <f ca="1">(Table1[[#This Row],[ COST COST]]*Table1[[#This Row],[SELLING COST]])</f>
        <v>35546130</v>
      </c>
      <c r="P27" s="3">
        <f t="shared" ca="1" si="4"/>
        <v>21</v>
      </c>
      <c r="Q27" s="3">
        <f ca="1">(Table1[[#This Row],[TOTAL REVENUE]]-Table1[[#This Row],[ COST COST]])</f>
        <v>35541260</v>
      </c>
      <c r="R27" t="s">
        <v>952</v>
      </c>
      <c r="S27" t="s">
        <v>958</v>
      </c>
      <c r="T27" t="s">
        <v>6</v>
      </c>
      <c r="U27" t="s">
        <v>977</v>
      </c>
      <c r="V27" t="s">
        <v>1009</v>
      </c>
    </row>
    <row r="28" spans="1:22" x14ac:dyDescent="0.25">
      <c r="A28" t="s">
        <v>45</v>
      </c>
      <c r="B28" s="1">
        <v>46153</v>
      </c>
      <c r="C28" t="str">
        <f>TEXT(Table1[[#This Row],[ORDER DATE]],"MMM")</f>
        <v>May</v>
      </c>
      <c r="D28" t="str">
        <f>TEXT(Table1[[#This Row],[ORDER DATE]],"YYYY")</f>
        <v>2026</v>
      </c>
      <c r="E28" t="s">
        <v>345</v>
      </c>
      <c r="F28" t="s">
        <v>634</v>
      </c>
      <c r="G28" t="s">
        <v>640</v>
      </c>
      <c r="H28" t="s">
        <v>675</v>
      </c>
      <c r="I28" t="s">
        <v>2</v>
      </c>
      <c r="J28">
        <f t="shared" ca="1" si="0"/>
        <v>3</v>
      </c>
      <c r="K28">
        <f t="shared" ca="1" si="1"/>
        <v>4903</v>
      </c>
      <c r="L28">
        <f t="shared" ca="1" si="2"/>
        <v>7605</v>
      </c>
      <c r="M28" s="11">
        <f ca="1">(Table1[[#This Row],[SELLING COST]]-Table1[[#This Row],[ COST COST]])</f>
        <v>2702</v>
      </c>
      <c r="N28" s="3">
        <f t="shared" ca="1" si="3"/>
        <v>2</v>
      </c>
      <c r="O28" s="3">
        <f ca="1">(Table1[[#This Row],[ COST COST]]*Table1[[#This Row],[SELLING COST]])</f>
        <v>37287315</v>
      </c>
      <c r="P28" s="3">
        <f t="shared" ca="1" si="4"/>
        <v>22</v>
      </c>
      <c r="Q28" s="3">
        <f ca="1">(Table1[[#This Row],[TOTAL REVENUE]]-Table1[[#This Row],[ COST COST]])</f>
        <v>37282412</v>
      </c>
      <c r="R28" t="s">
        <v>953</v>
      </c>
      <c r="S28" t="s">
        <v>959</v>
      </c>
      <c r="T28" t="s">
        <v>15</v>
      </c>
      <c r="U28" t="s">
        <v>978</v>
      </c>
      <c r="V28" t="s">
        <v>1010</v>
      </c>
    </row>
    <row r="29" spans="1:22" x14ac:dyDescent="0.25">
      <c r="A29" t="s">
        <v>46</v>
      </c>
      <c r="B29" s="1">
        <v>46154</v>
      </c>
      <c r="C29" t="str">
        <f>TEXT(Table1[[#This Row],[ORDER DATE]],"MMM")</f>
        <v>May</v>
      </c>
      <c r="D29" t="str">
        <f>TEXT(Table1[[#This Row],[ORDER DATE]],"YYYY")</f>
        <v>2026</v>
      </c>
      <c r="E29" t="s">
        <v>346</v>
      </c>
      <c r="F29" t="s">
        <v>631</v>
      </c>
      <c r="G29" t="s">
        <v>636</v>
      </c>
      <c r="H29" t="s">
        <v>676</v>
      </c>
      <c r="I29" t="s">
        <v>2</v>
      </c>
      <c r="J29">
        <f t="shared" ca="1" si="0"/>
        <v>5</v>
      </c>
      <c r="K29">
        <f t="shared" ca="1" si="1"/>
        <v>606</v>
      </c>
      <c r="L29">
        <f t="shared" ca="1" si="2"/>
        <v>7889</v>
      </c>
      <c r="M29" s="11">
        <f ca="1">(Table1[[#This Row],[SELLING COST]]-Table1[[#This Row],[ COST COST]])</f>
        <v>7283</v>
      </c>
      <c r="N29" s="3">
        <f t="shared" ca="1" si="3"/>
        <v>7</v>
      </c>
      <c r="O29" s="3">
        <f ca="1">(Table1[[#This Row],[ COST COST]]*Table1[[#This Row],[SELLING COST]])</f>
        <v>4780734</v>
      </c>
      <c r="P29" s="3">
        <f t="shared" ca="1" si="4"/>
        <v>35</v>
      </c>
      <c r="Q29" s="3">
        <f ca="1">(Table1[[#This Row],[TOTAL REVENUE]]-Table1[[#This Row],[ COST COST]])</f>
        <v>4780128</v>
      </c>
      <c r="R29" t="s">
        <v>954</v>
      </c>
      <c r="S29" t="s">
        <v>960</v>
      </c>
      <c r="T29" t="s">
        <v>964</v>
      </c>
      <c r="U29" t="s">
        <v>979</v>
      </c>
      <c r="V29" t="s">
        <v>1011</v>
      </c>
    </row>
    <row r="30" spans="1:22" x14ac:dyDescent="0.25">
      <c r="A30" t="s">
        <v>47</v>
      </c>
      <c r="B30" s="1">
        <v>46155</v>
      </c>
      <c r="C30" t="str">
        <f>TEXT(Table1[[#This Row],[ORDER DATE]],"MMM")</f>
        <v>May</v>
      </c>
      <c r="D30" t="str">
        <f>TEXT(Table1[[#This Row],[ORDER DATE]],"YYYY")</f>
        <v>2026</v>
      </c>
      <c r="E30" t="s">
        <v>347</v>
      </c>
      <c r="F30" t="s">
        <v>0</v>
      </c>
      <c r="G30" t="s">
        <v>637</v>
      </c>
      <c r="H30" t="s">
        <v>677</v>
      </c>
      <c r="I30" t="s">
        <v>2</v>
      </c>
      <c r="J30">
        <f t="shared" ca="1" si="0"/>
        <v>3</v>
      </c>
      <c r="K30">
        <f t="shared" ca="1" si="1"/>
        <v>4006</v>
      </c>
      <c r="L30">
        <f t="shared" ca="1" si="2"/>
        <v>7431</v>
      </c>
      <c r="M30" s="11">
        <f ca="1">(Table1[[#This Row],[SELLING COST]]-Table1[[#This Row],[ COST COST]])</f>
        <v>3425</v>
      </c>
      <c r="N30" s="3">
        <f t="shared" ca="1" si="3"/>
        <v>4</v>
      </c>
      <c r="O30" s="3">
        <f ca="1">(Table1[[#This Row],[ COST COST]]*Table1[[#This Row],[SELLING COST]])</f>
        <v>29768586</v>
      </c>
      <c r="P30" s="3">
        <f t="shared" ca="1" si="4"/>
        <v>35</v>
      </c>
      <c r="Q30" s="3">
        <f ca="1">(Table1[[#This Row],[TOTAL REVENUE]]-Table1[[#This Row],[ COST COST]])</f>
        <v>29764580</v>
      </c>
      <c r="R30" t="s">
        <v>955</v>
      </c>
      <c r="S30" t="s">
        <v>961</v>
      </c>
      <c r="T30" t="s">
        <v>18</v>
      </c>
      <c r="U30" t="s">
        <v>980</v>
      </c>
      <c r="V30" t="s">
        <v>1012</v>
      </c>
    </row>
    <row r="31" spans="1:22" x14ac:dyDescent="0.25">
      <c r="A31" t="s">
        <v>48</v>
      </c>
      <c r="B31" s="1">
        <v>46156</v>
      </c>
      <c r="C31" t="str">
        <f>TEXT(Table1[[#This Row],[ORDER DATE]],"MMM")</f>
        <v>May</v>
      </c>
      <c r="D31" t="str">
        <f>TEXT(Table1[[#This Row],[ORDER DATE]],"YYYY")</f>
        <v>2026</v>
      </c>
      <c r="E31" t="s">
        <v>348</v>
      </c>
      <c r="F31" t="s">
        <v>625</v>
      </c>
      <c r="G31" t="s">
        <v>639</v>
      </c>
      <c r="H31" t="s">
        <v>678</v>
      </c>
      <c r="I31" t="s">
        <v>2</v>
      </c>
      <c r="J31">
        <f t="shared" ca="1" si="0"/>
        <v>4</v>
      </c>
      <c r="K31">
        <f t="shared" ca="1" si="1"/>
        <v>3999</v>
      </c>
      <c r="L31">
        <f t="shared" ca="1" si="2"/>
        <v>7963</v>
      </c>
      <c r="M31" s="11">
        <f ca="1">(Table1[[#This Row],[SELLING COST]]-Table1[[#This Row],[ COST COST]])</f>
        <v>3964</v>
      </c>
      <c r="N31" s="3">
        <f t="shared" ca="1" si="3"/>
        <v>3</v>
      </c>
      <c r="O31" s="3">
        <f ca="1">(Table1[[#This Row],[ COST COST]]*Table1[[#This Row],[SELLING COST]])</f>
        <v>31844037</v>
      </c>
      <c r="P31" s="3">
        <f t="shared" ca="1" si="4"/>
        <v>35</v>
      </c>
      <c r="Q31" s="3">
        <f ca="1">(Table1[[#This Row],[TOTAL REVENUE]]-Table1[[#This Row],[ COST COST]])</f>
        <v>31840038</v>
      </c>
      <c r="R31" t="s">
        <v>956</v>
      </c>
      <c r="S31" t="s">
        <v>962</v>
      </c>
      <c r="T31" t="s">
        <v>5</v>
      </c>
      <c r="U31" t="s">
        <v>981</v>
      </c>
      <c r="V31" t="s">
        <v>1013</v>
      </c>
    </row>
    <row r="32" spans="1:22" x14ac:dyDescent="0.25">
      <c r="A32" t="s">
        <v>49</v>
      </c>
      <c r="B32" s="1">
        <v>46157</v>
      </c>
      <c r="C32" t="str">
        <f>TEXT(Table1[[#This Row],[ORDER DATE]],"MMM")</f>
        <v>May</v>
      </c>
      <c r="D32" t="str">
        <f>TEXT(Table1[[#This Row],[ORDER DATE]],"YYYY")</f>
        <v>2026</v>
      </c>
      <c r="E32" t="s">
        <v>349</v>
      </c>
      <c r="F32" t="s">
        <v>626</v>
      </c>
      <c r="G32" t="s">
        <v>638</v>
      </c>
      <c r="H32" t="s">
        <v>679</v>
      </c>
      <c r="I32" t="s">
        <v>2</v>
      </c>
      <c r="J32">
        <f t="shared" ca="1" si="0"/>
        <v>4</v>
      </c>
      <c r="K32">
        <f t="shared" ca="1" si="1"/>
        <v>2817</v>
      </c>
      <c r="L32">
        <f t="shared" ca="1" si="2"/>
        <v>7516</v>
      </c>
      <c r="M32" s="11">
        <f ca="1">(Table1[[#This Row],[SELLING COST]]-Table1[[#This Row],[ COST COST]])</f>
        <v>4699</v>
      </c>
      <c r="N32" s="3">
        <f t="shared" ca="1" si="3"/>
        <v>7</v>
      </c>
      <c r="O32" s="3">
        <f ca="1">(Table1[[#This Row],[ COST COST]]*Table1[[#This Row],[SELLING COST]])</f>
        <v>21172572</v>
      </c>
      <c r="P32" s="3">
        <f t="shared" ca="1" si="4"/>
        <v>33</v>
      </c>
      <c r="Q32" s="3">
        <f ca="1">(Table1[[#This Row],[TOTAL REVENUE]]-Table1[[#This Row],[ COST COST]])</f>
        <v>21169755</v>
      </c>
      <c r="R32" t="s">
        <v>16</v>
      </c>
      <c r="S32" t="s">
        <v>958</v>
      </c>
      <c r="T32" t="s">
        <v>8</v>
      </c>
      <c r="U32" t="s">
        <v>967</v>
      </c>
      <c r="V32" t="s">
        <v>1014</v>
      </c>
    </row>
    <row r="33" spans="1:22" x14ac:dyDescent="0.25">
      <c r="A33" t="s">
        <v>50</v>
      </c>
      <c r="B33" s="1">
        <v>46158</v>
      </c>
      <c r="C33" t="str">
        <f>TEXT(Table1[[#This Row],[ORDER DATE]],"MMM")</f>
        <v>May</v>
      </c>
      <c r="D33" t="str">
        <f>TEXT(Table1[[#This Row],[ORDER DATE]],"YYYY")</f>
        <v>2026</v>
      </c>
      <c r="E33" t="s">
        <v>350</v>
      </c>
      <c r="F33" t="s">
        <v>626</v>
      </c>
      <c r="G33" t="s">
        <v>642</v>
      </c>
      <c r="H33" t="s">
        <v>680</v>
      </c>
      <c r="I33" t="s">
        <v>2</v>
      </c>
      <c r="J33">
        <f t="shared" ca="1" si="0"/>
        <v>5</v>
      </c>
      <c r="K33">
        <f t="shared" ca="1" si="1"/>
        <v>4607</v>
      </c>
      <c r="L33">
        <f t="shared" ca="1" si="2"/>
        <v>7995</v>
      </c>
      <c r="M33" s="11">
        <f ca="1">(Table1[[#This Row],[SELLING COST]]-Table1[[#This Row],[ COST COST]])</f>
        <v>3388</v>
      </c>
      <c r="N33" s="3">
        <f t="shared" ca="1" si="3"/>
        <v>1</v>
      </c>
      <c r="O33" s="3">
        <f ca="1">(Table1[[#This Row],[ COST COST]]*Table1[[#This Row],[SELLING COST]])</f>
        <v>36832965</v>
      </c>
      <c r="P33" s="3">
        <f t="shared" ca="1" si="4"/>
        <v>28</v>
      </c>
      <c r="Q33" s="3">
        <f ca="1">(Table1[[#This Row],[TOTAL REVENUE]]-Table1[[#This Row],[ COST COST]])</f>
        <v>36828358</v>
      </c>
      <c r="R33" t="s">
        <v>952</v>
      </c>
      <c r="S33" t="s">
        <v>959</v>
      </c>
      <c r="T33" t="s">
        <v>11</v>
      </c>
      <c r="U33" t="s">
        <v>968</v>
      </c>
      <c r="V33" t="s">
        <v>1015</v>
      </c>
    </row>
    <row r="34" spans="1:22" x14ac:dyDescent="0.25">
      <c r="A34" t="s">
        <v>51</v>
      </c>
      <c r="B34" s="1">
        <v>46159</v>
      </c>
      <c r="C34" t="str">
        <f>TEXT(Table1[[#This Row],[ORDER DATE]],"MMM")</f>
        <v>May</v>
      </c>
      <c r="D34" t="str">
        <f>TEXT(Table1[[#This Row],[ORDER DATE]],"YYYY")</f>
        <v>2026</v>
      </c>
      <c r="E34" t="s">
        <v>351</v>
      </c>
      <c r="F34" t="s">
        <v>627</v>
      </c>
      <c r="G34" t="s">
        <v>643</v>
      </c>
      <c r="H34" t="s">
        <v>681</v>
      </c>
      <c r="I34" t="s">
        <v>2</v>
      </c>
      <c r="J34">
        <f t="shared" ca="1" si="0"/>
        <v>3</v>
      </c>
      <c r="K34">
        <f t="shared" ca="1" si="1"/>
        <v>2888</v>
      </c>
      <c r="L34">
        <f t="shared" ca="1" si="2"/>
        <v>7741</v>
      </c>
      <c r="M34" s="11">
        <f ca="1">(Table1[[#This Row],[SELLING COST]]-Table1[[#This Row],[ COST COST]])</f>
        <v>4853</v>
      </c>
      <c r="N34" s="3">
        <f t="shared" ca="1" si="3"/>
        <v>3</v>
      </c>
      <c r="O34" s="3">
        <f ca="1">(Table1[[#This Row],[ COST COST]]*Table1[[#This Row],[SELLING COST]])</f>
        <v>22356008</v>
      </c>
      <c r="P34" s="3">
        <f t="shared" ca="1" si="4"/>
        <v>34</v>
      </c>
      <c r="Q34" s="3">
        <f ca="1">(Table1[[#This Row],[TOTAL REVENUE]]-Table1[[#This Row],[ COST COST]])</f>
        <v>22353120</v>
      </c>
      <c r="R34" t="s">
        <v>953</v>
      </c>
      <c r="S34" t="s">
        <v>960</v>
      </c>
      <c r="T34" t="s">
        <v>965</v>
      </c>
      <c r="U34" t="s">
        <v>969</v>
      </c>
      <c r="V34" t="s">
        <v>1016</v>
      </c>
    </row>
    <row r="35" spans="1:22" x14ac:dyDescent="0.25">
      <c r="A35" t="s">
        <v>52</v>
      </c>
      <c r="B35" s="1">
        <v>46160</v>
      </c>
      <c r="C35" t="str">
        <f>TEXT(Table1[[#This Row],[ORDER DATE]],"MMM")</f>
        <v>May</v>
      </c>
      <c r="D35" t="str">
        <f>TEXT(Table1[[#This Row],[ORDER DATE]],"YYYY")</f>
        <v>2026</v>
      </c>
      <c r="E35" t="s">
        <v>352</v>
      </c>
      <c r="F35" t="s">
        <v>628</v>
      </c>
      <c r="G35" t="s">
        <v>644</v>
      </c>
      <c r="H35" t="s">
        <v>682</v>
      </c>
      <c r="I35" t="s">
        <v>2</v>
      </c>
      <c r="J35">
        <f t="shared" ca="1" si="0"/>
        <v>5</v>
      </c>
      <c r="K35">
        <f t="shared" ca="1" si="1"/>
        <v>2796</v>
      </c>
      <c r="L35">
        <f t="shared" ca="1" si="2"/>
        <v>7290</v>
      </c>
      <c r="M35" s="11">
        <f ca="1">(Table1[[#This Row],[SELLING COST]]-Table1[[#This Row],[ COST COST]])</f>
        <v>4494</v>
      </c>
      <c r="N35" s="3">
        <f t="shared" ca="1" si="3"/>
        <v>1</v>
      </c>
      <c r="O35" s="3">
        <f ca="1">(Table1[[#This Row],[ COST COST]]*Table1[[#This Row],[SELLING COST]])</f>
        <v>20382840</v>
      </c>
      <c r="P35" s="3">
        <f t="shared" ca="1" si="4"/>
        <v>38</v>
      </c>
      <c r="Q35" s="3">
        <f ca="1">(Table1[[#This Row],[TOTAL REVENUE]]-Table1[[#This Row],[ COST COST]])</f>
        <v>20380044</v>
      </c>
      <c r="R35" t="s">
        <v>954</v>
      </c>
      <c r="S35" t="s">
        <v>961</v>
      </c>
      <c r="T35" t="s">
        <v>12</v>
      </c>
      <c r="U35" t="s">
        <v>970</v>
      </c>
      <c r="V35" t="s">
        <v>1017</v>
      </c>
    </row>
    <row r="36" spans="1:22" x14ac:dyDescent="0.25">
      <c r="A36" t="s">
        <v>53</v>
      </c>
      <c r="B36" s="1">
        <v>46161</v>
      </c>
      <c r="C36" t="str">
        <f>TEXT(Table1[[#This Row],[ORDER DATE]],"MMM")</f>
        <v>May</v>
      </c>
      <c r="D36" t="str">
        <f>TEXT(Table1[[#This Row],[ORDER DATE]],"YYYY")</f>
        <v>2026</v>
      </c>
      <c r="E36" t="s">
        <v>353</v>
      </c>
      <c r="F36" t="s">
        <v>627</v>
      </c>
      <c r="G36" t="s">
        <v>645</v>
      </c>
      <c r="H36" t="s">
        <v>683</v>
      </c>
      <c r="I36" t="s">
        <v>2</v>
      </c>
      <c r="J36">
        <f t="shared" ca="1" si="0"/>
        <v>4</v>
      </c>
      <c r="K36">
        <f t="shared" ca="1" si="1"/>
        <v>1256</v>
      </c>
      <c r="L36">
        <f t="shared" ca="1" si="2"/>
        <v>7193</v>
      </c>
      <c r="M36" s="11">
        <f ca="1">(Table1[[#This Row],[SELLING COST]]-Table1[[#This Row],[ COST COST]])</f>
        <v>5937</v>
      </c>
      <c r="N36" s="3">
        <f t="shared" ca="1" si="3"/>
        <v>1</v>
      </c>
      <c r="O36" s="3">
        <f ca="1">(Table1[[#This Row],[ COST COST]]*Table1[[#This Row],[SELLING COST]])</f>
        <v>9034408</v>
      </c>
      <c r="P36" s="3">
        <f t="shared" ca="1" si="4"/>
        <v>34</v>
      </c>
      <c r="Q36" s="3">
        <f ca="1">(Table1[[#This Row],[TOTAL REVENUE]]-Table1[[#This Row],[ COST COST]])</f>
        <v>9033152</v>
      </c>
      <c r="R36" t="s">
        <v>955</v>
      </c>
      <c r="S36" t="s">
        <v>962</v>
      </c>
      <c r="T36" t="s">
        <v>963</v>
      </c>
      <c r="U36" t="s">
        <v>971</v>
      </c>
      <c r="V36" t="s">
        <v>1018</v>
      </c>
    </row>
    <row r="37" spans="1:22" x14ac:dyDescent="0.25">
      <c r="A37" t="s">
        <v>54</v>
      </c>
      <c r="B37" s="1">
        <v>46162</v>
      </c>
      <c r="C37" t="str">
        <f>TEXT(Table1[[#This Row],[ORDER DATE]],"MMM")</f>
        <v>May</v>
      </c>
      <c r="D37" t="str">
        <f>TEXT(Table1[[#This Row],[ORDER DATE]],"YYYY")</f>
        <v>2026</v>
      </c>
      <c r="E37" t="s">
        <v>354</v>
      </c>
      <c r="F37" t="s">
        <v>0</v>
      </c>
      <c r="G37" t="s">
        <v>646</v>
      </c>
      <c r="H37" t="s">
        <v>684</v>
      </c>
      <c r="I37" t="s">
        <v>2</v>
      </c>
      <c r="J37">
        <f t="shared" ca="1" si="0"/>
        <v>3</v>
      </c>
      <c r="K37">
        <f t="shared" ca="1" si="1"/>
        <v>4852</v>
      </c>
      <c r="L37">
        <f t="shared" ca="1" si="2"/>
        <v>7851</v>
      </c>
      <c r="M37" s="11">
        <f ca="1">(Table1[[#This Row],[SELLING COST]]-Table1[[#This Row],[ COST COST]])</f>
        <v>2999</v>
      </c>
      <c r="N37" s="3">
        <f t="shared" ca="1" si="3"/>
        <v>6</v>
      </c>
      <c r="O37" s="3">
        <f ca="1">(Table1[[#This Row],[ COST COST]]*Table1[[#This Row],[SELLING COST]])</f>
        <v>38093052</v>
      </c>
      <c r="P37" s="3">
        <f t="shared" ca="1" si="4"/>
        <v>39</v>
      </c>
      <c r="Q37" s="3">
        <f ca="1">(Table1[[#This Row],[TOTAL REVENUE]]-Table1[[#This Row],[ COST COST]])</f>
        <v>38088200</v>
      </c>
      <c r="R37" t="s">
        <v>956</v>
      </c>
      <c r="S37" t="s">
        <v>958</v>
      </c>
      <c r="T37" t="s">
        <v>3</v>
      </c>
      <c r="U37" t="s">
        <v>972</v>
      </c>
      <c r="V37" t="s">
        <v>1019</v>
      </c>
    </row>
    <row r="38" spans="1:22" x14ac:dyDescent="0.25">
      <c r="A38" t="s">
        <v>55</v>
      </c>
      <c r="B38" s="1">
        <v>46163</v>
      </c>
      <c r="C38" t="str">
        <f>TEXT(Table1[[#This Row],[ORDER DATE]],"MMM")</f>
        <v>May</v>
      </c>
      <c r="D38" t="str">
        <f>TEXT(Table1[[#This Row],[ORDER DATE]],"YYYY")</f>
        <v>2026</v>
      </c>
      <c r="E38" t="s">
        <v>355</v>
      </c>
      <c r="F38" t="s">
        <v>620</v>
      </c>
      <c r="G38" t="s">
        <v>647</v>
      </c>
      <c r="H38" t="s">
        <v>685</v>
      </c>
      <c r="I38" t="s">
        <v>2</v>
      </c>
      <c r="J38">
        <f t="shared" ca="1" si="0"/>
        <v>4</v>
      </c>
      <c r="K38">
        <f t="shared" ca="1" si="1"/>
        <v>2581</v>
      </c>
      <c r="L38">
        <f t="shared" ca="1" si="2"/>
        <v>7870</v>
      </c>
      <c r="M38" s="11">
        <f ca="1">(Table1[[#This Row],[SELLING COST]]-Table1[[#This Row],[ COST COST]])</f>
        <v>5289</v>
      </c>
      <c r="N38" s="3">
        <f t="shared" ca="1" si="3"/>
        <v>7</v>
      </c>
      <c r="O38" s="3">
        <f ca="1">(Table1[[#This Row],[ COST COST]]*Table1[[#This Row],[SELLING COST]])</f>
        <v>20312470</v>
      </c>
      <c r="P38" s="3">
        <f t="shared" ca="1" si="4"/>
        <v>25</v>
      </c>
      <c r="Q38" s="3">
        <f ca="1">(Table1[[#This Row],[TOTAL REVENUE]]-Table1[[#This Row],[ COST COST]])</f>
        <v>20309889</v>
      </c>
      <c r="R38" t="s">
        <v>16</v>
      </c>
      <c r="S38" t="s">
        <v>959</v>
      </c>
      <c r="T38" t="s">
        <v>4</v>
      </c>
      <c r="U38" t="s">
        <v>973</v>
      </c>
      <c r="V38" t="s">
        <v>1020</v>
      </c>
    </row>
    <row r="39" spans="1:22" x14ac:dyDescent="0.25">
      <c r="A39" t="s">
        <v>56</v>
      </c>
      <c r="B39" s="1">
        <v>46164</v>
      </c>
      <c r="C39" t="str">
        <f>TEXT(Table1[[#This Row],[ORDER DATE]],"MMM")</f>
        <v>May</v>
      </c>
      <c r="D39" t="str">
        <f>TEXT(Table1[[#This Row],[ORDER DATE]],"YYYY")</f>
        <v>2026</v>
      </c>
      <c r="E39" t="s">
        <v>356</v>
      </c>
      <c r="F39" t="s">
        <v>619</v>
      </c>
      <c r="G39" t="s">
        <v>647</v>
      </c>
      <c r="H39" t="s">
        <v>686</v>
      </c>
      <c r="I39" t="s">
        <v>2</v>
      </c>
      <c r="J39">
        <f t="shared" ca="1" si="0"/>
        <v>4</v>
      </c>
      <c r="K39">
        <f t="shared" ca="1" si="1"/>
        <v>4863</v>
      </c>
      <c r="L39">
        <f t="shared" ca="1" si="2"/>
        <v>7432</v>
      </c>
      <c r="M39" s="11">
        <f ca="1">(Table1[[#This Row],[SELLING COST]]-Table1[[#This Row],[ COST COST]])</f>
        <v>2569</v>
      </c>
      <c r="N39" s="3">
        <f t="shared" ca="1" si="3"/>
        <v>7</v>
      </c>
      <c r="O39" s="3">
        <f ca="1">(Table1[[#This Row],[ COST COST]]*Table1[[#This Row],[SELLING COST]])</f>
        <v>36141816</v>
      </c>
      <c r="P39" s="3">
        <f t="shared" ca="1" si="4"/>
        <v>31</v>
      </c>
      <c r="Q39" s="3">
        <f ca="1">(Table1[[#This Row],[TOTAL REVENUE]]-Table1[[#This Row],[ COST COST]])</f>
        <v>36136953</v>
      </c>
      <c r="R39" t="s">
        <v>952</v>
      </c>
      <c r="S39" t="s">
        <v>960</v>
      </c>
      <c r="T39" t="s">
        <v>9</v>
      </c>
      <c r="U39" t="s">
        <v>974</v>
      </c>
      <c r="V39" t="s">
        <v>1021</v>
      </c>
    </row>
    <row r="40" spans="1:22" x14ac:dyDescent="0.25">
      <c r="A40" t="s">
        <v>57</v>
      </c>
      <c r="B40" s="1">
        <v>46165</v>
      </c>
      <c r="C40" t="str">
        <f>TEXT(Table1[[#This Row],[ORDER DATE]],"MMM")</f>
        <v>May</v>
      </c>
      <c r="D40" t="str">
        <f>TEXT(Table1[[#This Row],[ORDER DATE]],"YYYY")</f>
        <v>2026</v>
      </c>
      <c r="E40" t="s">
        <v>357</v>
      </c>
      <c r="F40" t="s">
        <v>1</v>
      </c>
      <c r="G40" t="s">
        <v>646</v>
      </c>
      <c r="H40" t="s">
        <v>687</v>
      </c>
      <c r="I40" t="s">
        <v>2</v>
      </c>
      <c r="J40">
        <f t="shared" ca="1" si="0"/>
        <v>5</v>
      </c>
      <c r="K40">
        <f t="shared" ca="1" si="1"/>
        <v>4487</v>
      </c>
      <c r="L40">
        <f t="shared" ca="1" si="2"/>
        <v>7556</v>
      </c>
      <c r="M40" s="11">
        <f ca="1">(Table1[[#This Row],[SELLING COST]]-Table1[[#This Row],[ COST COST]])</f>
        <v>3069</v>
      </c>
      <c r="N40" s="3">
        <f t="shared" ca="1" si="3"/>
        <v>7</v>
      </c>
      <c r="O40" s="3">
        <f ca="1">(Table1[[#This Row],[ COST COST]]*Table1[[#This Row],[SELLING COST]])</f>
        <v>33903772</v>
      </c>
      <c r="P40" s="3">
        <f t="shared" ca="1" si="4"/>
        <v>29</v>
      </c>
      <c r="Q40" s="3">
        <f ca="1">(Table1[[#This Row],[TOTAL REVENUE]]-Table1[[#This Row],[ COST COST]])</f>
        <v>33899285</v>
      </c>
      <c r="R40" t="s">
        <v>953</v>
      </c>
      <c r="S40" t="s">
        <v>961</v>
      </c>
      <c r="T40" t="s">
        <v>13</v>
      </c>
      <c r="U40" t="s">
        <v>975</v>
      </c>
      <c r="V40" t="s">
        <v>1022</v>
      </c>
    </row>
    <row r="41" spans="1:22" x14ac:dyDescent="0.25">
      <c r="A41" t="s">
        <v>58</v>
      </c>
      <c r="B41" s="1">
        <v>46166</v>
      </c>
      <c r="C41" t="str">
        <f>TEXT(Table1[[#This Row],[ORDER DATE]],"MMM")</f>
        <v>May</v>
      </c>
      <c r="D41" t="str">
        <f>TEXT(Table1[[#This Row],[ORDER DATE]],"YYYY")</f>
        <v>2026</v>
      </c>
      <c r="E41" t="s">
        <v>358</v>
      </c>
      <c r="F41" t="s">
        <v>623</v>
      </c>
      <c r="G41" t="s">
        <v>624</v>
      </c>
      <c r="H41" t="s">
        <v>688</v>
      </c>
      <c r="I41" t="s">
        <v>2</v>
      </c>
      <c r="J41">
        <f t="shared" ca="1" si="0"/>
        <v>3</v>
      </c>
      <c r="K41">
        <f t="shared" ca="1" si="1"/>
        <v>538</v>
      </c>
      <c r="L41">
        <f t="shared" ca="1" si="2"/>
        <v>7414</v>
      </c>
      <c r="M41" s="11">
        <f ca="1">(Table1[[#This Row],[SELLING COST]]-Table1[[#This Row],[ COST COST]])</f>
        <v>6876</v>
      </c>
      <c r="N41" s="3">
        <f t="shared" ca="1" si="3"/>
        <v>3</v>
      </c>
      <c r="O41" s="3">
        <f ca="1">(Table1[[#This Row],[ COST COST]]*Table1[[#This Row],[SELLING COST]])</f>
        <v>3988732</v>
      </c>
      <c r="P41" s="3">
        <f t="shared" ca="1" si="4"/>
        <v>20</v>
      </c>
      <c r="Q41" s="3">
        <f ca="1">(Table1[[#This Row],[TOTAL REVENUE]]-Table1[[#This Row],[ COST COST]])</f>
        <v>3988194</v>
      </c>
      <c r="R41" t="s">
        <v>954</v>
      </c>
      <c r="S41" t="s">
        <v>962</v>
      </c>
      <c r="T41" t="s">
        <v>14</v>
      </c>
      <c r="U41" t="s">
        <v>976</v>
      </c>
      <c r="V41" t="s">
        <v>1023</v>
      </c>
    </row>
    <row r="42" spans="1:22" x14ac:dyDescent="0.25">
      <c r="A42" t="s">
        <v>59</v>
      </c>
      <c r="B42" s="1">
        <v>46167</v>
      </c>
      <c r="C42" t="str">
        <f>TEXT(Table1[[#This Row],[ORDER DATE]],"MMM")</f>
        <v>May</v>
      </c>
      <c r="D42" t="str">
        <f>TEXT(Table1[[#This Row],[ORDER DATE]],"YYYY")</f>
        <v>2026</v>
      </c>
      <c r="E42" t="s">
        <v>359</v>
      </c>
      <c r="F42" t="s">
        <v>629</v>
      </c>
      <c r="G42" t="s">
        <v>636</v>
      </c>
      <c r="H42" t="s">
        <v>689</v>
      </c>
      <c r="I42" t="s">
        <v>2</v>
      </c>
      <c r="J42">
        <f t="shared" ca="1" si="0"/>
        <v>3</v>
      </c>
      <c r="K42">
        <f t="shared" ca="1" si="1"/>
        <v>1597</v>
      </c>
      <c r="L42">
        <f t="shared" ca="1" si="2"/>
        <v>7026</v>
      </c>
      <c r="M42" s="11">
        <f ca="1">(Table1[[#This Row],[SELLING COST]]-Table1[[#This Row],[ COST COST]])</f>
        <v>5429</v>
      </c>
      <c r="N42" s="3">
        <f t="shared" ca="1" si="3"/>
        <v>6</v>
      </c>
      <c r="O42" s="3">
        <f ca="1">(Table1[[#This Row],[ COST COST]]*Table1[[#This Row],[SELLING COST]])</f>
        <v>11220522</v>
      </c>
      <c r="P42" s="3">
        <f t="shared" ca="1" si="4"/>
        <v>29</v>
      </c>
      <c r="Q42" s="3">
        <f ca="1">(Table1[[#This Row],[TOTAL REVENUE]]-Table1[[#This Row],[ COST COST]])</f>
        <v>11218925</v>
      </c>
      <c r="R42" t="s">
        <v>955</v>
      </c>
      <c r="S42" t="s">
        <v>958</v>
      </c>
      <c r="T42" t="s">
        <v>10</v>
      </c>
      <c r="U42" t="s">
        <v>977</v>
      </c>
      <c r="V42" t="s">
        <v>1024</v>
      </c>
    </row>
    <row r="43" spans="1:22" x14ac:dyDescent="0.25">
      <c r="A43" t="s">
        <v>60</v>
      </c>
      <c r="B43" s="1">
        <v>46168</v>
      </c>
      <c r="C43" t="str">
        <f>TEXT(Table1[[#This Row],[ORDER DATE]],"MMM")</f>
        <v>May</v>
      </c>
      <c r="D43" t="str">
        <f>TEXT(Table1[[#This Row],[ORDER DATE]],"YYYY")</f>
        <v>2026</v>
      </c>
      <c r="E43" t="s">
        <v>360</v>
      </c>
      <c r="F43" t="s">
        <v>630</v>
      </c>
      <c r="G43" t="s">
        <v>637</v>
      </c>
      <c r="H43" t="s">
        <v>690</v>
      </c>
      <c r="I43" t="s">
        <v>2</v>
      </c>
      <c r="J43">
        <f t="shared" ca="1" si="0"/>
        <v>3</v>
      </c>
      <c r="K43">
        <f t="shared" ca="1" si="1"/>
        <v>3418</v>
      </c>
      <c r="L43">
        <f t="shared" ca="1" si="2"/>
        <v>7691</v>
      </c>
      <c r="M43" s="11">
        <f ca="1">(Table1[[#This Row],[SELLING COST]]-Table1[[#This Row],[ COST COST]])</f>
        <v>4273</v>
      </c>
      <c r="N43" s="3">
        <f t="shared" ca="1" si="3"/>
        <v>7</v>
      </c>
      <c r="O43" s="3">
        <f ca="1">(Table1[[#This Row],[ COST COST]]*Table1[[#This Row],[SELLING COST]])</f>
        <v>26287838</v>
      </c>
      <c r="P43" s="3">
        <f t="shared" ca="1" si="4"/>
        <v>36</v>
      </c>
      <c r="Q43" s="3">
        <f ca="1">(Table1[[#This Row],[TOTAL REVENUE]]-Table1[[#This Row],[ COST COST]])</f>
        <v>26284420</v>
      </c>
      <c r="R43" t="s">
        <v>956</v>
      </c>
      <c r="S43" t="s">
        <v>959</v>
      </c>
      <c r="T43" t="s">
        <v>7</v>
      </c>
      <c r="U43" t="s">
        <v>978</v>
      </c>
      <c r="V43" t="s">
        <v>1025</v>
      </c>
    </row>
    <row r="44" spans="1:22" x14ac:dyDescent="0.25">
      <c r="A44" t="s">
        <v>61</v>
      </c>
      <c r="B44" s="1">
        <v>46169</v>
      </c>
      <c r="C44" t="str">
        <f>TEXT(Table1[[#This Row],[ORDER DATE]],"MMM")</f>
        <v>May</v>
      </c>
      <c r="D44" t="str">
        <f>TEXT(Table1[[#This Row],[ORDER DATE]],"YYYY")</f>
        <v>2026</v>
      </c>
      <c r="E44" t="s">
        <v>361</v>
      </c>
      <c r="F44" t="s">
        <v>631</v>
      </c>
      <c r="G44" t="s">
        <v>638</v>
      </c>
      <c r="H44" t="s">
        <v>691</v>
      </c>
      <c r="I44" t="s">
        <v>2</v>
      </c>
      <c r="J44">
        <f t="shared" ca="1" si="0"/>
        <v>3</v>
      </c>
      <c r="K44">
        <f t="shared" ca="1" si="1"/>
        <v>957</v>
      </c>
      <c r="L44">
        <f t="shared" ca="1" si="2"/>
        <v>7274</v>
      </c>
      <c r="M44" s="11">
        <f ca="1">(Table1[[#This Row],[SELLING COST]]-Table1[[#This Row],[ COST COST]])</f>
        <v>6317</v>
      </c>
      <c r="N44" s="3">
        <f t="shared" ca="1" si="3"/>
        <v>5</v>
      </c>
      <c r="O44" s="3">
        <f ca="1">(Table1[[#This Row],[ COST COST]]*Table1[[#This Row],[SELLING COST]])</f>
        <v>6961218</v>
      </c>
      <c r="P44" s="3">
        <f t="shared" ca="1" si="4"/>
        <v>21</v>
      </c>
      <c r="Q44" s="3">
        <f ca="1">(Table1[[#This Row],[TOTAL REVENUE]]-Table1[[#This Row],[ COST COST]])</f>
        <v>6960261</v>
      </c>
      <c r="R44" t="s">
        <v>16</v>
      </c>
      <c r="S44" t="s">
        <v>960</v>
      </c>
      <c r="T44" t="s">
        <v>6</v>
      </c>
      <c r="U44" t="s">
        <v>979</v>
      </c>
      <c r="V44" t="s">
        <v>1026</v>
      </c>
    </row>
    <row r="45" spans="1:22" x14ac:dyDescent="0.25">
      <c r="A45" t="s">
        <v>62</v>
      </c>
      <c r="B45" s="1">
        <v>46170</v>
      </c>
      <c r="C45" t="str">
        <f>TEXT(Table1[[#This Row],[ORDER DATE]],"MMM")</f>
        <v>May</v>
      </c>
      <c r="D45" t="str">
        <f>TEXT(Table1[[#This Row],[ORDER DATE]],"YYYY")</f>
        <v>2026</v>
      </c>
      <c r="E45" t="s">
        <v>362</v>
      </c>
      <c r="F45" t="s">
        <v>0</v>
      </c>
      <c r="G45" t="s">
        <v>639</v>
      </c>
      <c r="H45" t="s">
        <v>692</v>
      </c>
      <c r="I45" t="s">
        <v>2</v>
      </c>
      <c r="J45">
        <f t="shared" ca="1" si="0"/>
        <v>4</v>
      </c>
      <c r="K45">
        <f t="shared" ca="1" si="1"/>
        <v>4990</v>
      </c>
      <c r="L45">
        <f t="shared" ca="1" si="2"/>
        <v>7702</v>
      </c>
      <c r="M45" s="11">
        <f ca="1">(Table1[[#This Row],[SELLING COST]]-Table1[[#This Row],[ COST COST]])</f>
        <v>2712</v>
      </c>
      <c r="N45" s="3">
        <f t="shared" ca="1" si="3"/>
        <v>2</v>
      </c>
      <c r="O45" s="3">
        <f ca="1">(Table1[[#This Row],[ COST COST]]*Table1[[#This Row],[SELLING COST]])</f>
        <v>38432980</v>
      </c>
      <c r="P45" s="3">
        <f t="shared" ca="1" si="4"/>
        <v>29</v>
      </c>
      <c r="Q45" s="3">
        <f ca="1">(Table1[[#This Row],[TOTAL REVENUE]]-Table1[[#This Row],[ COST COST]])</f>
        <v>38427990</v>
      </c>
      <c r="R45" t="s">
        <v>952</v>
      </c>
      <c r="S45" t="s">
        <v>961</v>
      </c>
      <c r="T45" t="s">
        <v>15</v>
      </c>
      <c r="U45" t="s">
        <v>980</v>
      </c>
      <c r="V45" t="s">
        <v>1027</v>
      </c>
    </row>
    <row r="46" spans="1:22" x14ac:dyDescent="0.25">
      <c r="A46" t="s">
        <v>63</v>
      </c>
      <c r="B46" s="1">
        <v>46171</v>
      </c>
      <c r="C46" t="str">
        <f>TEXT(Table1[[#This Row],[ORDER DATE]],"MMM")</f>
        <v>May</v>
      </c>
      <c r="D46" t="str">
        <f>TEXT(Table1[[#This Row],[ORDER DATE]],"YYYY")</f>
        <v>2026</v>
      </c>
      <c r="E46" t="s">
        <v>363</v>
      </c>
      <c r="F46" t="s">
        <v>627</v>
      </c>
      <c r="G46" t="s">
        <v>640</v>
      </c>
      <c r="H46" t="s">
        <v>693</v>
      </c>
      <c r="I46" t="s">
        <v>2</v>
      </c>
      <c r="J46">
        <f t="shared" ca="1" si="0"/>
        <v>3</v>
      </c>
      <c r="K46">
        <f t="shared" ca="1" si="1"/>
        <v>4746</v>
      </c>
      <c r="L46">
        <f t="shared" ca="1" si="2"/>
        <v>7686</v>
      </c>
      <c r="M46" s="11">
        <f ca="1">(Table1[[#This Row],[SELLING COST]]-Table1[[#This Row],[ COST COST]])</f>
        <v>2940</v>
      </c>
      <c r="N46" s="3">
        <f t="shared" ca="1" si="3"/>
        <v>4</v>
      </c>
      <c r="O46" s="3">
        <f ca="1">(Table1[[#This Row],[ COST COST]]*Table1[[#This Row],[SELLING COST]])</f>
        <v>36477756</v>
      </c>
      <c r="P46" s="3">
        <f t="shared" ca="1" si="4"/>
        <v>27</v>
      </c>
      <c r="Q46" s="3">
        <f ca="1">(Table1[[#This Row],[TOTAL REVENUE]]-Table1[[#This Row],[ COST COST]])</f>
        <v>36473010</v>
      </c>
      <c r="R46" t="s">
        <v>953</v>
      </c>
      <c r="S46" t="s">
        <v>962</v>
      </c>
      <c r="T46" t="s">
        <v>964</v>
      </c>
      <c r="U46" t="s">
        <v>981</v>
      </c>
      <c r="V46" t="s">
        <v>1028</v>
      </c>
    </row>
    <row r="47" spans="1:22" x14ac:dyDescent="0.25">
      <c r="A47" t="s">
        <v>64</v>
      </c>
      <c r="B47" s="1">
        <v>46172</v>
      </c>
      <c r="C47" t="str">
        <f>TEXT(Table1[[#This Row],[ORDER DATE]],"MMM")</f>
        <v>May</v>
      </c>
      <c r="D47" t="str">
        <f>TEXT(Table1[[#This Row],[ORDER DATE]],"YYYY")</f>
        <v>2026</v>
      </c>
      <c r="E47" t="s">
        <v>364</v>
      </c>
      <c r="F47" t="s">
        <v>632</v>
      </c>
      <c r="G47" t="s">
        <v>641</v>
      </c>
      <c r="H47" t="s">
        <v>694</v>
      </c>
      <c r="I47" t="s">
        <v>2</v>
      </c>
      <c r="J47">
        <f t="shared" ca="1" si="0"/>
        <v>4</v>
      </c>
      <c r="K47">
        <f t="shared" ca="1" si="1"/>
        <v>3831</v>
      </c>
      <c r="L47">
        <f t="shared" ca="1" si="2"/>
        <v>7358</v>
      </c>
      <c r="M47" s="11">
        <f ca="1">(Table1[[#This Row],[SELLING COST]]-Table1[[#This Row],[ COST COST]])</f>
        <v>3527</v>
      </c>
      <c r="N47" s="3">
        <f t="shared" ca="1" si="3"/>
        <v>7</v>
      </c>
      <c r="O47" s="3">
        <f ca="1">(Table1[[#This Row],[ COST COST]]*Table1[[#This Row],[SELLING COST]])</f>
        <v>28188498</v>
      </c>
      <c r="P47" s="3">
        <f t="shared" ca="1" si="4"/>
        <v>29</v>
      </c>
      <c r="Q47" s="3">
        <f ca="1">(Table1[[#This Row],[TOTAL REVENUE]]-Table1[[#This Row],[ COST COST]])</f>
        <v>28184667</v>
      </c>
      <c r="R47" t="s">
        <v>954</v>
      </c>
      <c r="S47" t="s">
        <v>958</v>
      </c>
      <c r="T47" t="s">
        <v>18</v>
      </c>
      <c r="U47" t="s">
        <v>967</v>
      </c>
      <c r="V47" t="s">
        <v>1029</v>
      </c>
    </row>
    <row r="48" spans="1:22" x14ac:dyDescent="0.25">
      <c r="A48" t="s">
        <v>65</v>
      </c>
      <c r="B48" s="1">
        <v>46173</v>
      </c>
      <c r="C48" t="str">
        <f>TEXT(Table1[[#This Row],[ORDER DATE]],"MMM")</f>
        <v>May</v>
      </c>
      <c r="D48" t="str">
        <f>TEXT(Table1[[#This Row],[ORDER DATE]],"YYYY")</f>
        <v>2026</v>
      </c>
      <c r="E48" t="s">
        <v>365</v>
      </c>
      <c r="F48" t="s">
        <v>632</v>
      </c>
      <c r="G48" t="s">
        <v>640</v>
      </c>
      <c r="H48" t="s">
        <v>695</v>
      </c>
      <c r="I48" t="s">
        <v>2</v>
      </c>
      <c r="J48">
        <f t="shared" ca="1" si="0"/>
        <v>3</v>
      </c>
      <c r="K48">
        <f t="shared" ca="1" si="1"/>
        <v>984</v>
      </c>
      <c r="L48">
        <f t="shared" ca="1" si="2"/>
        <v>7871</v>
      </c>
      <c r="M48" s="11">
        <f ca="1">(Table1[[#This Row],[SELLING COST]]-Table1[[#This Row],[ COST COST]])</f>
        <v>6887</v>
      </c>
      <c r="N48" s="3">
        <f t="shared" ca="1" si="3"/>
        <v>4</v>
      </c>
      <c r="O48" s="3">
        <f ca="1">(Table1[[#This Row],[ COST COST]]*Table1[[#This Row],[SELLING COST]])</f>
        <v>7745064</v>
      </c>
      <c r="P48" s="3">
        <f t="shared" ca="1" si="4"/>
        <v>36</v>
      </c>
      <c r="Q48" s="3">
        <f ca="1">(Table1[[#This Row],[TOTAL REVENUE]]-Table1[[#This Row],[ COST COST]])</f>
        <v>7744080</v>
      </c>
      <c r="R48" t="s">
        <v>955</v>
      </c>
      <c r="S48" t="s">
        <v>959</v>
      </c>
      <c r="T48" t="s">
        <v>5</v>
      </c>
      <c r="U48" t="s">
        <v>968</v>
      </c>
      <c r="V48" t="s">
        <v>1030</v>
      </c>
    </row>
    <row r="49" spans="1:22" x14ac:dyDescent="0.25">
      <c r="A49" t="s">
        <v>66</v>
      </c>
      <c r="B49" s="1">
        <v>46174</v>
      </c>
      <c r="C49" t="str">
        <f>TEXT(Table1[[#This Row],[ORDER DATE]],"MMM")</f>
        <v>Jun</v>
      </c>
      <c r="D49" t="str">
        <f>TEXT(Table1[[#This Row],[ORDER DATE]],"YYYY")</f>
        <v>2026</v>
      </c>
      <c r="E49" t="s">
        <v>366</v>
      </c>
      <c r="F49" t="s">
        <v>626</v>
      </c>
      <c r="G49" t="s">
        <v>636</v>
      </c>
      <c r="H49" t="s">
        <v>696</v>
      </c>
      <c r="I49" t="s">
        <v>2</v>
      </c>
      <c r="J49">
        <f t="shared" ca="1" si="0"/>
        <v>5</v>
      </c>
      <c r="K49">
        <f t="shared" ca="1" si="1"/>
        <v>761</v>
      </c>
      <c r="L49">
        <f t="shared" ca="1" si="2"/>
        <v>7245</v>
      </c>
      <c r="M49" s="11">
        <f ca="1">(Table1[[#This Row],[SELLING COST]]-Table1[[#This Row],[ COST COST]])</f>
        <v>6484</v>
      </c>
      <c r="N49" s="3">
        <f t="shared" ca="1" si="3"/>
        <v>4</v>
      </c>
      <c r="O49" s="3">
        <f ca="1">(Table1[[#This Row],[ COST COST]]*Table1[[#This Row],[SELLING COST]])</f>
        <v>5513445</v>
      </c>
      <c r="P49" s="3">
        <f t="shared" ca="1" si="4"/>
        <v>36</v>
      </c>
      <c r="Q49" s="3">
        <f ca="1">(Table1[[#This Row],[TOTAL REVENUE]]-Table1[[#This Row],[ COST COST]])</f>
        <v>5512684</v>
      </c>
      <c r="R49" t="s">
        <v>956</v>
      </c>
      <c r="S49" t="s">
        <v>960</v>
      </c>
      <c r="T49" t="s">
        <v>8</v>
      </c>
      <c r="U49" t="s">
        <v>969</v>
      </c>
      <c r="V49" t="s">
        <v>1031</v>
      </c>
    </row>
    <row r="50" spans="1:22" x14ac:dyDescent="0.25">
      <c r="A50" t="s">
        <v>67</v>
      </c>
      <c r="B50" s="1">
        <v>46175</v>
      </c>
      <c r="C50" t="str">
        <f>TEXT(Table1[[#This Row],[ORDER DATE]],"MMM")</f>
        <v>Jun</v>
      </c>
      <c r="D50" t="str">
        <f>TEXT(Table1[[#This Row],[ORDER DATE]],"YYYY")</f>
        <v>2026</v>
      </c>
      <c r="E50" t="s">
        <v>367</v>
      </c>
      <c r="F50" t="s">
        <v>627</v>
      </c>
      <c r="G50" t="s">
        <v>637</v>
      </c>
      <c r="H50" t="s">
        <v>697</v>
      </c>
      <c r="I50" t="s">
        <v>2</v>
      </c>
      <c r="J50">
        <f t="shared" ca="1" si="0"/>
        <v>3</v>
      </c>
      <c r="K50">
        <f t="shared" ca="1" si="1"/>
        <v>841</v>
      </c>
      <c r="L50">
        <f t="shared" ca="1" si="2"/>
        <v>7537</v>
      </c>
      <c r="M50" s="11">
        <f ca="1">(Table1[[#This Row],[SELLING COST]]-Table1[[#This Row],[ COST COST]])</f>
        <v>6696</v>
      </c>
      <c r="N50" s="3">
        <f t="shared" ca="1" si="3"/>
        <v>1</v>
      </c>
      <c r="O50" s="3">
        <f ca="1">(Table1[[#This Row],[ COST COST]]*Table1[[#This Row],[SELLING COST]])</f>
        <v>6338617</v>
      </c>
      <c r="P50" s="3">
        <f t="shared" ca="1" si="4"/>
        <v>25</v>
      </c>
      <c r="Q50" s="3">
        <f ca="1">(Table1[[#This Row],[TOTAL REVENUE]]-Table1[[#This Row],[ COST COST]])</f>
        <v>6337776</v>
      </c>
      <c r="R50" t="s">
        <v>16</v>
      </c>
      <c r="S50" t="s">
        <v>961</v>
      </c>
      <c r="T50" t="s">
        <v>11</v>
      </c>
      <c r="U50" t="s">
        <v>970</v>
      </c>
      <c r="V50" t="s">
        <v>1032</v>
      </c>
    </row>
    <row r="51" spans="1:22" x14ac:dyDescent="0.25">
      <c r="A51" t="s">
        <v>68</v>
      </c>
      <c r="B51" s="1">
        <v>46176</v>
      </c>
      <c r="C51" t="str">
        <f>TEXT(Table1[[#This Row],[ORDER DATE]],"MMM")</f>
        <v>Jun</v>
      </c>
      <c r="D51" t="str">
        <f>TEXT(Table1[[#This Row],[ORDER DATE]],"YYYY")</f>
        <v>2026</v>
      </c>
      <c r="E51" t="s">
        <v>368</v>
      </c>
      <c r="F51" t="s">
        <v>628</v>
      </c>
      <c r="G51" t="s">
        <v>639</v>
      </c>
      <c r="H51" t="s">
        <v>698</v>
      </c>
      <c r="I51" t="s">
        <v>2</v>
      </c>
      <c r="J51">
        <f t="shared" ca="1" si="0"/>
        <v>5</v>
      </c>
      <c r="K51">
        <f t="shared" ca="1" si="1"/>
        <v>4331</v>
      </c>
      <c r="L51">
        <f t="shared" ca="1" si="2"/>
        <v>7094</v>
      </c>
      <c r="M51" s="11">
        <f ca="1">(Table1[[#This Row],[SELLING COST]]-Table1[[#This Row],[ COST COST]])</f>
        <v>2763</v>
      </c>
      <c r="N51" s="3">
        <f t="shared" ca="1" si="3"/>
        <v>5</v>
      </c>
      <c r="O51" s="3">
        <f ca="1">(Table1[[#This Row],[ COST COST]]*Table1[[#This Row],[SELLING COST]])</f>
        <v>30724114</v>
      </c>
      <c r="P51" s="3">
        <f t="shared" ca="1" si="4"/>
        <v>35</v>
      </c>
      <c r="Q51" s="3">
        <f ca="1">(Table1[[#This Row],[TOTAL REVENUE]]-Table1[[#This Row],[ COST COST]])</f>
        <v>30719783</v>
      </c>
      <c r="R51" t="s">
        <v>952</v>
      </c>
      <c r="S51" t="s">
        <v>962</v>
      </c>
      <c r="T51" t="s">
        <v>965</v>
      </c>
      <c r="U51" t="s">
        <v>971</v>
      </c>
      <c r="V51" t="s">
        <v>1033</v>
      </c>
    </row>
    <row r="52" spans="1:22" x14ac:dyDescent="0.25">
      <c r="A52" t="s">
        <v>69</v>
      </c>
      <c r="B52" s="1">
        <v>46177</v>
      </c>
      <c r="C52" t="str">
        <f>TEXT(Table1[[#This Row],[ORDER DATE]],"MMM")</f>
        <v>Jun</v>
      </c>
      <c r="D52" t="str">
        <f>TEXT(Table1[[#This Row],[ORDER DATE]],"YYYY")</f>
        <v>2026</v>
      </c>
      <c r="E52" t="s">
        <v>369</v>
      </c>
      <c r="F52" t="s">
        <v>621</v>
      </c>
      <c r="G52" t="s">
        <v>638</v>
      </c>
      <c r="H52" t="s">
        <v>699</v>
      </c>
      <c r="I52" t="s">
        <v>2</v>
      </c>
      <c r="J52">
        <f t="shared" ca="1" si="0"/>
        <v>5</v>
      </c>
      <c r="K52">
        <f t="shared" ca="1" si="1"/>
        <v>2475</v>
      </c>
      <c r="L52">
        <f t="shared" ca="1" si="2"/>
        <v>7025</v>
      </c>
      <c r="M52" s="11">
        <f ca="1">(Table1[[#This Row],[SELLING COST]]-Table1[[#This Row],[ COST COST]])</f>
        <v>4550</v>
      </c>
      <c r="N52" s="3">
        <f t="shared" ca="1" si="3"/>
        <v>6</v>
      </c>
      <c r="O52" s="3">
        <f ca="1">(Table1[[#This Row],[ COST COST]]*Table1[[#This Row],[SELLING COST]])</f>
        <v>17386875</v>
      </c>
      <c r="P52" s="3">
        <f t="shared" ca="1" si="4"/>
        <v>33</v>
      </c>
      <c r="Q52" s="3">
        <f ca="1">(Table1[[#This Row],[TOTAL REVENUE]]-Table1[[#This Row],[ COST COST]])</f>
        <v>17384400</v>
      </c>
      <c r="R52" t="s">
        <v>953</v>
      </c>
      <c r="S52" t="s">
        <v>958</v>
      </c>
      <c r="T52" t="s">
        <v>12</v>
      </c>
      <c r="U52" t="s">
        <v>972</v>
      </c>
      <c r="V52" t="s">
        <v>1034</v>
      </c>
    </row>
    <row r="53" spans="1:22" x14ac:dyDescent="0.25">
      <c r="A53" t="s">
        <v>70</v>
      </c>
      <c r="B53" s="1">
        <v>46178</v>
      </c>
      <c r="C53" t="str">
        <f>TEXT(Table1[[#This Row],[ORDER DATE]],"MMM")</f>
        <v>Jun</v>
      </c>
      <c r="D53" t="str">
        <f>TEXT(Table1[[#This Row],[ORDER DATE]],"YYYY")</f>
        <v>2026</v>
      </c>
      <c r="E53" t="s">
        <v>370</v>
      </c>
      <c r="F53" t="s">
        <v>621</v>
      </c>
      <c r="G53" t="s">
        <v>642</v>
      </c>
      <c r="H53" t="s">
        <v>700</v>
      </c>
      <c r="I53" t="s">
        <v>2</v>
      </c>
      <c r="J53">
        <f t="shared" ca="1" si="0"/>
        <v>3</v>
      </c>
      <c r="K53">
        <f t="shared" ca="1" si="1"/>
        <v>1648</v>
      </c>
      <c r="L53">
        <f t="shared" ca="1" si="2"/>
        <v>7813</v>
      </c>
      <c r="M53" s="11">
        <f ca="1">(Table1[[#This Row],[SELLING COST]]-Table1[[#This Row],[ COST COST]])</f>
        <v>6165</v>
      </c>
      <c r="N53" s="3">
        <f t="shared" ca="1" si="3"/>
        <v>6</v>
      </c>
      <c r="O53" s="3">
        <f ca="1">(Table1[[#This Row],[ COST COST]]*Table1[[#This Row],[SELLING COST]])</f>
        <v>12875824</v>
      </c>
      <c r="P53" s="3">
        <f t="shared" ca="1" si="4"/>
        <v>21</v>
      </c>
      <c r="Q53" s="3">
        <f ca="1">(Table1[[#This Row],[TOTAL REVENUE]]-Table1[[#This Row],[ COST COST]])</f>
        <v>12874176</v>
      </c>
      <c r="R53" t="s">
        <v>954</v>
      </c>
      <c r="S53" t="s">
        <v>959</v>
      </c>
      <c r="T53" t="s">
        <v>963</v>
      </c>
      <c r="U53" t="s">
        <v>973</v>
      </c>
      <c r="V53" t="s">
        <v>1035</v>
      </c>
    </row>
    <row r="54" spans="1:22" x14ac:dyDescent="0.25">
      <c r="A54" t="s">
        <v>71</v>
      </c>
      <c r="B54" s="1">
        <v>46179</v>
      </c>
      <c r="C54" t="str">
        <f>TEXT(Table1[[#This Row],[ORDER DATE]],"MMM")</f>
        <v>Jun</v>
      </c>
      <c r="D54" t="str">
        <f>TEXT(Table1[[#This Row],[ORDER DATE]],"YYYY")</f>
        <v>2026</v>
      </c>
      <c r="E54" t="s">
        <v>371</v>
      </c>
      <c r="F54" t="s">
        <v>622</v>
      </c>
      <c r="G54" t="s">
        <v>643</v>
      </c>
      <c r="H54" t="s">
        <v>701</v>
      </c>
      <c r="I54" t="s">
        <v>2</v>
      </c>
      <c r="J54">
        <f t="shared" ca="1" si="0"/>
        <v>5</v>
      </c>
      <c r="K54">
        <f t="shared" ca="1" si="1"/>
        <v>2383</v>
      </c>
      <c r="L54">
        <f t="shared" ca="1" si="2"/>
        <v>7564</v>
      </c>
      <c r="M54" s="11">
        <f ca="1">(Table1[[#This Row],[SELLING COST]]-Table1[[#This Row],[ COST COST]])</f>
        <v>5181</v>
      </c>
      <c r="N54" s="3">
        <f t="shared" ca="1" si="3"/>
        <v>7</v>
      </c>
      <c r="O54" s="3">
        <f ca="1">(Table1[[#This Row],[ COST COST]]*Table1[[#This Row],[SELLING COST]])</f>
        <v>18025012</v>
      </c>
      <c r="P54" s="3">
        <f t="shared" ca="1" si="4"/>
        <v>25</v>
      </c>
      <c r="Q54" s="3">
        <f ca="1">(Table1[[#This Row],[TOTAL REVENUE]]-Table1[[#This Row],[ COST COST]])</f>
        <v>18022629</v>
      </c>
      <c r="R54" t="s">
        <v>955</v>
      </c>
      <c r="S54" t="s">
        <v>960</v>
      </c>
      <c r="T54" t="s">
        <v>3</v>
      </c>
      <c r="U54" t="s">
        <v>974</v>
      </c>
      <c r="V54" t="s">
        <v>1036</v>
      </c>
    </row>
    <row r="55" spans="1:22" x14ac:dyDescent="0.25">
      <c r="A55" t="s">
        <v>72</v>
      </c>
      <c r="B55" s="1">
        <v>46180</v>
      </c>
      <c r="C55" t="str">
        <f>TEXT(Table1[[#This Row],[ORDER DATE]],"MMM")</f>
        <v>Jun</v>
      </c>
      <c r="D55" t="str">
        <f>TEXT(Table1[[#This Row],[ORDER DATE]],"YYYY")</f>
        <v>2026</v>
      </c>
      <c r="E55" t="s">
        <v>372</v>
      </c>
      <c r="F55" t="s">
        <v>633</v>
      </c>
      <c r="G55" t="s">
        <v>644</v>
      </c>
      <c r="H55" t="s">
        <v>702</v>
      </c>
      <c r="I55" t="s">
        <v>2</v>
      </c>
      <c r="J55">
        <f t="shared" ca="1" si="0"/>
        <v>3</v>
      </c>
      <c r="K55">
        <f t="shared" ca="1" si="1"/>
        <v>1027</v>
      </c>
      <c r="L55">
        <f t="shared" ca="1" si="2"/>
        <v>7262</v>
      </c>
      <c r="M55" s="11">
        <f ca="1">(Table1[[#This Row],[SELLING COST]]-Table1[[#This Row],[ COST COST]])</f>
        <v>6235</v>
      </c>
      <c r="N55" s="3">
        <f t="shared" ca="1" si="3"/>
        <v>2</v>
      </c>
      <c r="O55" s="3">
        <f ca="1">(Table1[[#This Row],[ COST COST]]*Table1[[#This Row],[SELLING COST]])</f>
        <v>7458074</v>
      </c>
      <c r="P55" s="3">
        <f t="shared" ca="1" si="4"/>
        <v>37</v>
      </c>
      <c r="Q55" s="3">
        <f ca="1">(Table1[[#This Row],[TOTAL REVENUE]]-Table1[[#This Row],[ COST COST]])</f>
        <v>7457047</v>
      </c>
      <c r="R55" t="s">
        <v>956</v>
      </c>
      <c r="S55" t="s">
        <v>961</v>
      </c>
      <c r="T55" t="s">
        <v>4</v>
      </c>
      <c r="U55" t="s">
        <v>975</v>
      </c>
      <c r="V55" t="s">
        <v>1037</v>
      </c>
    </row>
    <row r="56" spans="1:22" x14ac:dyDescent="0.25">
      <c r="A56" t="s">
        <v>73</v>
      </c>
      <c r="B56" s="1">
        <v>46181</v>
      </c>
      <c r="C56" t="str">
        <f>TEXT(Table1[[#This Row],[ORDER DATE]],"MMM")</f>
        <v>Jun</v>
      </c>
      <c r="D56" t="str">
        <f>TEXT(Table1[[#This Row],[ORDER DATE]],"YYYY")</f>
        <v>2026</v>
      </c>
      <c r="E56" t="s">
        <v>373</v>
      </c>
      <c r="F56" t="s">
        <v>634</v>
      </c>
      <c r="G56" t="s">
        <v>645</v>
      </c>
      <c r="H56" t="s">
        <v>703</v>
      </c>
      <c r="I56" t="s">
        <v>2</v>
      </c>
      <c r="J56">
        <f t="shared" ca="1" si="0"/>
        <v>3</v>
      </c>
      <c r="K56">
        <f t="shared" ca="1" si="1"/>
        <v>4905</v>
      </c>
      <c r="L56">
        <f t="shared" ca="1" si="2"/>
        <v>7941</v>
      </c>
      <c r="M56" s="11">
        <f ca="1">(Table1[[#This Row],[SELLING COST]]-Table1[[#This Row],[ COST COST]])</f>
        <v>3036</v>
      </c>
      <c r="N56" s="3">
        <f t="shared" ca="1" si="3"/>
        <v>1</v>
      </c>
      <c r="O56" s="3">
        <f ca="1">(Table1[[#This Row],[ COST COST]]*Table1[[#This Row],[SELLING COST]])</f>
        <v>38950605</v>
      </c>
      <c r="P56" s="3">
        <f t="shared" ca="1" si="4"/>
        <v>34</v>
      </c>
      <c r="Q56" s="3">
        <f ca="1">(Table1[[#This Row],[TOTAL REVENUE]]-Table1[[#This Row],[ COST COST]])</f>
        <v>38945700</v>
      </c>
      <c r="R56" t="s">
        <v>16</v>
      </c>
      <c r="S56" t="s">
        <v>962</v>
      </c>
      <c r="T56" t="s">
        <v>9</v>
      </c>
      <c r="U56" t="s">
        <v>976</v>
      </c>
      <c r="V56" t="s">
        <v>1038</v>
      </c>
    </row>
    <row r="57" spans="1:22" x14ac:dyDescent="0.25">
      <c r="A57" t="s">
        <v>74</v>
      </c>
      <c r="B57" s="1">
        <v>46182</v>
      </c>
      <c r="C57" t="str">
        <f>TEXT(Table1[[#This Row],[ORDER DATE]],"MMM")</f>
        <v>Jun</v>
      </c>
      <c r="D57" t="str">
        <f>TEXT(Table1[[#This Row],[ORDER DATE]],"YYYY")</f>
        <v>2026</v>
      </c>
      <c r="E57" t="s">
        <v>374</v>
      </c>
      <c r="F57" t="s">
        <v>631</v>
      </c>
      <c r="G57" t="s">
        <v>646</v>
      </c>
      <c r="H57" t="s">
        <v>704</v>
      </c>
      <c r="I57" t="s">
        <v>2</v>
      </c>
      <c r="J57">
        <f t="shared" ca="1" si="0"/>
        <v>4</v>
      </c>
      <c r="K57">
        <f t="shared" ca="1" si="1"/>
        <v>1403</v>
      </c>
      <c r="L57">
        <f t="shared" ca="1" si="2"/>
        <v>7876</v>
      </c>
      <c r="M57" s="11">
        <f ca="1">(Table1[[#This Row],[SELLING COST]]-Table1[[#This Row],[ COST COST]])</f>
        <v>6473</v>
      </c>
      <c r="N57" s="3">
        <f t="shared" ca="1" si="3"/>
        <v>1</v>
      </c>
      <c r="O57" s="3">
        <f ca="1">(Table1[[#This Row],[ COST COST]]*Table1[[#This Row],[SELLING COST]])</f>
        <v>11050028</v>
      </c>
      <c r="P57" s="3">
        <f t="shared" ca="1" si="4"/>
        <v>25</v>
      </c>
      <c r="Q57" s="3">
        <f ca="1">(Table1[[#This Row],[TOTAL REVENUE]]-Table1[[#This Row],[ COST COST]])</f>
        <v>11048625</v>
      </c>
      <c r="R57" t="s">
        <v>952</v>
      </c>
      <c r="S57" t="s">
        <v>958</v>
      </c>
      <c r="T57" t="s">
        <v>13</v>
      </c>
      <c r="U57" t="s">
        <v>977</v>
      </c>
      <c r="V57" t="s">
        <v>1039</v>
      </c>
    </row>
    <row r="58" spans="1:22" x14ac:dyDescent="0.25">
      <c r="A58" t="s">
        <v>75</v>
      </c>
      <c r="B58" s="1">
        <v>46183</v>
      </c>
      <c r="C58" t="str">
        <f>TEXT(Table1[[#This Row],[ORDER DATE]],"MMM")</f>
        <v>Jun</v>
      </c>
      <c r="D58" t="str">
        <f>TEXT(Table1[[#This Row],[ORDER DATE]],"YYYY")</f>
        <v>2026</v>
      </c>
      <c r="E58" t="s">
        <v>375</v>
      </c>
      <c r="F58" t="s">
        <v>0</v>
      </c>
      <c r="G58" t="s">
        <v>647</v>
      </c>
      <c r="H58" t="s">
        <v>705</v>
      </c>
      <c r="I58" t="s">
        <v>2</v>
      </c>
      <c r="J58">
        <f t="shared" ca="1" si="0"/>
        <v>4</v>
      </c>
      <c r="K58">
        <f t="shared" ca="1" si="1"/>
        <v>4249</v>
      </c>
      <c r="L58">
        <f t="shared" ca="1" si="2"/>
        <v>7630</v>
      </c>
      <c r="M58" s="11">
        <f ca="1">(Table1[[#This Row],[SELLING COST]]-Table1[[#This Row],[ COST COST]])</f>
        <v>3381</v>
      </c>
      <c r="N58" s="3">
        <f t="shared" ca="1" si="3"/>
        <v>4</v>
      </c>
      <c r="O58" s="3">
        <f ca="1">(Table1[[#This Row],[ COST COST]]*Table1[[#This Row],[SELLING COST]])</f>
        <v>32419870</v>
      </c>
      <c r="P58" s="3">
        <f t="shared" ca="1" si="4"/>
        <v>38</v>
      </c>
      <c r="Q58" s="3">
        <f ca="1">(Table1[[#This Row],[TOTAL REVENUE]]-Table1[[#This Row],[ COST COST]])</f>
        <v>32415621</v>
      </c>
      <c r="R58" t="s">
        <v>953</v>
      </c>
      <c r="S58" t="s">
        <v>959</v>
      </c>
      <c r="T58" t="s">
        <v>14</v>
      </c>
      <c r="U58" t="s">
        <v>978</v>
      </c>
      <c r="V58" t="s">
        <v>1040</v>
      </c>
    </row>
    <row r="59" spans="1:22" x14ac:dyDescent="0.25">
      <c r="A59" t="s">
        <v>76</v>
      </c>
      <c r="B59" s="1">
        <v>46184</v>
      </c>
      <c r="C59" t="str">
        <f>TEXT(Table1[[#This Row],[ORDER DATE]],"MMM")</f>
        <v>Jun</v>
      </c>
      <c r="D59" t="str">
        <f>TEXT(Table1[[#This Row],[ORDER DATE]],"YYYY")</f>
        <v>2026</v>
      </c>
      <c r="E59" t="s">
        <v>376</v>
      </c>
      <c r="F59" t="s">
        <v>625</v>
      </c>
      <c r="G59" t="s">
        <v>647</v>
      </c>
      <c r="H59" t="s">
        <v>706</v>
      </c>
      <c r="I59" t="s">
        <v>2</v>
      </c>
      <c r="J59">
        <f t="shared" ca="1" si="0"/>
        <v>4</v>
      </c>
      <c r="K59">
        <f t="shared" ca="1" si="1"/>
        <v>2215</v>
      </c>
      <c r="L59">
        <f t="shared" ca="1" si="2"/>
        <v>7739</v>
      </c>
      <c r="M59" s="11">
        <f ca="1">(Table1[[#This Row],[SELLING COST]]-Table1[[#This Row],[ COST COST]])</f>
        <v>5524</v>
      </c>
      <c r="N59" s="3">
        <f t="shared" ca="1" si="3"/>
        <v>5</v>
      </c>
      <c r="O59" s="3">
        <f ca="1">(Table1[[#This Row],[ COST COST]]*Table1[[#This Row],[SELLING COST]])</f>
        <v>17141885</v>
      </c>
      <c r="P59" s="3">
        <f t="shared" ca="1" si="4"/>
        <v>32</v>
      </c>
      <c r="Q59" s="3">
        <f ca="1">(Table1[[#This Row],[TOTAL REVENUE]]-Table1[[#This Row],[ COST COST]])</f>
        <v>17139670</v>
      </c>
      <c r="R59" t="s">
        <v>954</v>
      </c>
      <c r="S59" t="s">
        <v>960</v>
      </c>
      <c r="T59" t="s">
        <v>10</v>
      </c>
      <c r="U59" t="s">
        <v>979</v>
      </c>
      <c r="V59" t="s">
        <v>1041</v>
      </c>
    </row>
    <row r="60" spans="1:22" x14ac:dyDescent="0.25">
      <c r="A60" t="s">
        <v>77</v>
      </c>
      <c r="B60" s="1">
        <v>46185</v>
      </c>
      <c r="C60" t="str">
        <f>TEXT(Table1[[#This Row],[ORDER DATE]],"MMM")</f>
        <v>Jun</v>
      </c>
      <c r="D60" t="str">
        <f>TEXT(Table1[[#This Row],[ORDER DATE]],"YYYY")</f>
        <v>2026</v>
      </c>
      <c r="E60" t="s">
        <v>377</v>
      </c>
      <c r="F60" t="s">
        <v>626</v>
      </c>
      <c r="G60" t="s">
        <v>646</v>
      </c>
      <c r="H60" t="s">
        <v>707</v>
      </c>
      <c r="I60" t="s">
        <v>2</v>
      </c>
      <c r="J60">
        <f t="shared" ca="1" si="0"/>
        <v>3</v>
      </c>
      <c r="K60">
        <f t="shared" ca="1" si="1"/>
        <v>4366</v>
      </c>
      <c r="L60">
        <f t="shared" ca="1" si="2"/>
        <v>7057</v>
      </c>
      <c r="M60" s="11">
        <f ca="1">(Table1[[#This Row],[SELLING COST]]-Table1[[#This Row],[ COST COST]])</f>
        <v>2691</v>
      </c>
      <c r="N60" s="3">
        <f t="shared" ca="1" si="3"/>
        <v>3</v>
      </c>
      <c r="O60" s="3">
        <f ca="1">(Table1[[#This Row],[ COST COST]]*Table1[[#This Row],[SELLING COST]])</f>
        <v>30810862</v>
      </c>
      <c r="P60" s="3">
        <f t="shared" ca="1" si="4"/>
        <v>32</v>
      </c>
      <c r="Q60" s="3">
        <f ca="1">(Table1[[#This Row],[TOTAL REVENUE]]-Table1[[#This Row],[ COST COST]])</f>
        <v>30806496</v>
      </c>
      <c r="R60" t="s">
        <v>955</v>
      </c>
      <c r="S60" t="s">
        <v>961</v>
      </c>
      <c r="T60" t="s">
        <v>7</v>
      </c>
      <c r="U60" t="s">
        <v>980</v>
      </c>
      <c r="V60" t="s">
        <v>1042</v>
      </c>
    </row>
    <row r="61" spans="1:22" x14ac:dyDescent="0.25">
      <c r="A61" t="s">
        <v>78</v>
      </c>
      <c r="B61" s="1">
        <v>46186</v>
      </c>
      <c r="C61" t="str">
        <f>TEXT(Table1[[#This Row],[ORDER DATE]],"MMM")</f>
        <v>Jun</v>
      </c>
      <c r="D61" t="str">
        <f>TEXT(Table1[[#This Row],[ORDER DATE]],"YYYY")</f>
        <v>2026</v>
      </c>
      <c r="E61" t="s">
        <v>378</v>
      </c>
      <c r="F61" t="s">
        <v>626</v>
      </c>
      <c r="G61" t="s">
        <v>624</v>
      </c>
      <c r="H61" t="s">
        <v>708</v>
      </c>
      <c r="I61" t="s">
        <v>2</v>
      </c>
      <c r="J61">
        <f t="shared" ca="1" si="0"/>
        <v>5</v>
      </c>
      <c r="K61">
        <f t="shared" ca="1" si="1"/>
        <v>1904</v>
      </c>
      <c r="L61">
        <f t="shared" ca="1" si="2"/>
        <v>7922</v>
      </c>
      <c r="M61" s="11">
        <f ca="1">(Table1[[#This Row],[SELLING COST]]-Table1[[#This Row],[ COST COST]])</f>
        <v>6018</v>
      </c>
      <c r="N61" s="3">
        <f t="shared" ca="1" si="3"/>
        <v>2</v>
      </c>
      <c r="O61" s="3">
        <f ca="1">(Table1[[#This Row],[ COST COST]]*Table1[[#This Row],[SELLING COST]])</f>
        <v>15083488</v>
      </c>
      <c r="P61" s="3">
        <f t="shared" ca="1" si="4"/>
        <v>27</v>
      </c>
      <c r="Q61" s="3">
        <f ca="1">(Table1[[#This Row],[TOTAL REVENUE]]-Table1[[#This Row],[ COST COST]])</f>
        <v>15081584</v>
      </c>
      <c r="R61" t="s">
        <v>956</v>
      </c>
      <c r="S61" t="s">
        <v>962</v>
      </c>
      <c r="T61" t="s">
        <v>6</v>
      </c>
      <c r="U61" t="s">
        <v>981</v>
      </c>
      <c r="V61" t="s">
        <v>1043</v>
      </c>
    </row>
    <row r="62" spans="1:22" x14ac:dyDescent="0.25">
      <c r="A62" t="s">
        <v>79</v>
      </c>
      <c r="B62" s="1">
        <v>46187</v>
      </c>
      <c r="C62" t="str">
        <f>TEXT(Table1[[#This Row],[ORDER DATE]],"MMM")</f>
        <v>Jun</v>
      </c>
      <c r="D62" t="str">
        <f>TEXT(Table1[[#This Row],[ORDER DATE]],"YYYY")</f>
        <v>2026</v>
      </c>
      <c r="E62" t="s">
        <v>379</v>
      </c>
      <c r="F62" t="s">
        <v>627</v>
      </c>
      <c r="G62" t="s">
        <v>636</v>
      </c>
      <c r="H62" t="s">
        <v>709</v>
      </c>
      <c r="I62" t="s">
        <v>2</v>
      </c>
      <c r="J62">
        <f t="shared" ca="1" si="0"/>
        <v>4</v>
      </c>
      <c r="K62">
        <f t="shared" ca="1" si="1"/>
        <v>4280</v>
      </c>
      <c r="L62">
        <f t="shared" ca="1" si="2"/>
        <v>7483</v>
      </c>
      <c r="M62" s="11">
        <f ca="1">(Table1[[#This Row],[SELLING COST]]-Table1[[#This Row],[ COST COST]])</f>
        <v>3203</v>
      </c>
      <c r="N62" s="3">
        <f t="shared" ca="1" si="3"/>
        <v>5</v>
      </c>
      <c r="O62" s="3">
        <f ca="1">(Table1[[#This Row],[ COST COST]]*Table1[[#This Row],[SELLING COST]])</f>
        <v>32027240</v>
      </c>
      <c r="P62" s="3">
        <f t="shared" ca="1" si="4"/>
        <v>20</v>
      </c>
      <c r="Q62" s="3">
        <f ca="1">(Table1[[#This Row],[TOTAL REVENUE]]-Table1[[#This Row],[ COST COST]])</f>
        <v>32022960</v>
      </c>
      <c r="R62" t="s">
        <v>16</v>
      </c>
      <c r="S62" t="s">
        <v>958</v>
      </c>
      <c r="T62" t="s">
        <v>15</v>
      </c>
      <c r="U62" t="s">
        <v>967</v>
      </c>
      <c r="V62" t="s">
        <v>1044</v>
      </c>
    </row>
    <row r="63" spans="1:22" x14ac:dyDescent="0.25">
      <c r="A63" t="s">
        <v>80</v>
      </c>
      <c r="B63" s="1">
        <v>46188</v>
      </c>
      <c r="C63" t="str">
        <f>TEXT(Table1[[#This Row],[ORDER DATE]],"MMM")</f>
        <v>Jun</v>
      </c>
      <c r="D63" t="str">
        <f>TEXT(Table1[[#This Row],[ORDER DATE]],"YYYY")</f>
        <v>2026</v>
      </c>
      <c r="E63" t="s">
        <v>380</v>
      </c>
      <c r="F63" t="s">
        <v>628</v>
      </c>
      <c r="G63" t="s">
        <v>637</v>
      </c>
      <c r="H63" t="s">
        <v>710</v>
      </c>
      <c r="I63" t="s">
        <v>2</v>
      </c>
      <c r="J63">
        <f t="shared" ca="1" si="0"/>
        <v>5</v>
      </c>
      <c r="K63">
        <f t="shared" ca="1" si="1"/>
        <v>1775</v>
      </c>
      <c r="L63">
        <f t="shared" ca="1" si="2"/>
        <v>7394</v>
      </c>
      <c r="M63" s="11">
        <f ca="1">(Table1[[#This Row],[SELLING COST]]-Table1[[#This Row],[ COST COST]])</f>
        <v>5619</v>
      </c>
      <c r="N63" s="3">
        <f t="shared" ca="1" si="3"/>
        <v>2</v>
      </c>
      <c r="O63" s="3">
        <f ca="1">(Table1[[#This Row],[ COST COST]]*Table1[[#This Row],[SELLING COST]])</f>
        <v>13124350</v>
      </c>
      <c r="P63" s="3">
        <f t="shared" ca="1" si="4"/>
        <v>23</v>
      </c>
      <c r="Q63" s="3">
        <f ca="1">(Table1[[#This Row],[TOTAL REVENUE]]-Table1[[#This Row],[ COST COST]])</f>
        <v>13122575</v>
      </c>
      <c r="R63" t="s">
        <v>952</v>
      </c>
      <c r="S63" t="s">
        <v>959</v>
      </c>
      <c r="T63" t="s">
        <v>964</v>
      </c>
      <c r="U63" t="s">
        <v>968</v>
      </c>
      <c r="V63" t="s">
        <v>1045</v>
      </c>
    </row>
    <row r="64" spans="1:22" x14ac:dyDescent="0.25">
      <c r="A64" t="s">
        <v>81</v>
      </c>
      <c r="B64" s="1">
        <v>46189</v>
      </c>
      <c r="C64" t="str">
        <f>TEXT(Table1[[#This Row],[ORDER DATE]],"MMM")</f>
        <v>Jun</v>
      </c>
      <c r="D64" t="str">
        <f>TEXT(Table1[[#This Row],[ORDER DATE]],"YYYY")</f>
        <v>2026</v>
      </c>
      <c r="E64" t="s">
        <v>381</v>
      </c>
      <c r="F64" t="s">
        <v>627</v>
      </c>
      <c r="G64" t="s">
        <v>638</v>
      </c>
      <c r="H64" t="s">
        <v>711</v>
      </c>
      <c r="I64" t="s">
        <v>2</v>
      </c>
      <c r="J64">
        <f t="shared" ca="1" si="0"/>
        <v>3</v>
      </c>
      <c r="K64">
        <f t="shared" ca="1" si="1"/>
        <v>3061</v>
      </c>
      <c r="L64">
        <f t="shared" ca="1" si="2"/>
        <v>7056</v>
      </c>
      <c r="M64" s="11">
        <f ca="1">(Table1[[#This Row],[SELLING COST]]-Table1[[#This Row],[ COST COST]])</f>
        <v>3995</v>
      </c>
      <c r="N64" s="3">
        <f t="shared" ca="1" si="3"/>
        <v>6</v>
      </c>
      <c r="O64" s="3">
        <f ca="1">(Table1[[#This Row],[ COST COST]]*Table1[[#This Row],[SELLING COST]])</f>
        <v>21598416</v>
      </c>
      <c r="P64" s="3">
        <f t="shared" ca="1" si="4"/>
        <v>28</v>
      </c>
      <c r="Q64" s="3">
        <f ca="1">(Table1[[#This Row],[TOTAL REVENUE]]-Table1[[#This Row],[ COST COST]])</f>
        <v>21595355</v>
      </c>
      <c r="R64" t="s">
        <v>953</v>
      </c>
      <c r="S64" t="s">
        <v>960</v>
      </c>
      <c r="T64" t="s">
        <v>18</v>
      </c>
      <c r="U64" t="s">
        <v>969</v>
      </c>
      <c r="V64" t="s">
        <v>1046</v>
      </c>
    </row>
    <row r="65" spans="1:22" x14ac:dyDescent="0.25">
      <c r="A65" t="s">
        <v>82</v>
      </c>
      <c r="B65" s="1">
        <v>46190</v>
      </c>
      <c r="C65" t="str">
        <f>TEXT(Table1[[#This Row],[ORDER DATE]],"MMM")</f>
        <v>Jun</v>
      </c>
      <c r="D65" t="str">
        <f>TEXT(Table1[[#This Row],[ORDER DATE]],"YYYY")</f>
        <v>2026</v>
      </c>
      <c r="E65" t="s">
        <v>382</v>
      </c>
      <c r="F65" t="s">
        <v>0</v>
      </c>
      <c r="G65" t="s">
        <v>639</v>
      </c>
      <c r="H65" t="s">
        <v>712</v>
      </c>
      <c r="I65" t="s">
        <v>2</v>
      </c>
      <c r="J65">
        <f t="shared" ca="1" si="0"/>
        <v>3</v>
      </c>
      <c r="K65">
        <f t="shared" ca="1" si="1"/>
        <v>2916</v>
      </c>
      <c r="L65">
        <f t="shared" ca="1" si="2"/>
        <v>7868</v>
      </c>
      <c r="M65" s="11">
        <f ca="1">(Table1[[#This Row],[SELLING COST]]-Table1[[#This Row],[ COST COST]])</f>
        <v>4952</v>
      </c>
      <c r="N65" s="3">
        <f t="shared" ca="1" si="3"/>
        <v>7</v>
      </c>
      <c r="O65" s="3">
        <f ca="1">(Table1[[#This Row],[ COST COST]]*Table1[[#This Row],[SELLING COST]])</f>
        <v>22943088</v>
      </c>
      <c r="P65" s="3">
        <f t="shared" ca="1" si="4"/>
        <v>25</v>
      </c>
      <c r="Q65" s="3">
        <f ca="1">(Table1[[#This Row],[TOTAL REVENUE]]-Table1[[#This Row],[ COST COST]])</f>
        <v>22940172</v>
      </c>
      <c r="R65" t="s">
        <v>954</v>
      </c>
      <c r="S65" t="s">
        <v>961</v>
      </c>
      <c r="T65" t="s">
        <v>5</v>
      </c>
      <c r="U65" t="s">
        <v>970</v>
      </c>
      <c r="V65" t="s">
        <v>1047</v>
      </c>
    </row>
    <row r="66" spans="1:22" x14ac:dyDescent="0.25">
      <c r="A66" t="s">
        <v>83</v>
      </c>
      <c r="B66" s="1">
        <v>46191</v>
      </c>
      <c r="C66" t="str">
        <f>TEXT(Table1[[#This Row],[ORDER DATE]],"MMM")</f>
        <v>Jun</v>
      </c>
      <c r="D66" t="str">
        <f>TEXT(Table1[[#This Row],[ORDER DATE]],"YYYY")</f>
        <v>2026</v>
      </c>
      <c r="E66" t="s">
        <v>383</v>
      </c>
      <c r="F66" t="s">
        <v>620</v>
      </c>
      <c r="G66" t="s">
        <v>640</v>
      </c>
      <c r="H66" t="s">
        <v>713</v>
      </c>
      <c r="I66" t="s">
        <v>2</v>
      </c>
      <c r="J66">
        <f t="shared" ref="J66:J129" ca="1" si="5">RANDBETWEEN(3,5)</f>
        <v>5</v>
      </c>
      <c r="K66">
        <f t="shared" ref="K66:K129" ca="1" si="6">RANDBETWEEN(500,5000)</f>
        <v>1702</v>
      </c>
      <c r="L66">
        <f t="shared" ref="L66:L129" ca="1" si="7">RANDBETWEEN(7000,8000)</f>
        <v>7095</v>
      </c>
      <c r="M66" s="11">
        <f ca="1">(Table1[[#This Row],[SELLING COST]]-Table1[[#This Row],[ COST COST]])</f>
        <v>5393</v>
      </c>
      <c r="N66" s="3">
        <f t="shared" ref="N66:N129" ca="1" si="8">RANDBETWEEN(0.2,7)</f>
        <v>7</v>
      </c>
      <c r="O66" s="3">
        <f ca="1">(Table1[[#This Row],[ COST COST]]*Table1[[#This Row],[SELLING COST]])</f>
        <v>12075690</v>
      </c>
      <c r="P66" s="3">
        <f t="shared" ca="1" si="4"/>
        <v>29</v>
      </c>
      <c r="Q66" s="3">
        <f ca="1">(Table1[[#This Row],[TOTAL REVENUE]]-Table1[[#This Row],[ COST COST]])</f>
        <v>12073988</v>
      </c>
      <c r="R66" t="s">
        <v>955</v>
      </c>
      <c r="S66" t="s">
        <v>962</v>
      </c>
      <c r="T66" t="s">
        <v>8</v>
      </c>
      <c r="U66" t="s">
        <v>971</v>
      </c>
      <c r="V66" t="s">
        <v>1048</v>
      </c>
    </row>
    <row r="67" spans="1:22" x14ac:dyDescent="0.25">
      <c r="A67" t="s">
        <v>84</v>
      </c>
      <c r="B67" s="1">
        <v>46192</v>
      </c>
      <c r="C67" t="str">
        <f>TEXT(Table1[[#This Row],[ORDER DATE]],"MMM")</f>
        <v>Jun</v>
      </c>
      <c r="D67" t="str">
        <f>TEXT(Table1[[#This Row],[ORDER DATE]],"YYYY")</f>
        <v>2026</v>
      </c>
      <c r="E67" t="s">
        <v>384</v>
      </c>
      <c r="F67" t="s">
        <v>619</v>
      </c>
      <c r="G67" t="s">
        <v>641</v>
      </c>
      <c r="H67" t="s">
        <v>714</v>
      </c>
      <c r="I67" t="s">
        <v>2</v>
      </c>
      <c r="J67">
        <f t="shared" ca="1" si="5"/>
        <v>4</v>
      </c>
      <c r="K67">
        <f t="shared" ca="1" si="6"/>
        <v>3190</v>
      </c>
      <c r="L67">
        <f t="shared" ca="1" si="7"/>
        <v>7857</v>
      </c>
      <c r="M67" s="11">
        <f ca="1">(Table1[[#This Row],[SELLING COST]]-Table1[[#This Row],[ COST COST]])</f>
        <v>4667</v>
      </c>
      <c r="N67" s="3">
        <f t="shared" ca="1" si="8"/>
        <v>7</v>
      </c>
      <c r="O67" s="3">
        <f ca="1">(Table1[[#This Row],[ COST COST]]*Table1[[#This Row],[SELLING COST]])</f>
        <v>25063830</v>
      </c>
      <c r="P67" s="3">
        <f t="shared" ref="P67:P130" ca="1" si="9">RANDBETWEEN(20,40)</f>
        <v>38</v>
      </c>
      <c r="Q67" s="3">
        <f ca="1">(Table1[[#This Row],[TOTAL REVENUE]]-Table1[[#This Row],[ COST COST]])</f>
        <v>25060640</v>
      </c>
      <c r="R67" t="s">
        <v>956</v>
      </c>
      <c r="S67" t="s">
        <v>958</v>
      </c>
      <c r="T67" t="s">
        <v>11</v>
      </c>
      <c r="U67" t="s">
        <v>972</v>
      </c>
      <c r="V67" t="s">
        <v>1049</v>
      </c>
    </row>
    <row r="68" spans="1:22" x14ac:dyDescent="0.25">
      <c r="A68" t="s">
        <v>85</v>
      </c>
      <c r="B68" s="1">
        <v>46193</v>
      </c>
      <c r="C68" t="str">
        <f>TEXT(Table1[[#This Row],[ORDER DATE]],"MMM")</f>
        <v>Jun</v>
      </c>
      <c r="D68" t="str">
        <f>TEXT(Table1[[#This Row],[ORDER DATE]],"YYYY")</f>
        <v>2026</v>
      </c>
      <c r="E68" t="s">
        <v>385</v>
      </c>
      <c r="F68" t="s">
        <v>1</v>
      </c>
      <c r="G68" t="s">
        <v>640</v>
      </c>
      <c r="H68" t="s">
        <v>715</v>
      </c>
      <c r="I68" t="s">
        <v>2</v>
      </c>
      <c r="J68">
        <f t="shared" ca="1" si="5"/>
        <v>3</v>
      </c>
      <c r="K68">
        <f t="shared" ca="1" si="6"/>
        <v>4764</v>
      </c>
      <c r="L68">
        <f t="shared" ca="1" si="7"/>
        <v>7756</v>
      </c>
      <c r="M68" s="11">
        <f ca="1">(Table1[[#This Row],[SELLING COST]]-Table1[[#This Row],[ COST COST]])</f>
        <v>2992</v>
      </c>
      <c r="N68" s="3">
        <f t="shared" ca="1" si="8"/>
        <v>6</v>
      </c>
      <c r="O68" s="3">
        <f ca="1">(Table1[[#This Row],[ COST COST]]*Table1[[#This Row],[SELLING COST]])</f>
        <v>36949584</v>
      </c>
      <c r="P68" s="3">
        <f t="shared" ca="1" si="9"/>
        <v>39</v>
      </c>
      <c r="Q68" s="3">
        <f ca="1">(Table1[[#This Row],[TOTAL REVENUE]]-Table1[[#This Row],[ COST COST]])</f>
        <v>36944820</v>
      </c>
      <c r="R68" t="s">
        <v>16</v>
      </c>
      <c r="S68" t="s">
        <v>959</v>
      </c>
      <c r="T68" t="s">
        <v>965</v>
      </c>
      <c r="U68" t="s">
        <v>973</v>
      </c>
      <c r="V68" t="s">
        <v>1050</v>
      </c>
    </row>
    <row r="69" spans="1:22" x14ac:dyDescent="0.25">
      <c r="A69" t="s">
        <v>86</v>
      </c>
      <c r="B69" s="1">
        <v>46194</v>
      </c>
      <c r="C69" t="str">
        <f>TEXT(Table1[[#This Row],[ORDER DATE]],"MMM")</f>
        <v>Jun</v>
      </c>
      <c r="D69" t="str">
        <f>TEXT(Table1[[#This Row],[ORDER DATE]],"YYYY")</f>
        <v>2026</v>
      </c>
      <c r="E69" t="s">
        <v>386</v>
      </c>
      <c r="F69" t="s">
        <v>623</v>
      </c>
      <c r="G69" t="s">
        <v>636</v>
      </c>
      <c r="H69" t="s">
        <v>716</v>
      </c>
      <c r="I69" t="s">
        <v>2</v>
      </c>
      <c r="J69">
        <f t="shared" ca="1" si="5"/>
        <v>3</v>
      </c>
      <c r="K69">
        <f t="shared" ca="1" si="6"/>
        <v>1739</v>
      </c>
      <c r="L69">
        <f t="shared" ca="1" si="7"/>
        <v>7855</v>
      </c>
      <c r="M69" s="11">
        <f ca="1">(Table1[[#This Row],[SELLING COST]]-Table1[[#This Row],[ COST COST]])</f>
        <v>6116</v>
      </c>
      <c r="N69" s="3">
        <f t="shared" ca="1" si="8"/>
        <v>3</v>
      </c>
      <c r="O69" s="3">
        <f ca="1">(Table1[[#This Row],[ COST COST]]*Table1[[#This Row],[SELLING COST]])</f>
        <v>13659845</v>
      </c>
      <c r="P69" s="3">
        <f t="shared" ca="1" si="9"/>
        <v>40</v>
      </c>
      <c r="Q69" s="3">
        <f ca="1">(Table1[[#This Row],[TOTAL REVENUE]]-Table1[[#This Row],[ COST COST]])</f>
        <v>13658106</v>
      </c>
      <c r="R69" t="s">
        <v>952</v>
      </c>
      <c r="S69" t="s">
        <v>960</v>
      </c>
      <c r="T69" t="s">
        <v>12</v>
      </c>
      <c r="U69" t="s">
        <v>974</v>
      </c>
      <c r="V69" t="s">
        <v>1051</v>
      </c>
    </row>
    <row r="70" spans="1:22" x14ac:dyDescent="0.25">
      <c r="A70" t="s">
        <v>87</v>
      </c>
      <c r="B70" s="1">
        <v>46195</v>
      </c>
      <c r="C70" t="str">
        <f>TEXT(Table1[[#This Row],[ORDER DATE]],"MMM")</f>
        <v>Jun</v>
      </c>
      <c r="D70" t="str">
        <f>TEXT(Table1[[#This Row],[ORDER DATE]],"YYYY")</f>
        <v>2026</v>
      </c>
      <c r="E70" t="s">
        <v>387</v>
      </c>
      <c r="F70" t="s">
        <v>629</v>
      </c>
      <c r="G70" t="s">
        <v>637</v>
      </c>
      <c r="H70" t="s">
        <v>717</v>
      </c>
      <c r="I70" t="s">
        <v>2</v>
      </c>
      <c r="J70">
        <f t="shared" ca="1" si="5"/>
        <v>4</v>
      </c>
      <c r="K70">
        <f t="shared" ca="1" si="6"/>
        <v>2039</v>
      </c>
      <c r="L70">
        <f t="shared" ca="1" si="7"/>
        <v>7229</v>
      </c>
      <c r="M70" s="11">
        <f ca="1">(Table1[[#This Row],[SELLING COST]]-Table1[[#This Row],[ COST COST]])</f>
        <v>5190</v>
      </c>
      <c r="N70" s="3">
        <f t="shared" ca="1" si="8"/>
        <v>6</v>
      </c>
      <c r="O70" s="3">
        <f ca="1">(Table1[[#This Row],[ COST COST]]*Table1[[#This Row],[SELLING COST]])</f>
        <v>14739931</v>
      </c>
      <c r="P70" s="3">
        <f t="shared" ca="1" si="9"/>
        <v>22</v>
      </c>
      <c r="Q70" s="3">
        <f ca="1">(Table1[[#This Row],[TOTAL REVENUE]]-Table1[[#This Row],[ COST COST]])</f>
        <v>14737892</v>
      </c>
      <c r="R70" t="s">
        <v>953</v>
      </c>
      <c r="S70" t="s">
        <v>961</v>
      </c>
      <c r="T70" t="s">
        <v>963</v>
      </c>
      <c r="U70" t="s">
        <v>975</v>
      </c>
      <c r="V70" t="s">
        <v>1052</v>
      </c>
    </row>
    <row r="71" spans="1:22" x14ac:dyDescent="0.25">
      <c r="A71" t="s">
        <v>88</v>
      </c>
      <c r="B71" s="1">
        <v>46196</v>
      </c>
      <c r="C71" t="str">
        <f>TEXT(Table1[[#This Row],[ORDER DATE]],"MMM")</f>
        <v>Jun</v>
      </c>
      <c r="D71" t="str">
        <f>TEXT(Table1[[#This Row],[ORDER DATE]],"YYYY")</f>
        <v>2026</v>
      </c>
      <c r="E71" t="s">
        <v>388</v>
      </c>
      <c r="F71" t="s">
        <v>630</v>
      </c>
      <c r="G71" t="s">
        <v>639</v>
      </c>
      <c r="H71" t="s">
        <v>718</v>
      </c>
      <c r="I71" t="s">
        <v>2</v>
      </c>
      <c r="J71">
        <f t="shared" ca="1" si="5"/>
        <v>3</v>
      </c>
      <c r="K71">
        <f t="shared" ca="1" si="6"/>
        <v>2349</v>
      </c>
      <c r="L71">
        <f t="shared" ca="1" si="7"/>
        <v>7988</v>
      </c>
      <c r="M71" s="11">
        <f ca="1">(Table1[[#This Row],[SELLING COST]]-Table1[[#This Row],[ COST COST]])</f>
        <v>5639</v>
      </c>
      <c r="N71" s="3">
        <f t="shared" ca="1" si="8"/>
        <v>5</v>
      </c>
      <c r="O71" s="3">
        <f ca="1">(Table1[[#This Row],[ COST COST]]*Table1[[#This Row],[SELLING COST]])</f>
        <v>18763812</v>
      </c>
      <c r="P71" s="3">
        <f t="shared" ca="1" si="9"/>
        <v>32</v>
      </c>
      <c r="Q71" s="3">
        <f ca="1">(Table1[[#This Row],[TOTAL REVENUE]]-Table1[[#This Row],[ COST COST]])</f>
        <v>18761463</v>
      </c>
      <c r="R71" t="s">
        <v>954</v>
      </c>
      <c r="S71" t="s">
        <v>962</v>
      </c>
      <c r="T71" t="s">
        <v>3</v>
      </c>
      <c r="U71" t="s">
        <v>976</v>
      </c>
      <c r="V71" t="s">
        <v>1053</v>
      </c>
    </row>
    <row r="72" spans="1:22" x14ac:dyDescent="0.25">
      <c r="A72" t="s">
        <v>89</v>
      </c>
      <c r="B72" s="1">
        <v>46197</v>
      </c>
      <c r="C72" t="str">
        <f>TEXT(Table1[[#This Row],[ORDER DATE]],"MMM")</f>
        <v>Jun</v>
      </c>
      <c r="D72" t="str">
        <f>TEXT(Table1[[#This Row],[ORDER DATE]],"YYYY")</f>
        <v>2026</v>
      </c>
      <c r="E72" t="s">
        <v>389</v>
      </c>
      <c r="F72" t="s">
        <v>631</v>
      </c>
      <c r="G72" t="s">
        <v>638</v>
      </c>
      <c r="H72" t="s">
        <v>719</v>
      </c>
      <c r="I72" t="s">
        <v>2</v>
      </c>
      <c r="J72">
        <f t="shared" ca="1" si="5"/>
        <v>5</v>
      </c>
      <c r="K72">
        <f t="shared" ca="1" si="6"/>
        <v>3523</v>
      </c>
      <c r="L72">
        <f t="shared" ca="1" si="7"/>
        <v>7298</v>
      </c>
      <c r="M72" s="11">
        <f ca="1">(Table1[[#This Row],[SELLING COST]]-Table1[[#This Row],[ COST COST]])</f>
        <v>3775</v>
      </c>
      <c r="N72" s="3">
        <f t="shared" ca="1" si="8"/>
        <v>1</v>
      </c>
      <c r="O72" s="3">
        <f ca="1">(Table1[[#This Row],[ COST COST]]*Table1[[#This Row],[SELLING COST]])</f>
        <v>25710854</v>
      </c>
      <c r="P72" s="3">
        <f t="shared" ca="1" si="9"/>
        <v>29</v>
      </c>
      <c r="Q72" s="3">
        <f ca="1">(Table1[[#This Row],[TOTAL REVENUE]]-Table1[[#This Row],[ COST COST]])</f>
        <v>25707331</v>
      </c>
      <c r="R72" t="s">
        <v>955</v>
      </c>
      <c r="S72" t="s">
        <v>958</v>
      </c>
      <c r="T72" t="s">
        <v>4</v>
      </c>
      <c r="U72" t="s">
        <v>977</v>
      </c>
      <c r="V72" t="s">
        <v>1054</v>
      </c>
    </row>
    <row r="73" spans="1:22" x14ac:dyDescent="0.25">
      <c r="A73" t="s">
        <v>90</v>
      </c>
      <c r="B73" s="1">
        <v>46198</v>
      </c>
      <c r="C73" t="str">
        <f>TEXT(Table1[[#This Row],[ORDER DATE]],"MMM")</f>
        <v>Jun</v>
      </c>
      <c r="D73" t="str">
        <f>TEXT(Table1[[#This Row],[ORDER DATE]],"YYYY")</f>
        <v>2026</v>
      </c>
      <c r="E73" t="s">
        <v>390</v>
      </c>
      <c r="F73" t="s">
        <v>0</v>
      </c>
      <c r="G73" t="s">
        <v>642</v>
      </c>
      <c r="H73" t="s">
        <v>720</v>
      </c>
      <c r="I73" t="s">
        <v>2</v>
      </c>
      <c r="J73">
        <f t="shared" ca="1" si="5"/>
        <v>4</v>
      </c>
      <c r="K73">
        <f t="shared" ca="1" si="6"/>
        <v>992</v>
      </c>
      <c r="L73">
        <f t="shared" ca="1" si="7"/>
        <v>7679</v>
      </c>
      <c r="M73" s="11">
        <f ca="1">(Table1[[#This Row],[SELLING COST]]-Table1[[#This Row],[ COST COST]])</f>
        <v>6687</v>
      </c>
      <c r="N73" s="3">
        <f t="shared" ca="1" si="8"/>
        <v>5</v>
      </c>
      <c r="O73" s="3">
        <f ca="1">(Table1[[#This Row],[ COST COST]]*Table1[[#This Row],[SELLING COST]])</f>
        <v>7617568</v>
      </c>
      <c r="P73" s="3">
        <f t="shared" ca="1" si="9"/>
        <v>28</v>
      </c>
      <c r="Q73" s="3">
        <f ca="1">(Table1[[#This Row],[TOTAL REVENUE]]-Table1[[#This Row],[ COST COST]])</f>
        <v>7616576</v>
      </c>
      <c r="R73" t="s">
        <v>956</v>
      </c>
      <c r="S73" t="s">
        <v>959</v>
      </c>
      <c r="T73" t="s">
        <v>9</v>
      </c>
      <c r="U73" t="s">
        <v>978</v>
      </c>
      <c r="V73" t="s">
        <v>1055</v>
      </c>
    </row>
    <row r="74" spans="1:22" x14ac:dyDescent="0.25">
      <c r="A74" t="s">
        <v>91</v>
      </c>
      <c r="B74" s="1">
        <v>46199</v>
      </c>
      <c r="C74" t="str">
        <f>TEXT(Table1[[#This Row],[ORDER DATE]],"MMM")</f>
        <v>Jun</v>
      </c>
      <c r="D74" t="str">
        <f>TEXT(Table1[[#This Row],[ORDER DATE]],"YYYY")</f>
        <v>2026</v>
      </c>
      <c r="E74" t="s">
        <v>391</v>
      </c>
      <c r="F74" t="s">
        <v>627</v>
      </c>
      <c r="G74" t="s">
        <v>643</v>
      </c>
      <c r="H74" t="s">
        <v>721</v>
      </c>
      <c r="I74" t="s">
        <v>2</v>
      </c>
      <c r="J74">
        <f t="shared" ca="1" si="5"/>
        <v>5</v>
      </c>
      <c r="K74">
        <f t="shared" ca="1" si="6"/>
        <v>3954</v>
      </c>
      <c r="L74">
        <f t="shared" ca="1" si="7"/>
        <v>7600</v>
      </c>
      <c r="M74" s="11">
        <f ca="1">(Table1[[#This Row],[SELLING COST]]-Table1[[#This Row],[ COST COST]])</f>
        <v>3646</v>
      </c>
      <c r="N74" s="3">
        <f t="shared" ca="1" si="8"/>
        <v>6</v>
      </c>
      <c r="O74" s="3">
        <f ca="1">(Table1[[#This Row],[ COST COST]]*Table1[[#This Row],[SELLING COST]])</f>
        <v>30050400</v>
      </c>
      <c r="P74" s="3">
        <f t="shared" ca="1" si="9"/>
        <v>37</v>
      </c>
      <c r="Q74" s="3">
        <f ca="1">(Table1[[#This Row],[TOTAL REVENUE]]-Table1[[#This Row],[ COST COST]])</f>
        <v>30046446</v>
      </c>
      <c r="R74" t="s">
        <v>16</v>
      </c>
      <c r="S74" t="s">
        <v>960</v>
      </c>
      <c r="T74" t="s">
        <v>13</v>
      </c>
      <c r="U74" t="s">
        <v>979</v>
      </c>
      <c r="V74" t="s">
        <v>1056</v>
      </c>
    </row>
    <row r="75" spans="1:22" x14ac:dyDescent="0.25">
      <c r="A75" t="s">
        <v>92</v>
      </c>
      <c r="B75" s="1">
        <v>46200</v>
      </c>
      <c r="C75" t="str">
        <f>TEXT(Table1[[#This Row],[ORDER DATE]],"MMM")</f>
        <v>Jun</v>
      </c>
      <c r="D75" t="str">
        <f>TEXT(Table1[[#This Row],[ORDER DATE]],"YYYY")</f>
        <v>2026</v>
      </c>
      <c r="E75" t="s">
        <v>392</v>
      </c>
      <c r="F75" t="s">
        <v>632</v>
      </c>
      <c r="G75" t="s">
        <v>644</v>
      </c>
      <c r="H75" t="s">
        <v>722</v>
      </c>
      <c r="I75" t="s">
        <v>2</v>
      </c>
      <c r="J75">
        <f t="shared" ca="1" si="5"/>
        <v>4</v>
      </c>
      <c r="K75">
        <f t="shared" ca="1" si="6"/>
        <v>3802</v>
      </c>
      <c r="L75">
        <f t="shared" ca="1" si="7"/>
        <v>7463</v>
      </c>
      <c r="M75" s="11">
        <f ca="1">(Table1[[#This Row],[SELLING COST]]-Table1[[#This Row],[ COST COST]])</f>
        <v>3661</v>
      </c>
      <c r="N75" s="3">
        <f t="shared" ca="1" si="8"/>
        <v>6</v>
      </c>
      <c r="O75" s="3">
        <f ca="1">(Table1[[#This Row],[ COST COST]]*Table1[[#This Row],[SELLING COST]])</f>
        <v>28374326</v>
      </c>
      <c r="P75" s="3">
        <f t="shared" ca="1" si="9"/>
        <v>22</v>
      </c>
      <c r="Q75" s="3">
        <f ca="1">(Table1[[#This Row],[TOTAL REVENUE]]-Table1[[#This Row],[ COST COST]])</f>
        <v>28370524</v>
      </c>
      <c r="R75" t="s">
        <v>952</v>
      </c>
      <c r="S75" t="s">
        <v>961</v>
      </c>
      <c r="T75" t="s">
        <v>14</v>
      </c>
      <c r="U75" t="s">
        <v>980</v>
      </c>
      <c r="V75" t="s">
        <v>1057</v>
      </c>
    </row>
    <row r="76" spans="1:22" x14ac:dyDescent="0.25">
      <c r="A76" t="s">
        <v>93</v>
      </c>
      <c r="B76" s="1">
        <v>46201</v>
      </c>
      <c r="C76" t="str">
        <f>TEXT(Table1[[#This Row],[ORDER DATE]],"MMM")</f>
        <v>Jun</v>
      </c>
      <c r="D76" t="str">
        <f>TEXT(Table1[[#This Row],[ORDER DATE]],"YYYY")</f>
        <v>2026</v>
      </c>
      <c r="E76" t="s">
        <v>393</v>
      </c>
      <c r="F76" t="s">
        <v>632</v>
      </c>
      <c r="G76" t="s">
        <v>645</v>
      </c>
      <c r="H76" t="s">
        <v>723</v>
      </c>
      <c r="I76" t="s">
        <v>2</v>
      </c>
      <c r="J76">
        <f t="shared" ca="1" si="5"/>
        <v>4</v>
      </c>
      <c r="K76">
        <f t="shared" ca="1" si="6"/>
        <v>4977</v>
      </c>
      <c r="L76">
        <f t="shared" ca="1" si="7"/>
        <v>7130</v>
      </c>
      <c r="M76" s="11">
        <f ca="1">(Table1[[#This Row],[SELLING COST]]-Table1[[#This Row],[ COST COST]])</f>
        <v>2153</v>
      </c>
      <c r="N76" s="3">
        <f t="shared" ca="1" si="8"/>
        <v>3</v>
      </c>
      <c r="O76" s="3">
        <f ca="1">(Table1[[#This Row],[ COST COST]]*Table1[[#This Row],[SELLING COST]])</f>
        <v>35486010</v>
      </c>
      <c r="P76" s="3">
        <f t="shared" ca="1" si="9"/>
        <v>25</v>
      </c>
      <c r="Q76" s="3">
        <f ca="1">(Table1[[#This Row],[TOTAL REVENUE]]-Table1[[#This Row],[ COST COST]])</f>
        <v>35481033</v>
      </c>
      <c r="R76" t="s">
        <v>953</v>
      </c>
      <c r="S76" t="s">
        <v>962</v>
      </c>
      <c r="T76" t="s">
        <v>10</v>
      </c>
      <c r="U76" t="s">
        <v>981</v>
      </c>
      <c r="V76" t="s">
        <v>1058</v>
      </c>
    </row>
    <row r="77" spans="1:22" x14ac:dyDescent="0.25">
      <c r="A77" t="s">
        <v>94</v>
      </c>
      <c r="B77" s="1">
        <v>46202</v>
      </c>
      <c r="C77" t="str">
        <f>TEXT(Table1[[#This Row],[ORDER DATE]],"MMM")</f>
        <v>Jun</v>
      </c>
      <c r="D77" t="str">
        <f>TEXT(Table1[[#This Row],[ORDER DATE]],"YYYY")</f>
        <v>2026</v>
      </c>
      <c r="E77" t="s">
        <v>394</v>
      </c>
      <c r="F77" t="s">
        <v>626</v>
      </c>
      <c r="G77" t="s">
        <v>646</v>
      </c>
      <c r="H77" t="s">
        <v>724</v>
      </c>
      <c r="I77" t="s">
        <v>2</v>
      </c>
      <c r="J77">
        <f t="shared" ca="1" si="5"/>
        <v>5</v>
      </c>
      <c r="K77">
        <f t="shared" ca="1" si="6"/>
        <v>1859</v>
      </c>
      <c r="L77">
        <f t="shared" ca="1" si="7"/>
        <v>7987</v>
      </c>
      <c r="M77" s="11">
        <f ca="1">(Table1[[#This Row],[SELLING COST]]-Table1[[#This Row],[ COST COST]])</f>
        <v>6128</v>
      </c>
      <c r="N77" s="3">
        <f t="shared" ca="1" si="8"/>
        <v>3</v>
      </c>
      <c r="O77" s="3">
        <f ca="1">(Table1[[#This Row],[ COST COST]]*Table1[[#This Row],[SELLING COST]])</f>
        <v>14847833</v>
      </c>
      <c r="P77" s="3">
        <f t="shared" ca="1" si="9"/>
        <v>40</v>
      </c>
      <c r="Q77" s="3">
        <f ca="1">(Table1[[#This Row],[TOTAL REVENUE]]-Table1[[#This Row],[ COST COST]])</f>
        <v>14845974</v>
      </c>
      <c r="R77" t="s">
        <v>954</v>
      </c>
      <c r="S77" t="s">
        <v>958</v>
      </c>
      <c r="T77" t="s">
        <v>7</v>
      </c>
      <c r="U77" t="s">
        <v>967</v>
      </c>
      <c r="V77" t="s">
        <v>1059</v>
      </c>
    </row>
    <row r="78" spans="1:22" x14ac:dyDescent="0.25">
      <c r="A78" t="s">
        <v>95</v>
      </c>
      <c r="B78" s="1">
        <v>46203</v>
      </c>
      <c r="C78" t="str">
        <f>TEXT(Table1[[#This Row],[ORDER DATE]],"MMM")</f>
        <v>Jun</v>
      </c>
      <c r="D78" t="str">
        <f>TEXT(Table1[[#This Row],[ORDER DATE]],"YYYY")</f>
        <v>2026</v>
      </c>
      <c r="E78" t="s">
        <v>395</v>
      </c>
      <c r="F78" t="s">
        <v>627</v>
      </c>
      <c r="G78" t="s">
        <v>647</v>
      </c>
      <c r="H78" t="s">
        <v>725</v>
      </c>
      <c r="I78" t="s">
        <v>2</v>
      </c>
      <c r="J78">
        <f t="shared" ca="1" si="5"/>
        <v>4</v>
      </c>
      <c r="K78">
        <f t="shared" ca="1" si="6"/>
        <v>3645</v>
      </c>
      <c r="L78">
        <f t="shared" ca="1" si="7"/>
        <v>7065</v>
      </c>
      <c r="M78" s="11">
        <f ca="1">(Table1[[#This Row],[SELLING COST]]-Table1[[#This Row],[ COST COST]])</f>
        <v>3420</v>
      </c>
      <c r="N78" s="3">
        <f t="shared" ca="1" si="8"/>
        <v>3</v>
      </c>
      <c r="O78" s="3">
        <f ca="1">(Table1[[#This Row],[ COST COST]]*Table1[[#This Row],[SELLING COST]])</f>
        <v>25751925</v>
      </c>
      <c r="P78" s="3">
        <f t="shared" ca="1" si="9"/>
        <v>30</v>
      </c>
      <c r="Q78" s="3">
        <f ca="1">(Table1[[#This Row],[TOTAL REVENUE]]-Table1[[#This Row],[ COST COST]])</f>
        <v>25748280</v>
      </c>
      <c r="R78" t="s">
        <v>955</v>
      </c>
      <c r="S78" t="s">
        <v>959</v>
      </c>
      <c r="T78" t="s">
        <v>6</v>
      </c>
      <c r="U78" t="s">
        <v>968</v>
      </c>
      <c r="V78" t="s">
        <v>1060</v>
      </c>
    </row>
    <row r="79" spans="1:22" x14ac:dyDescent="0.25">
      <c r="A79" t="s">
        <v>96</v>
      </c>
      <c r="B79" s="1">
        <v>46204</v>
      </c>
      <c r="C79" t="str">
        <f>TEXT(Table1[[#This Row],[ORDER DATE]],"MMM")</f>
        <v>Jul</v>
      </c>
      <c r="D79" t="str">
        <f>TEXT(Table1[[#This Row],[ORDER DATE]],"YYYY")</f>
        <v>2026</v>
      </c>
      <c r="E79" t="s">
        <v>396</v>
      </c>
      <c r="F79" t="s">
        <v>628</v>
      </c>
      <c r="G79" t="s">
        <v>647</v>
      </c>
      <c r="H79" t="s">
        <v>726</v>
      </c>
      <c r="I79" t="s">
        <v>2</v>
      </c>
      <c r="J79">
        <f t="shared" ca="1" si="5"/>
        <v>4</v>
      </c>
      <c r="K79">
        <f t="shared" ca="1" si="6"/>
        <v>1900</v>
      </c>
      <c r="L79">
        <f t="shared" ca="1" si="7"/>
        <v>7149</v>
      </c>
      <c r="M79" s="11">
        <f ca="1">(Table1[[#This Row],[SELLING COST]]-Table1[[#This Row],[ COST COST]])</f>
        <v>5249</v>
      </c>
      <c r="N79" s="3">
        <f t="shared" ca="1" si="8"/>
        <v>4</v>
      </c>
      <c r="O79" s="3">
        <f ca="1">(Table1[[#This Row],[ COST COST]]*Table1[[#This Row],[SELLING COST]])</f>
        <v>13583100</v>
      </c>
      <c r="P79" s="3">
        <f t="shared" ca="1" si="9"/>
        <v>30</v>
      </c>
      <c r="Q79" s="3">
        <f ca="1">(Table1[[#This Row],[TOTAL REVENUE]]-Table1[[#This Row],[ COST COST]])</f>
        <v>13581200</v>
      </c>
      <c r="R79" t="s">
        <v>956</v>
      </c>
      <c r="S79" t="s">
        <v>960</v>
      </c>
      <c r="T79" t="s">
        <v>15</v>
      </c>
      <c r="U79" t="s">
        <v>969</v>
      </c>
      <c r="V79" t="s">
        <v>1061</v>
      </c>
    </row>
    <row r="80" spans="1:22" x14ac:dyDescent="0.25">
      <c r="A80" t="s">
        <v>97</v>
      </c>
      <c r="B80" s="1">
        <v>46205</v>
      </c>
      <c r="C80" t="str">
        <f>TEXT(Table1[[#This Row],[ORDER DATE]],"MMM")</f>
        <v>Jul</v>
      </c>
      <c r="D80" t="str">
        <f>TEXT(Table1[[#This Row],[ORDER DATE]],"YYYY")</f>
        <v>2026</v>
      </c>
      <c r="E80" t="s">
        <v>397</v>
      </c>
      <c r="F80" t="s">
        <v>621</v>
      </c>
      <c r="G80" t="s">
        <v>646</v>
      </c>
      <c r="H80" t="s">
        <v>727</v>
      </c>
      <c r="I80" t="s">
        <v>2</v>
      </c>
      <c r="J80">
        <f t="shared" ca="1" si="5"/>
        <v>4</v>
      </c>
      <c r="K80">
        <f t="shared" ca="1" si="6"/>
        <v>4368</v>
      </c>
      <c r="L80">
        <f t="shared" ca="1" si="7"/>
        <v>7448</v>
      </c>
      <c r="M80" s="11">
        <f ca="1">(Table1[[#This Row],[SELLING COST]]-Table1[[#This Row],[ COST COST]])</f>
        <v>3080</v>
      </c>
      <c r="N80" s="3">
        <f t="shared" ca="1" si="8"/>
        <v>6</v>
      </c>
      <c r="O80" s="3">
        <f ca="1">(Table1[[#This Row],[ COST COST]]*Table1[[#This Row],[SELLING COST]])</f>
        <v>32532864</v>
      </c>
      <c r="P80" s="3">
        <f t="shared" ca="1" si="9"/>
        <v>23</v>
      </c>
      <c r="Q80" s="3">
        <f ca="1">(Table1[[#This Row],[TOTAL REVENUE]]-Table1[[#This Row],[ COST COST]])</f>
        <v>32528496</v>
      </c>
      <c r="R80" t="s">
        <v>16</v>
      </c>
      <c r="S80" t="s">
        <v>961</v>
      </c>
      <c r="T80" t="s">
        <v>964</v>
      </c>
      <c r="U80" t="s">
        <v>970</v>
      </c>
      <c r="V80" t="s">
        <v>1062</v>
      </c>
    </row>
    <row r="81" spans="1:22" x14ac:dyDescent="0.25">
      <c r="A81" t="s">
        <v>98</v>
      </c>
      <c r="B81" s="1">
        <v>46206</v>
      </c>
      <c r="C81" t="str">
        <f>TEXT(Table1[[#This Row],[ORDER DATE]],"MMM")</f>
        <v>Jul</v>
      </c>
      <c r="D81" t="str">
        <f>TEXT(Table1[[#This Row],[ORDER DATE]],"YYYY")</f>
        <v>2026</v>
      </c>
      <c r="E81" t="s">
        <v>398</v>
      </c>
      <c r="F81" t="s">
        <v>621</v>
      </c>
      <c r="G81" t="s">
        <v>624</v>
      </c>
      <c r="H81" t="s">
        <v>728</v>
      </c>
      <c r="I81" t="s">
        <v>2</v>
      </c>
      <c r="J81">
        <f t="shared" ca="1" si="5"/>
        <v>5</v>
      </c>
      <c r="K81">
        <f t="shared" ca="1" si="6"/>
        <v>511</v>
      </c>
      <c r="L81">
        <f t="shared" ca="1" si="7"/>
        <v>7216</v>
      </c>
      <c r="M81" s="11">
        <f ca="1">(Table1[[#This Row],[SELLING COST]]-Table1[[#This Row],[ COST COST]])</f>
        <v>6705</v>
      </c>
      <c r="N81" s="3">
        <f t="shared" ca="1" si="8"/>
        <v>1</v>
      </c>
      <c r="O81" s="3">
        <f ca="1">(Table1[[#This Row],[ COST COST]]*Table1[[#This Row],[SELLING COST]])</f>
        <v>3687376</v>
      </c>
      <c r="P81" s="3">
        <f t="shared" ca="1" si="9"/>
        <v>31</v>
      </c>
      <c r="Q81" s="3">
        <f ca="1">(Table1[[#This Row],[TOTAL REVENUE]]-Table1[[#This Row],[ COST COST]])</f>
        <v>3686865</v>
      </c>
      <c r="R81" t="s">
        <v>952</v>
      </c>
      <c r="S81" t="s">
        <v>962</v>
      </c>
      <c r="T81" t="s">
        <v>18</v>
      </c>
      <c r="U81" t="s">
        <v>971</v>
      </c>
      <c r="V81" t="s">
        <v>1063</v>
      </c>
    </row>
    <row r="82" spans="1:22" x14ac:dyDescent="0.25">
      <c r="A82" t="s">
        <v>99</v>
      </c>
      <c r="B82" s="1">
        <v>46207</v>
      </c>
      <c r="C82" t="str">
        <f>TEXT(Table1[[#This Row],[ORDER DATE]],"MMM")</f>
        <v>Jul</v>
      </c>
      <c r="D82" t="str">
        <f>TEXT(Table1[[#This Row],[ORDER DATE]],"YYYY")</f>
        <v>2026</v>
      </c>
      <c r="E82" t="s">
        <v>399</v>
      </c>
      <c r="F82" t="s">
        <v>622</v>
      </c>
      <c r="G82" t="s">
        <v>636</v>
      </c>
      <c r="H82" t="s">
        <v>729</v>
      </c>
      <c r="I82" t="s">
        <v>2</v>
      </c>
      <c r="J82">
        <f t="shared" ca="1" si="5"/>
        <v>4</v>
      </c>
      <c r="K82">
        <f t="shared" ca="1" si="6"/>
        <v>1216</v>
      </c>
      <c r="L82">
        <f t="shared" ca="1" si="7"/>
        <v>7032</v>
      </c>
      <c r="M82" s="11">
        <f ca="1">(Table1[[#This Row],[SELLING COST]]-Table1[[#This Row],[ COST COST]])</f>
        <v>5816</v>
      </c>
      <c r="N82" s="3">
        <f t="shared" ca="1" si="8"/>
        <v>7</v>
      </c>
      <c r="O82" s="3">
        <f ca="1">(Table1[[#This Row],[ COST COST]]*Table1[[#This Row],[SELLING COST]])</f>
        <v>8550912</v>
      </c>
      <c r="P82" s="3">
        <f t="shared" ca="1" si="9"/>
        <v>36</v>
      </c>
      <c r="Q82" s="3">
        <f ca="1">(Table1[[#This Row],[TOTAL REVENUE]]-Table1[[#This Row],[ COST COST]])</f>
        <v>8549696</v>
      </c>
      <c r="R82" t="s">
        <v>953</v>
      </c>
      <c r="S82" t="s">
        <v>958</v>
      </c>
      <c r="T82" t="s">
        <v>5</v>
      </c>
      <c r="U82" t="s">
        <v>972</v>
      </c>
      <c r="V82" t="s">
        <v>1064</v>
      </c>
    </row>
    <row r="83" spans="1:22" x14ac:dyDescent="0.25">
      <c r="A83" t="s">
        <v>100</v>
      </c>
      <c r="B83" s="1">
        <v>46208</v>
      </c>
      <c r="C83" t="str">
        <f>TEXT(Table1[[#This Row],[ORDER DATE]],"MMM")</f>
        <v>Jul</v>
      </c>
      <c r="D83" t="str">
        <f>TEXT(Table1[[#This Row],[ORDER DATE]],"YYYY")</f>
        <v>2026</v>
      </c>
      <c r="E83" t="s">
        <v>400</v>
      </c>
      <c r="F83" t="s">
        <v>633</v>
      </c>
      <c r="G83" t="s">
        <v>637</v>
      </c>
      <c r="H83" t="s">
        <v>730</v>
      </c>
      <c r="I83" t="s">
        <v>2</v>
      </c>
      <c r="J83">
        <f t="shared" ca="1" si="5"/>
        <v>5</v>
      </c>
      <c r="K83">
        <f t="shared" ca="1" si="6"/>
        <v>3239</v>
      </c>
      <c r="L83">
        <f t="shared" ca="1" si="7"/>
        <v>7064</v>
      </c>
      <c r="M83" s="11">
        <f ca="1">(Table1[[#This Row],[SELLING COST]]-Table1[[#This Row],[ COST COST]])</f>
        <v>3825</v>
      </c>
      <c r="N83" s="3">
        <f t="shared" ca="1" si="8"/>
        <v>3</v>
      </c>
      <c r="O83" s="3">
        <f ca="1">(Table1[[#This Row],[ COST COST]]*Table1[[#This Row],[SELLING COST]])</f>
        <v>22880296</v>
      </c>
      <c r="P83" s="3">
        <f t="shared" ca="1" si="9"/>
        <v>30</v>
      </c>
      <c r="Q83" s="3">
        <f ca="1">(Table1[[#This Row],[TOTAL REVENUE]]-Table1[[#This Row],[ COST COST]])</f>
        <v>22877057</v>
      </c>
      <c r="R83" t="s">
        <v>954</v>
      </c>
      <c r="S83" t="s">
        <v>959</v>
      </c>
      <c r="T83" t="s">
        <v>8</v>
      </c>
      <c r="U83" t="s">
        <v>973</v>
      </c>
      <c r="V83" t="s">
        <v>1065</v>
      </c>
    </row>
    <row r="84" spans="1:22" x14ac:dyDescent="0.25">
      <c r="A84" t="s">
        <v>101</v>
      </c>
      <c r="B84" s="1">
        <v>46209</v>
      </c>
      <c r="C84" t="str">
        <f>TEXT(Table1[[#This Row],[ORDER DATE]],"MMM")</f>
        <v>Jul</v>
      </c>
      <c r="D84" t="str">
        <f>TEXT(Table1[[#This Row],[ORDER DATE]],"YYYY")</f>
        <v>2026</v>
      </c>
      <c r="E84" t="s">
        <v>401</v>
      </c>
      <c r="F84" t="s">
        <v>634</v>
      </c>
      <c r="G84" t="s">
        <v>638</v>
      </c>
      <c r="H84" t="s">
        <v>731</v>
      </c>
      <c r="I84" t="s">
        <v>2</v>
      </c>
      <c r="J84">
        <f t="shared" ca="1" si="5"/>
        <v>5</v>
      </c>
      <c r="K84">
        <f t="shared" ca="1" si="6"/>
        <v>1064</v>
      </c>
      <c r="L84">
        <f t="shared" ca="1" si="7"/>
        <v>7582</v>
      </c>
      <c r="M84" s="11">
        <f ca="1">(Table1[[#This Row],[SELLING COST]]-Table1[[#This Row],[ COST COST]])</f>
        <v>6518</v>
      </c>
      <c r="N84" s="3">
        <f t="shared" ca="1" si="8"/>
        <v>1</v>
      </c>
      <c r="O84" s="3">
        <f ca="1">(Table1[[#This Row],[ COST COST]]*Table1[[#This Row],[SELLING COST]])</f>
        <v>8067248</v>
      </c>
      <c r="P84" s="3">
        <f t="shared" ca="1" si="9"/>
        <v>32</v>
      </c>
      <c r="Q84" s="3">
        <f ca="1">(Table1[[#This Row],[TOTAL REVENUE]]-Table1[[#This Row],[ COST COST]])</f>
        <v>8066184</v>
      </c>
      <c r="R84" t="s">
        <v>955</v>
      </c>
      <c r="S84" t="s">
        <v>960</v>
      </c>
      <c r="T84" t="s">
        <v>11</v>
      </c>
      <c r="U84" t="s">
        <v>974</v>
      </c>
      <c r="V84" t="s">
        <v>1066</v>
      </c>
    </row>
    <row r="85" spans="1:22" x14ac:dyDescent="0.25">
      <c r="A85" t="s">
        <v>102</v>
      </c>
      <c r="B85" s="1">
        <v>46210</v>
      </c>
      <c r="C85" t="str">
        <f>TEXT(Table1[[#This Row],[ORDER DATE]],"MMM")</f>
        <v>Jul</v>
      </c>
      <c r="D85" t="str">
        <f>TEXT(Table1[[#This Row],[ORDER DATE]],"YYYY")</f>
        <v>2026</v>
      </c>
      <c r="E85" t="s">
        <v>402</v>
      </c>
      <c r="F85" t="s">
        <v>631</v>
      </c>
      <c r="G85" t="s">
        <v>639</v>
      </c>
      <c r="H85" t="s">
        <v>732</v>
      </c>
      <c r="I85" t="s">
        <v>2</v>
      </c>
      <c r="J85">
        <f t="shared" ca="1" si="5"/>
        <v>4</v>
      </c>
      <c r="K85">
        <f t="shared" ca="1" si="6"/>
        <v>719</v>
      </c>
      <c r="L85">
        <f t="shared" ca="1" si="7"/>
        <v>7129</v>
      </c>
      <c r="M85" s="11">
        <f ca="1">(Table1[[#This Row],[SELLING COST]]-Table1[[#This Row],[ COST COST]])</f>
        <v>6410</v>
      </c>
      <c r="N85" s="3">
        <f t="shared" ca="1" si="8"/>
        <v>2</v>
      </c>
      <c r="O85" s="3">
        <f ca="1">(Table1[[#This Row],[ COST COST]]*Table1[[#This Row],[SELLING COST]])</f>
        <v>5125751</v>
      </c>
      <c r="P85" s="3">
        <f t="shared" ca="1" si="9"/>
        <v>28</v>
      </c>
      <c r="Q85" s="3">
        <f ca="1">(Table1[[#This Row],[TOTAL REVENUE]]-Table1[[#This Row],[ COST COST]])</f>
        <v>5125032</v>
      </c>
      <c r="R85" t="s">
        <v>956</v>
      </c>
      <c r="S85" t="s">
        <v>961</v>
      </c>
      <c r="T85" t="s">
        <v>965</v>
      </c>
      <c r="U85" t="s">
        <v>975</v>
      </c>
      <c r="V85" t="s">
        <v>1067</v>
      </c>
    </row>
    <row r="86" spans="1:22" x14ac:dyDescent="0.25">
      <c r="A86" t="s">
        <v>103</v>
      </c>
      <c r="B86" s="1">
        <v>46211</v>
      </c>
      <c r="C86" t="str">
        <f>TEXT(Table1[[#This Row],[ORDER DATE]],"MMM")</f>
        <v>Jul</v>
      </c>
      <c r="D86" t="str">
        <f>TEXT(Table1[[#This Row],[ORDER DATE]],"YYYY")</f>
        <v>2026</v>
      </c>
      <c r="E86" t="s">
        <v>403</v>
      </c>
      <c r="F86" t="s">
        <v>0</v>
      </c>
      <c r="G86" t="s">
        <v>640</v>
      </c>
      <c r="H86" t="s">
        <v>733</v>
      </c>
      <c r="I86" t="s">
        <v>2</v>
      </c>
      <c r="J86">
        <f t="shared" ca="1" si="5"/>
        <v>5</v>
      </c>
      <c r="K86">
        <f t="shared" ca="1" si="6"/>
        <v>4948</v>
      </c>
      <c r="L86">
        <f t="shared" ca="1" si="7"/>
        <v>7295</v>
      </c>
      <c r="M86" s="11">
        <f ca="1">(Table1[[#This Row],[SELLING COST]]-Table1[[#This Row],[ COST COST]])</f>
        <v>2347</v>
      </c>
      <c r="N86" s="3">
        <f t="shared" ca="1" si="8"/>
        <v>7</v>
      </c>
      <c r="O86" s="3">
        <f ca="1">(Table1[[#This Row],[ COST COST]]*Table1[[#This Row],[SELLING COST]])</f>
        <v>36095660</v>
      </c>
      <c r="P86" s="3">
        <f t="shared" ca="1" si="9"/>
        <v>35</v>
      </c>
      <c r="Q86" s="3">
        <f ca="1">(Table1[[#This Row],[TOTAL REVENUE]]-Table1[[#This Row],[ COST COST]])</f>
        <v>36090712</v>
      </c>
      <c r="R86" t="s">
        <v>16</v>
      </c>
      <c r="S86" t="s">
        <v>962</v>
      </c>
      <c r="T86" t="s">
        <v>12</v>
      </c>
      <c r="U86" t="s">
        <v>976</v>
      </c>
      <c r="V86" t="s">
        <v>1068</v>
      </c>
    </row>
    <row r="87" spans="1:22" x14ac:dyDescent="0.25">
      <c r="A87" t="s">
        <v>104</v>
      </c>
      <c r="B87" s="1">
        <v>46212</v>
      </c>
      <c r="C87" t="str">
        <f>TEXT(Table1[[#This Row],[ORDER DATE]],"MMM")</f>
        <v>Jul</v>
      </c>
      <c r="D87" t="str">
        <f>TEXT(Table1[[#This Row],[ORDER DATE]],"YYYY")</f>
        <v>2026</v>
      </c>
      <c r="E87" t="s">
        <v>404</v>
      </c>
      <c r="F87" t="s">
        <v>625</v>
      </c>
      <c r="G87" t="s">
        <v>641</v>
      </c>
      <c r="H87" t="s">
        <v>734</v>
      </c>
      <c r="I87" t="s">
        <v>2</v>
      </c>
      <c r="J87">
        <f t="shared" ca="1" si="5"/>
        <v>4</v>
      </c>
      <c r="K87">
        <f t="shared" ca="1" si="6"/>
        <v>2702</v>
      </c>
      <c r="L87">
        <f t="shared" ca="1" si="7"/>
        <v>7713</v>
      </c>
      <c r="M87" s="11">
        <f ca="1">(Table1[[#This Row],[SELLING COST]]-Table1[[#This Row],[ COST COST]])</f>
        <v>5011</v>
      </c>
      <c r="N87" s="3">
        <f t="shared" ca="1" si="8"/>
        <v>1</v>
      </c>
      <c r="O87" s="3">
        <f ca="1">(Table1[[#This Row],[ COST COST]]*Table1[[#This Row],[SELLING COST]])</f>
        <v>20840526</v>
      </c>
      <c r="P87" s="3">
        <f t="shared" ca="1" si="9"/>
        <v>36</v>
      </c>
      <c r="Q87" s="3">
        <f ca="1">(Table1[[#This Row],[TOTAL REVENUE]]-Table1[[#This Row],[ COST COST]])</f>
        <v>20837824</v>
      </c>
      <c r="R87" t="s">
        <v>952</v>
      </c>
      <c r="S87" t="s">
        <v>958</v>
      </c>
      <c r="T87" t="s">
        <v>963</v>
      </c>
      <c r="U87" t="s">
        <v>977</v>
      </c>
      <c r="V87" t="s">
        <v>1069</v>
      </c>
    </row>
    <row r="88" spans="1:22" x14ac:dyDescent="0.25">
      <c r="A88" t="s">
        <v>105</v>
      </c>
      <c r="B88" s="1">
        <v>46213</v>
      </c>
      <c r="C88" t="str">
        <f>TEXT(Table1[[#This Row],[ORDER DATE]],"MMM")</f>
        <v>Jul</v>
      </c>
      <c r="D88" t="str">
        <f>TEXT(Table1[[#This Row],[ORDER DATE]],"YYYY")</f>
        <v>2026</v>
      </c>
      <c r="E88" t="s">
        <v>405</v>
      </c>
      <c r="F88" t="s">
        <v>626</v>
      </c>
      <c r="G88" t="s">
        <v>640</v>
      </c>
      <c r="H88" t="s">
        <v>735</v>
      </c>
      <c r="I88" t="s">
        <v>2</v>
      </c>
      <c r="J88">
        <f t="shared" ca="1" si="5"/>
        <v>3</v>
      </c>
      <c r="K88">
        <f t="shared" ca="1" si="6"/>
        <v>2665</v>
      </c>
      <c r="L88">
        <f t="shared" ca="1" si="7"/>
        <v>7139</v>
      </c>
      <c r="M88" s="11">
        <f ca="1">(Table1[[#This Row],[SELLING COST]]-Table1[[#This Row],[ COST COST]])</f>
        <v>4474</v>
      </c>
      <c r="N88" s="3">
        <f t="shared" ca="1" si="8"/>
        <v>1</v>
      </c>
      <c r="O88" s="3">
        <f ca="1">(Table1[[#This Row],[ COST COST]]*Table1[[#This Row],[SELLING COST]])</f>
        <v>19025435</v>
      </c>
      <c r="P88" s="3">
        <f t="shared" ca="1" si="9"/>
        <v>27</v>
      </c>
      <c r="Q88" s="3">
        <f ca="1">(Table1[[#This Row],[TOTAL REVENUE]]-Table1[[#This Row],[ COST COST]])</f>
        <v>19022770</v>
      </c>
      <c r="R88" t="s">
        <v>953</v>
      </c>
      <c r="S88" t="s">
        <v>959</v>
      </c>
      <c r="T88" t="s">
        <v>3</v>
      </c>
      <c r="U88" t="s">
        <v>978</v>
      </c>
      <c r="V88" t="s">
        <v>1070</v>
      </c>
    </row>
    <row r="89" spans="1:22" x14ac:dyDescent="0.25">
      <c r="A89" t="s">
        <v>106</v>
      </c>
      <c r="B89" s="1">
        <v>46214</v>
      </c>
      <c r="C89" t="str">
        <f>TEXT(Table1[[#This Row],[ORDER DATE]],"MMM")</f>
        <v>Jul</v>
      </c>
      <c r="D89" t="str">
        <f>TEXT(Table1[[#This Row],[ORDER DATE]],"YYYY")</f>
        <v>2026</v>
      </c>
      <c r="E89" t="s">
        <v>406</v>
      </c>
      <c r="F89" t="s">
        <v>626</v>
      </c>
      <c r="G89" t="s">
        <v>636</v>
      </c>
      <c r="H89" t="s">
        <v>736</v>
      </c>
      <c r="I89" t="s">
        <v>2</v>
      </c>
      <c r="J89">
        <f t="shared" ca="1" si="5"/>
        <v>4</v>
      </c>
      <c r="K89">
        <f t="shared" ca="1" si="6"/>
        <v>3023</v>
      </c>
      <c r="L89">
        <f t="shared" ca="1" si="7"/>
        <v>7205</v>
      </c>
      <c r="M89" s="11">
        <f ca="1">(Table1[[#This Row],[SELLING COST]]-Table1[[#This Row],[ COST COST]])</f>
        <v>4182</v>
      </c>
      <c r="N89" s="3">
        <f t="shared" ca="1" si="8"/>
        <v>4</v>
      </c>
      <c r="O89" s="3">
        <f ca="1">(Table1[[#This Row],[ COST COST]]*Table1[[#This Row],[SELLING COST]])</f>
        <v>21780715</v>
      </c>
      <c r="P89" s="3">
        <f t="shared" ca="1" si="9"/>
        <v>25</v>
      </c>
      <c r="Q89" s="3">
        <f ca="1">(Table1[[#This Row],[TOTAL REVENUE]]-Table1[[#This Row],[ COST COST]])</f>
        <v>21777692</v>
      </c>
      <c r="R89" t="s">
        <v>954</v>
      </c>
      <c r="S89" t="s">
        <v>960</v>
      </c>
      <c r="T89" t="s">
        <v>4</v>
      </c>
      <c r="U89" t="s">
        <v>979</v>
      </c>
      <c r="V89" t="s">
        <v>1071</v>
      </c>
    </row>
    <row r="90" spans="1:22" x14ac:dyDescent="0.25">
      <c r="A90" t="s">
        <v>107</v>
      </c>
      <c r="B90" s="1">
        <v>46215</v>
      </c>
      <c r="C90" t="str">
        <f>TEXT(Table1[[#This Row],[ORDER DATE]],"MMM")</f>
        <v>Jul</v>
      </c>
      <c r="D90" t="str">
        <f>TEXT(Table1[[#This Row],[ORDER DATE]],"YYYY")</f>
        <v>2026</v>
      </c>
      <c r="E90" t="s">
        <v>407</v>
      </c>
      <c r="F90" t="s">
        <v>627</v>
      </c>
      <c r="G90" t="s">
        <v>637</v>
      </c>
      <c r="H90" t="s">
        <v>737</v>
      </c>
      <c r="I90" t="s">
        <v>2</v>
      </c>
      <c r="J90">
        <f t="shared" ca="1" si="5"/>
        <v>4</v>
      </c>
      <c r="K90">
        <f t="shared" ca="1" si="6"/>
        <v>2915</v>
      </c>
      <c r="L90">
        <f t="shared" ca="1" si="7"/>
        <v>7703</v>
      </c>
      <c r="M90" s="11">
        <f ca="1">(Table1[[#This Row],[SELLING COST]]-Table1[[#This Row],[ COST COST]])</f>
        <v>4788</v>
      </c>
      <c r="N90" s="3">
        <f t="shared" ca="1" si="8"/>
        <v>5</v>
      </c>
      <c r="O90" s="3">
        <f ca="1">(Table1[[#This Row],[ COST COST]]*Table1[[#This Row],[SELLING COST]])</f>
        <v>22454245</v>
      </c>
      <c r="P90" s="3">
        <f t="shared" ca="1" si="9"/>
        <v>27</v>
      </c>
      <c r="Q90" s="3">
        <f ca="1">(Table1[[#This Row],[TOTAL REVENUE]]-Table1[[#This Row],[ COST COST]])</f>
        <v>22451330</v>
      </c>
      <c r="R90" t="s">
        <v>955</v>
      </c>
      <c r="S90" t="s">
        <v>961</v>
      </c>
      <c r="T90" t="s">
        <v>9</v>
      </c>
      <c r="U90" t="s">
        <v>980</v>
      </c>
      <c r="V90" t="s">
        <v>1072</v>
      </c>
    </row>
    <row r="91" spans="1:22" x14ac:dyDescent="0.25">
      <c r="A91" t="s">
        <v>108</v>
      </c>
      <c r="B91" s="1">
        <v>46216</v>
      </c>
      <c r="C91" t="str">
        <f>TEXT(Table1[[#This Row],[ORDER DATE]],"MMM")</f>
        <v>Jul</v>
      </c>
      <c r="D91" t="str">
        <f>TEXT(Table1[[#This Row],[ORDER DATE]],"YYYY")</f>
        <v>2026</v>
      </c>
      <c r="E91" t="s">
        <v>408</v>
      </c>
      <c r="F91" t="s">
        <v>628</v>
      </c>
      <c r="G91" t="s">
        <v>639</v>
      </c>
      <c r="H91" t="s">
        <v>738</v>
      </c>
      <c r="I91" t="s">
        <v>2</v>
      </c>
      <c r="J91">
        <f t="shared" ca="1" si="5"/>
        <v>5</v>
      </c>
      <c r="K91">
        <f t="shared" ca="1" si="6"/>
        <v>4178</v>
      </c>
      <c r="L91">
        <f t="shared" ca="1" si="7"/>
        <v>7560</v>
      </c>
      <c r="M91" s="11">
        <f ca="1">(Table1[[#This Row],[SELLING COST]]-Table1[[#This Row],[ COST COST]])</f>
        <v>3382</v>
      </c>
      <c r="N91" s="3">
        <f t="shared" ca="1" si="8"/>
        <v>2</v>
      </c>
      <c r="O91" s="3">
        <f ca="1">(Table1[[#This Row],[ COST COST]]*Table1[[#This Row],[SELLING COST]])</f>
        <v>31585680</v>
      </c>
      <c r="P91" s="3">
        <f t="shared" ca="1" si="9"/>
        <v>39</v>
      </c>
      <c r="Q91" s="3">
        <f ca="1">(Table1[[#This Row],[TOTAL REVENUE]]-Table1[[#This Row],[ COST COST]])</f>
        <v>31581502</v>
      </c>
      <c r="R91" t="s">
        <v>956</v>
      </c>
      <c r="S91" t="s">
        <v>962</v>
      </c>
      <c r="T91" t="s">
        <v>13</v>
      </c>
      <c r="U91" t="s">
        <v>981</v>
      </c>
      <c r="V91" t="s">
        <v>1073</v>
      </c>
    </row>
    <row r="92" spans="1:22" x14ac:dyDescent="0.25">
      <c r="A92" t="s">
        <v>109</v>
      </c>
      <c r="B92" s="1">
        <v>46217</v>
      </c>
      <c r="C92" t="str">
        <f>TEXT(Table1[[#This Row],[ORDER DATE]],"MMM")</f>
        <v>Jul</v>
      </c>
      <c r="D92" t="str">
        <f>TEXT(Table1[[#This Row],[ORDER DATE]],"YYYY")</f>
        <v>2026</v>
      </c>
      <c r="E92" t="s">
        <v>409</v>
      </c>
      <c r="F92" t="s">
        <v>627</v>
      </c>
      <c r="G92" t="s">
        <v>638</v>
      </c>
      <c r="H92" t="s">
        <v>739</v>
      </c>
      <c r="I92" t="s">
        <v>2</v>
      </c>
      <c r="J92">
        <f t="shared" ca="1" si="5"/>
        <v>3</v>
      </c>
      <c r="K92">
        <f t="shared" ca="1" si="6"/>
        <v>3103</v>
      </c>
      <c r="L92">
        <f t="shared" ca="1" si="7"/>
        <v>7194</v>
      </c>
      <c r="M92" s="11">
        <f ca="1">(Table1[[#This Row],[SELLING COST]]-Table1[[#This Row],[ COST COST]])</f>
        <v>4091</v>
      </c>
      <c r="N92" s="3">
        <f t="shared" ca="1" si="8"/>
        <v>3</v>
      </c>
      <c r="O92" s="3">
        <f ca="1">(Table1[[#This Row],[ COST COST]]*Table1[[#This Row],[SELLING COST]])</f>
        <v>22322982</v>
      </c>
      <c r="P92" s="3">
        <f t="shared" ca="1" si="9"/>
        <v>23</v>
      </c>
      <c r="Q92" s="3">
        <f ca="1">(Table1[[#This Row],[TOTAL REVENUE]]-Table1[[#This Row],[ COST COST]])</f>
        <v>22319879</v>
      </c>
      <c r="R92" t="s">
        <v>16</v>
      </c>
      <c r="S92" t="s">
        <v>958</v>
      </c>
      <c r="T92" t="s">
        <v>14</v>
      </c>
      <c r="U92" t="s">
        <v>967</v>
      </c>
      <c r="V92" t="s">
        <v>1074</v>
      </c>
    </row>
    <row r="93" spans="1:22" x14ac:dyDescent="0.25">
      <c r="A93" t="s">
        <v>110</v>
      </c>
      <c r="B93" s="1">
        <v>46218</v>
      </c>
      <c r="C93" t="str">
        <f>TEXT(Table1[[#This Row],[ORDER DATE]],"MMM")</f>
        <v>Jul</v>
      </c>
      <c r="D93" t="str">
        <f>TEXT(Table1[[#This Row],[ORDER DATE]],"YYYY")</f>
        <v>2026</v>
      </c>
      <c r="E93" t="s">
        <v>410</v>
      </c>
      <c r="F93" t="s">
        <v>0</v>
      </c>
      <c r="G93" t="s">
        <v>642</v>
      </c>
      <c r="H93" t="s">
        <v>740</v>
      </c>
      <c r="I93" t="s">
        <v>2</v>
      </c>
      <c r="J93">
        <f t="shared" ca="1" si="5"/>
        <v>4</v>
      </c>
      <c r="K93">
        <f t="shared" ca="1" si="6"/>
        <v>3525</v>
      </c>
      <c r="L93">
        <f t="shared" ca="1" si="7"/>
        <v>7685</v>
      </c>
      <c r="M93" s="11">
        <f ca="1">(Table1[[#This Row],[SELLING COST]]-Table1[[#This Row],[ COST COST]])</f>
        <v>4160</v>
      </c>
      <c r="N93" s="3">
        <f t="shared" ca="1" si="8"/>
        <v>1</v>
      </c>
      <c r="O93" s="3">
        <f ca="1">(Table1[[#This Row],[ COST COST]]*Table1[[#This Row],[SELLING COST]])</f>
        <v>27089625</v>
      </c>
      <c r="P93" s="3">
        <f t="shared" ca="1" si="9"/>
        <v>28</v>
      </c>
      <c r="Q93" s="3">
        <f ca="1">(Table1[[#This Row],[TOTAL REVENUE]]-Table1[[#This Row],[ COST COST]])</f>
        <v>27086100</v>
      </c>
      <c r="R93" t="s">
        <v>952</v>
      </c>
      <c r="S93" t="s">
        <v>959</v>
      </c>
      <c r="T93" t="s">
        <v>10</v>
      </c>
      <c r="U93" t="s">
        <v>968</v>
      </c>
      <c r="V93" t="s">
        <v>1075</v>
      </c>
    </row>
    <row r="94" spans="1:22" x14ac:dyDescent="0.25">
      <c r="A94" t="s">
        <v>111</v>
      </c>
      <c r="B94" s="1">
        <v>46219</v>
      </c>
      <c r="C94" t="str">
        <f>TEXT(Table1[[#This Row],[ORDER DATE]],"MMM")</f>
        <v>Jul</v>
      </c>
      <c r="D94" t="str">
        <f>TEXT(Table1[[#This Row],[ORDER DATE]],"YYYY")</f>
        <v>2026</v>
      </c>
      <c r="E94" t="s">
        <v>411</v>
      </c>
      <c r="F94" t="s">
        <v>620</v>
      </c>
      <c r="G94" t="s">
        <v>643</v>
      </c>
      <c r="H94" t="s">
        <v>741</v>
      </c>
      <c r="I94" t="s">
        <v>2</v>
      </c>
      <c r="J94">
        <f t="shared" ca="1" si="5"/>
        <v>5</v>
      </c>
      <c r="K94">
        <f t="shared" ca="1" si="6"/>
        <v>1247</v>
      </c>
      <c r="L94">
        <f t="shared" ca="1" si="7"/>
        <v>7444</v>
      </c>
      <c r="M94" s="11">
        <f ca="1">(Table1[[#This Row],[SELLING COST]]-Table1[[#This Row],[ COST COST]])</f>
        <v>6197</v>
      </c>
      <c r="N94" s="3">
        <f t="shared" ca="1" si="8"/>
        <v>1</v>
      </c>
      <c r="O94" s="3">
        <f ca="1">(Table1[[#This Row],[ COST COST]]*Table1[[#This Row],[SELLING COST]])</f>
        <v>9282668</v>
      </c>
      <c r="P94" s="3">
        <f t="shared" ca="1" si="9"/>
        <v>35</v>
      </c>
      <c r="Q94" s="3">
        <f ca="1">(Table1[[#This Row],[TOTAL REVENUE]]-Table1[[#This Row],[ COST COST]])</f>
        <v>9281421</v>
      </c>
      <c r="R94" t="s">
        <v>953</v>
      </c>
      <c r="S94" t="s">
        <v>960</v>
      </c>
      <c r="T94" t="s">
        <v>7</v>
      </c>
      <c r="U94" t="s">
        <v>969</v>
      </c>
      <c r="V94" t="s">
        <v>1076</v>
      </c>
    </row>
    <row r="95" spans="1:22" x14ac:dyDescent="0.25">
      <c r="A95" t="s">
        <v>112</v>
      </c>
      <c r="B95" s="1">
        <v>46220</v>
      </c>
      <c r="C95" t="str">
        <f>TEXT(Table1[[#This Row],[ORDER DATE]],"MMM")</f>
        <v>Jul</v>
      </c>
      <c r="D95" t="str">
        <f>TEXT(Table1[[#This Row],[ORDER DATE]],"YYYY")</f>
        <v>2026</v>
      </c>
      <c r="E95" t="s">
        <v>412</v>
      </c>
      <c r="F95" t="s">
        <v>619</v>
      </c>
      <c r="G95" t="s">
        <v>644</v>
      </c>
      <c r="H95" t="s">
        <v>742</v>
      </c>
      <c r="I95" t="s">
        <v>2</v>
      </c>
      <c r="J95">
        <f t="shared" ca="1" si="5"/>
        <v>3</v>
      </c>
      <c r="K95">
        <f t="shared" ca="1" si="6"/>
        <v>1810</v>
      </c>
      <c r="L95">
        <f t="shared" ca="1" si="7"/>
        <v>7607</v>
      </c>
      <c r="M95" s="11">
        <f ca="1">(Table1[[#This Row],[SELLING COST]]-Table1[[#This Row],[ COST COST]])</f>
        <v>5797</v>
      </c>
      <c r="N95" s="3">
        <f t="shared" ca="1" si="8"/>
        <v>1</v>
      </c>
      <c r="O95" s="3">
        <f ca="1">(Table1[[#This Row],[ COST COST]]*Table1[[#This Row],[SELLING COST]])</f>
        <v>13768670</v>
      </c>
      <c r="P95" s="3">
        <f t="shared" ca="1" si="9"/>
        <v>28</v>
      </c>
      <c r="Q95" s="3">
        <f ca="1">(Table1[[#This Row],[TOTAL REVENUE]]-Table1[[#This Row],[ COST COST]])</f>
        <v>13766860</v>
      </c>
      <c r="R95" t="s">
        <v>954</v>
      </c>
      <c r="S95" t="s">
        <v>961</v>
      </c>
      <c r="T95" t="s">
        <v>6</v>
      </c>
      <c r="U95" t="s">
        <v>970</v>
      </c>
      <c r="V95" t="s">
        <v>1077</v>
      </c>
    </row>
    <row r="96" spans="1:22" x14ac:dyDescent="0.25">
      <c r="A96" t="s">
        <v>113</v>
      </c>
      <c r="B96" s="1">
        <v>46221</v>
      </c>
      <c r="C96" t="str">
        <f>TEXT(Table1[[#This Row],[ORDER DATE]],"MMM")</f>
        <v>Jul</v>
      </c>
      <c r="D96" t="str">
        <f>TEXT(Table1[[#This Row],[ORDER DATE]],"YYYY")</f>
        <v>2026</v>
      </c>
      <c r="E96" t="s">
        <v>413</v>
      </c>
      <c r="F96" t="s">
        <v>1</v>
      </c>
      <c r="G96" t="s">
        <v>645</v>
      </c>
      <c r="H96" t="s">
        <v>743</v>
      </c>
      <c r="I96" t="s">
        <v>2</v>
      </c>
      <c r="J96">
        <f t="shared" ca="1" si="5"/>
        <v>4</v>
      </c>
      <c r="K96">
        <f t="shared" ca="1" si="6"/>
        <v>2958</v>
      </c>
      <c r="L96">
        <f t="shared" ca="1" si="7"/>
        <v>7919</v>
      </c>
      <c r="M96" s="11">
        <f ca="1">(Table1[[#This Row],[SELLING COST]]-Table1[[#This Row],[ COST COST]])</f>
        <v>4961</v>
      </c>
      <c r="N96" s="3">
        <f t="shared" ca="1" si="8"/>
        <v>5</v>
      </c>
      <c r="O96" s="3">
        <f ca="1">(Table1[[#This Row],[ COST COST]]*Table1[[#This Row],[SELLING COST]])</f>
        <v>23424402</v>
      </c>
      <c r="P96" s="3">
        <f t="shared" ca="1" si="9"/>
        <v>34</v>
      </c>
      <c r="Q96" s="3">
        <f ca="1">(Table1[[#This Row],[TOTAL REVENUE]]-Table1[[#This Row],[ COST COST]])</f>
        <v>23421444</v>
      </c>
      <c r="R96" t="s">
        <v>955</v>
      </c>
      <c r="S96" t="s">
        <v>962</v>
      </c>
      <c r="T96" t="s">
        <v>15</v>
      </c>
      <c r="U96" t="s">
        <v>971</v>
      </c>
      <c r="V96" t="s">
        <v>1078</v>
      </c>
    </row>
    <row r="97" spans="1:22" x14ac:dyDescent="0.25">
      <c r="A97" t="s">
        <v>114</v>
      </c>
      <c r="B97" s="1">
        <v>46222</v>
      </c>
      <c r="C97" t="str">
        <f>TEXT(Table1[[#This Row],[ORDER DATE]],"MMM")</f>
        <v>Jul</v>
      </c>
      <c r="D97" t="str">
        <f>TEXT(Table1[[#This Row],[ORDER DATE]],"YYYY")</f>
        <v>2026</v>
      </c>
      <c r="E97" t="s">
        <v>414</v>
      </c>
      <c r="F97" t="s">
        <v>623</v>
      </c>
      <c r="G97" t="s">
        <v>646</v>
      </c>
      <c r="H97" t="s">
        <v>744</v>
      </c>
      <c r="I97" t="s">
        <v>2</v>
      </c>
      <c r="J97">
        <f t="shared" ca="1" si="5"/>
        <v>5</v>
      </c>
      <c r="K97">
        <f t="shared" ca="1" si="6"/>
        <v>608</v>
      </c>
      <c r="L97">
        <f t="shared" ca="1" si="7"/>
        <v>7188</v>
      </c>
      <c r="M97" s="11">
        <f ca="1">(Table1[[#This Row],[SELLING COST]]-Table1[[#This Row],[ COST COST]])</f>
        <v>6580</v>
      </c>
      <c r="N97" s="3">
        <f t="shared" ca="1" si="8"/>
        <v>5</v>
      </c>
      <c r="O97" s="3">
        <f ca="1">(Table1[[#This Row],[ COST COST]]*Table1[[#This Row],[SELLING COST]])</f>
        <v>4370304</v>
      </c>
      <c r="P97" s="3">
        <f t="shared" ca="1" si="9"/>
        <v>37</v>
      </c>
      <c r="Q97" s="3">
        <f ca="1">(Table1[[#This Row],[TOTAL REVENUE]]-Table1[[#This Row],[ COST COST]])</f>
        <v>4369696</v>
      </c>
      <c r="R97" t="s">
        <v>956</v>
      </c>
      <c r="S97" t="s">
        <v>958</v>
      </c>
      <c r="T97" t="s">
        <v>964</v>
      </c>
      <c r="U97" t="s">
        <v>972</v>
      </c>
      <c r="V97" t="s">
        <v>1079</v>
      </c>
    </row>
    <row r="98" spans="1:22" x14ac:dyDescent="0.25">
      <c r="A98" t="s">
        <v>115</v>
      </c>
      <c r="B98" s="1">
        <v>46223</v>
      </c>
      <c r="C98" t="str">
        <f>TEXT(Table1[[#This Row],[ORDER DATE]],"MMM")</f>
        <v>Jul</v>
      </c>
      <c r="D98" t="str">
        <f>TEXT(Table1[[#This Row],[ORDER DATE]],"YYYY")</f>
        <v>2026</v>
      </c>
      <c r="E98" t="s">
        <v>415</v>
      </c>
      <c r="F98" t="s">
        <v>629</v>
      </c>
      <c r="G98" t="s">
        <v>647</v>
      </c>
      <c r="H98" t="s">
        <v>745</v>
      </c>
      <c r="I98" t="s">
        <v>2</v>
      </c>
      <c r="J98">
        <f t="shared" ca="1" si="5"/>
        <v>4</v>
      </c>
      <c r="K98">
        <f t="shared" ca="1" si="6"/>
        <v>4195</v>
      </c>
      <c r="L98">
        <f t="shared" ca="1" si="7"/>
        <v>7654</v>
      </c>
      <c r="M98" s="11">
        <f ca="1">(Table1[[#This Row],[SELLING COST]]-Table1[[#This Row],[ COST COST]])</f>
        <v>3459</v>
      </c>
      <c r="N98" s="3">
        <f t="shared" ca="1" si="8"/>
        <v>5</v>
      </c>
      <c r="O98" s="3">
        <f ca="1">(Table1[[#This Row],[ COST COST]]*Table1[[#This Row],[SELLING COST]])</f>
        <v>32108530</v>
      </c>
      <c r="P98" s="3">
        <f t="shared" ca="1" si="9"/>
        <v>22</v>
      </c>
      <c r="Q98" s="3">
        <f ca="1">(Table1[[#This Row],[TOTAL REVENUE]]-Table1[[#This Row],[ COST COST]])</f>
        <v>32104335</v>
      </c>
      <c r="R98" t="s">
        <v>16</v>
      </c>
      <c r="S98" t="s">
        <v>959</v>
      </c>
      <c r="T98" t="s">
        <v>18</v>
      </c>
      <c r="U98" t="s">
        <v>973</v>
      </c>
      <c r="V98" t="s">
        <v>1080</v>
      </c>
    </row>
    <row r="99" spans="1:22" x14ac:dyDescent="0.25">
      <c r="A99" t="s">
        <v>116</v>
      </c>
      <c r="B99" s="1">
        <v>46224</v>
      </c>
      <c r="C99" t="str">
        <f>TEXT(Table1[[#This Row],[ORDER DATE]],"MMM")</f>
        <v>Jul</v>
      </c>
      <c r="D99" t="str">
        <f>TEXT(Table1[[#This Row],[ORDER DATE]],"YYYY")</f>
        <v>2026</v>
      </c>
      <c r="E99" t="s">
        <v>416</v>
      </c>
      <c r="F99" t="s">
        <v>630</v>
      </c>
      <c r="G99" t="s">
        <v>647</v>
      </c>
      <c r="H99" t="s">
        <v>746</v>
      </c>
      <c r="I99" t="s">
        <v>2</v>
      </c>
      <c r="J99">
        <f t="shared" ca="1" si="5"/>
        <v>5</v>
      </c>
      <c r="K99">
        <f t="shared" ca="1" si="6"/>
        <v>1479</v>
      </c>
      <c r="L99">
        <f t="shared" ca="1" si="7"/>
        <v>7163</v>
      </c>
      <c r="M99" s="11">
        <f ca="1">(Table1[[#This Row],[SELLING COST]]-Table1[[#This Row],[ COST COST]])</f>
        <v>5684</v>
      </c>
      <c r="N99" s="3">
        <f t="shared" ca="1" si="8"/>
        <v>4</v>
      </c>
      <c r="O99" s="3">
        <f ca="1">(Table1[[#This Row],[ COST COST]]*Table1[[#This Row],[SELLING COST]])</f>
        <v>10594077</v>
      </c>
      <c r="P99" s="3">
        <f t="shared" ca="1" si="9"/>
        <v>28</v>
      </c>
      <c r="Q99" s="3">
        <f ca="1">(Table1[[#This Row],[TOTAL REVENUE]]-Table1[[#This Row],[ COST COST]])</f>
        <v>10592598</v>
      </c>
      <c r="R99" t="s">
        <v>952</v>
      </c>
      <c r="S99" t="s">
        <v>960</v>
      </c>
      <c r="T99" t="s">
        <v>5</v>
      </c>
      <c r="U99" t="s">
        <v>974</v>
      </c>
      <c r="V99" t="s">
        <v>1081</v>
      </c>
    </row>
    <row r="100" spans="1:22" x14ac:dyDescent="0.25">
      <c r="A100" t="s">
        <v>117</v>
      </c>
      <c r="B100" s="1">
        <v>46225</v>
      </c>
      <c r="C100" t="str">
        <f>TEXT(Table1[[#This Row],[ORDER DATE]],"MMM")</f>
        <v>Jul</v>
      </c>
      <c r="D100" t="str">
        <f>TEXT(Table1[[#This Row],[ORDER DATE]],"YYYY")</f>
        <v>2026</v>
      </c>
      <c r="E100" t="s">
        <v>417</v>
      </c>
      <c r="F100" t="s">
        <v>631</v>
      </c>
      <c r="G100" t="s">
        <v>646</v>
      </c>
      <c r="H100" t="s">
        <v>747</v>
      </c>
      <c r="I100" t="s">
        <v>2</v>
      </c>
      <c r="J100">
        <f t="shared" ca="1" si="5"/>
        <v>5</v>
      </c>
      <c r="K100">
        <f t="shared" ca="1" si="6"/>
        <v>4148</v>
      </c>
      <c r="L100">
        <f t="shared" ca="1" si="7"/>
        <v>7363</v>
      </c>
      <c r="M100" s="11">
        <f ca="1">(Table1[[#This Row],[SELLING COST]]-Table1[[#This Row],[ COST COST]])</f>
        <v>3215</v>
      </c>
      <c r="N100" s="3">
        <f t="shared" ca="1" si="8"/>
        <v>4</v>
      </c>
      <c r="O100" s="3">
        <f ca="1">(Table1[[#This Row],[ COST COST]]*Table1[[#This Row],[SELLING COST]])</f>
        <v>30541724</v>
      </c>
      <c r="P100" s="3">
        <f t="shared" ca="1" si="9"/>
        <v>35</v>
      </c>
      <c r="Q100" s="3">
        <f ca="1">(Table1[[#This Row],[TOTAL REVENUE]]-Table1[[#This Row],[ COST COST]])</f>
        <v>30537576</v>
      </c>
      <c r="R100" t="s">
        <v>953</v>
      </c>
      <c r="S100" t="s">
        <v>961</v>
      </c>
      <c r="T100" t="s">
        <v>8</v>
      </c>
      <c r="U100" t="s">
        <v>975</v>
      </c>
      <c r="V100" t="s">
        <v>1082</v>
      </c>
    </row>
    <row r="101" spans="1:22" x14ac:dyDescent="0.25">
      <c r="A101" t="s">
        <v>118</v>
      </c>
      <c r="B101" s="1">
        <v>46226</v>
      </c>
      <c r="C101" t="str">
        <f>TEXT(Table1[[#This Row],[ORDER DATE]],"MMM")</f>
        <v>Jul</v>
      </c>
      <c r="D101" t="str">
        <f>TEXT(Table1[[#This Row],[ORDER DATE]],"YYYY")</f>
        <v>2026</v>
      </c>
      <c r="E101" t="s">
        <v>418</v>
      </c>
      <c r="F101" t="s">
        <v>0</v>
      </c>
      <c r="G101" t="s">
        <v>624</v>
      </c>
      <c r="H101" t="s">
        <v>748</v>
      </c>
      <c r="I101" t="s">
        <v>2</v>
      </c>
      <c r="J101">
        <f t="shared" ca="1" si="5"/>
        <v>3</v>
      </c>
      <c r="K101">
        <f t="shared" ca="1" si="6"/>
        <v>2877</v>
      </c>
      <c r="L101">
        <f t="shared" ca="1" si="7"/>
        <v>7343</v>
      </c>
      <c r="M101" s="11">
        <f ca="1">(Table1[[#This Row],[SELLING COST]]-Table1[[#This Row],[ COST COST]])</f>
        <v>4466</v>
      </c>
      <c r="N101" s="3">
        <f t="shared" ca="1" si="8"/>
        <v>6</v>
      </c>
      <c r="O101" s="3">
        <f ca="1">(Table1[[#This Row],[ COST COST]]*Table1[[#This Row],[SELLING COST]])</f>
        <v>21125811</v>
      </c>
      <c r="P101" s="3">
        <f t="shared" ca="1" si="9"/>
        <v>38</v>
      </c>
      <c r="Q101" s="3">
        <f ca="1">(Table1[[#This Row],[TOTAL REVENUE]]-Table1[[#This Row],[ COST COST]])</f>
        <v>21122934</v>
      </c>
      <c r="R101" t="s">
        <v>954</v>
      </c>
      <c r="S101" t="s">
        <v>962</v>
      </c>
      <c r="T101" t="s">
        <v>11</v>
      </c>
      <c r="U101" t="s">
        <v>976</v>
      </c>
      <c r="V101" t="s">
        <v>1083</v>
      </c>
    </row>
    <row r="102" spans="1:22" x14ac:dyDescent="0.25">
      <c r="A102" t="s">
        <v>119</v>
      </c>
      <c r="B102" s="1">
        <v>46227</v>
      </c>
      <c r="C102" t="str">
        <f>TEXT(Table1[[#This Row],[ORDER DATE]],"MMM")</f>
        <v>Jul</v>
      </c>
      <c r="D102" t="str">
        <f>TEXT(Table1[[#This Row],[ORDER DATE]],"YYYY")</f>
        <v>2026</v>
      </c>
      <c r="E102" t="s">
        <v>419</v>
      </c>
      <c r="F102" t="s">
        <v>627</v>
      </c>
      <c r="G102" t="s">
        <v>636</v>
      </c>
      <c r="H102" t="s">
        <v>749</v>
      </c>
      <c r="I102" t="s">
        <v>2</v>
      </c>
      <c r="J102">
        <f t="shared" ca="1" si="5"/>
        <v>4</v>
      </c>
      <c r="K102">
        <f t="shared" ca="1" si="6"/>
        <v>713</v>
      </c>
      <c r="L102">
        <f t="shared" ca="1" si="7"/>
        <v>7619</v>
      </c>
      <c r="M102" s="11">
        <f ca="1">(Table1[[#This Row],[SELLING COST]]-Table1[[#This Row],[ COST COST]])</f>
        <v>6906</v>
      </c>
      <c r="N102" s="3">
        <f t="shared" ca="1" si="8"/>
        <v>3</v>
      </c>
      <c r="O102" s="3">
        <f ca="1">(Table1[[#This Row],[ COST COST]]*Table1[[#This Row],[SELLING COST]])</f>
        <v>5432347</v>
      </c>
      <c r="P102" s="3">
        <f t="shared" ca="1" si="9"/>
        <v>23</v>
      </c>
      <c r="Q102" s="3">
        <f ca="1">(Table1[[#This Row],[TOTAL REVENUE]]-Table1[[#This Row],[ COST COST]])</f>
        <v>5431634</v>
      </c>
      <c r="R102" t="s">
        <v>955</v>
      </c>
      <c r="S102" t="s">
        <v>958</v>
      </c>
      <c r="T102" t="s">
        <v>965</v>
      </c>
      <c r="U102" t="s">
        <v>977</v>
      </c>
      <c r="V102" t="s">
        <v>1084</v>
      </c>
    </row>
    <row r="103" spans="1:22" x14ac:dyDescent="0.25">
      <c r="A103" t="s">
        <v>120</v>
      </c>
      <c r="B103" s="1">
        <v>46228</v>
      </c>
      <c r="C103" t="str">
        <f>TEXT(Table1[[#This Row],[ORDER DATE]],"MMM")</f>
        <v>Jul</v>
      </c>
      <c r="D103" t="str">
        <f>TEXT(Table1[[#This Row],[ORDER DATE]],"YYYY")</f>
        <v>2026</v>
      </c>
      <c r="E103" t="s">
        <v>420</v>
      </c>
      <c r="F103" t="s">
        <v>632</v>
      </c>
      <c r="G103" t="s">
        <v>637</v>
      </c>
      <c r="H103" t="s">
        <v>750</v>
      </c>
      <c r="I103" t="s">
        <v>2</v>
      </c>
      <c r="J103">
        <f t="shared" ca="1" si="5"/>
        <v>4</v>
      </c>
      <c r="K103">
        <f t="shared" ca="1" si="6"/>
        <v>2855</v>
      </c>
      <c r="L103">
        <f t="shared" ca="1" si="7"/>
        <v>7200</v>
      </c>
      <c r="M103" s="11">
        <f ca="1">(Table1[[#This Row],[SELLING COST]]-Table1[[#This Row],[ COST COST]])</f>
        <v>4345</v>
      </c>
      <c r="N103" s="3">
        <f t="shared" ca="1" si="8"/>
        <v>4</v>
      </c>
      <c r="O103" s="3">
        <f ca="1">(Table1[[#This Row],[ COST COST]]*Table1[[#This Row],[SELLING COST]])</f>
        <v>20556000</v>
      </c>
      <c r="P103" s="3">
        <f t="shared" ca="1" si="9"/>
        <v>40</v>
      </c>
      <c r="Q103" s="3">
        <f ca="1">(Table1[[#This Row],[TOTAL REVENUE]]-Table1[[#This Row],[ COST COST]])</f>
        <v>20553145</v>
      </c>
      <c r="R103" t="s">
        <v>956</v>
      </c>
      <c r="S103" t="s">
        <v>959</v>
      </c>
      <c r="T103" t="s">
        <v>12</v>
      </c>
      <c r="U103" t="s">
        <v>978</v>
      </c>
      <c r="V103" t="s">
        <v>1085</v>
      </c>
    </row>
    <row r="104" spans="1:22" x14ac:dyDescent="0.25">
      <c r="A104" t="s">
        <v>121</v>
      </c>
      <c r="B104" s="1">
        <v>46229</v>
      </c>
      <c r="C104" t="str">
        <f>TEXT(Table1[[#This Row],[ORDER DATE]],"MMM")</f>
        <v>Jul</v>
      </c>
      <c r="D104" t="str">
        <f>TEXT(Table1[[#This Row],[ORDER DATE]],"YYYY")</f>
        <v>2026</v>
      </c>
      <c r="E104" t="s">
        <v>421</v>
      </c>
      <c r="F104" t="s">
        <v>632</v>
      </c>
      <c r="G104" t="s">
        <v>638</v>
      </c>
      <c r="H104" t="s">
        <v>751</v>
      </c>
      <c r="I104" t="s">
        <v>2</v>
      </c>
      <c r="J104">
        <f t="shared" ca="1" si="5"/>
        <v>3</v>
      </c>
      <c r="K104">
        <f t="shared" ca="1" si="6"/>
        <v>3360</v>
      </c>
      <c r="L104">
        <f t="shared" ca="1" si="7"/>
        <v>7666</v>
      </c>
      <c r="M104" s="11">
        <f ca="1">(Table1[[#This Row],[SELLING COST]]-Table1[[#This Row],[ COST COST]])</f>
        <v>4306</v>
      </c>
      <c r="N104" s="3">
        <f t="shared" ca="1" si="8"/>
        <v>6</v>
      </c>
      <c r="O104" s="3">
        <f ca="1">(Table1[[#This Row],[ COST COST]]*Table1[[#This Row],[SELLING COST]])</f>
        <v>25757760</v>
      </c>
      <c r="P104" s="3">
        <f t="shared" ca="1" si="9"/>
        <v>26</v>
      </c>
      <c r="Q104" s="3">
        <f ca="1">(Table1[[#This Row],[TOTAL REVENUE]]-Table1[[#This Row],[ COST COST]])</f>
        <v>25754400</v>
      </c>
      <c r="R104" t="s">
        <v>16</v>
      </c>
      <c r="S104" t="s">
        <v>960</v>
      </c>
      <c r="T104" t="s">
        <v>963</v>
      </c>
      <c r="U104" t="s">
        <v>979</v>
      </c>
      <c r="V104" t="s">
        <v>1086</v>
      </c>
    </row>
    <row r="105" spans="1:22" x14ac:dyDescent="0.25">
      <c r="A105" t="s">
        <v>122</v>
      </c>
      <c r="B105" s="1">
        <v>46230</v>
      </c>
      <c r="C105" t="str">
        <f>TEXT(Table1[[#This Row],[ORDER DATE]],"MMM")</f>
        <v>Jul</v>
      </c>
      <c r="D105" t="str">
        <f>TEXT(Table1[[#This Row],[ORDER DATE]],"YYYY")</f>
        <v>2026</v>
      </c>
      <c r="E105" t="s">
        <v>422</v>
      </c>
      <c r="F105" t="s">
        <v>626</v>
      </c>
      <c r="G105" t="s">
        <v>639</v>
      </c>
      <c r="H105" t="s">
        <v>752</v>
      </c>
      <c r="I105" t="s">
        <v>2</v>
      </c>
      <c r="J105">
        <f t="shared" ca="1" si="5"/>
        <v>5</v>
      </c>
      <c r="K105">
        <f t="shared" ca="1" si="6"/>
        <v>2034</v>
      </c>
      <c r="L105">
        <f t="shared" ca="1" si="7"/>
        <v>7673</v>
      </c>
      <c r="M105" s="11">
        <f ca="1">(Table1[[#This Row],[SELLING COST]]-Table1[[#This Row],[ COST COST]])</f>
        <v>5639</v>
      </c>
      <c r="N105" s="3">
        <f t="shared" ca="1" si="8"/>
        <v>5</v>
      </c>
      <c r="O105" s="3">
        <f ca="1">(Table1[[#This Row],[ COST COST]]*Table1[[#This Row],[SELLING COST]])</f>
        <v>15606882</v>
      </c>
      <c r="P105" s="3">
        <f t="shared" ca="1" si="9"/>
        <v>22</v>
      </c>
      <c r="Q105" s="3">
        <f ca="1">(Table1[[#This Row],[TOTAL REVENUE]]-Table1[[#This Row],[ COST COST]])</f>
        <v>15604848</v>
      </c>
      <c r="R105" t="s">
        <v>952</v>
      </c>
      <c r="S105" t="s">
        <v>961</v>
      </c>
      <c r="T105" t="s">
        <v>3</v>
      </c>
      <c r="U105" t="s">
        <v>980</v>
      </c>
      <c r="V105" t="s">
        <v>1087</v>
      </c>
    </row>
    <row r="106" spans="1:22" x14ac:dyDescent="0.25">
      <c r="A106" t="s">
        <v>123</v>
      </c>
      <c r="B106" s="1">
        <v>46231</v>
      </c>
      <c r="C106" t="str">
        <f>TEXT(Table1[[#This Row],[ORDER DATE]],"MMM")</f>
        <v>Jul</v>
      </c>
      <c r="D106" t="str">
        <f>TEXT(Table1[[#This Row],[ORDER DATE]],"YYYY")</f>
        <v>2026</v>
      </c>
      <c r="E106" t="s">
        <v>423</v>
      </c>
      <c r="F106" t="s">
        <v>627</v>
      </c>
      <c r="G106" t="s">
        <v>640</v>
      </c>
      <c r="H106" t="s">
        <v>753</v>
      </c>
      <c r="I106" t="s">
        <v>2</v>
      </c>
      <c r="J106">
        <f t="shared" ca="1" si="5"/>
        <v>4</v>
      </c>
      <c r="K106">
        <f t="shared" ca="1" si="6"/>
        <v>1215</v>
      </c>
      <c r="L106">
        <f t="shared" ca="1" si="7"/>
        <v>7972</v>
      </c>
      <c r="M106" s="11">
        <f ca="1">(Table1[[#This Row],[SELLING COST]]-Table1[[#This Row],[ COST COST]])</f>
        <v>6757</v>
      </c>
      <c r="N106" s="3">
        <f t="shared" ca="1" si="8"/>
        <v>2</v>
      </c>
      <c r="O106" s="3">
        <f ca="1">(Table1[[#This Row],[ COST COST]]*Table1[[#This Row],[SELLING COST]])</f>
        <v>9685980</v>
      </c>
      <c r="P106" s="3">
        <f t="shared" ca="1" si="9"/>
        <v>37</v>
      </c>
      <c r="Q106" s="3">
        <f ca="1">(Table1[[#This Row],[TOTAL REVENUE]]-Table1[[#This Row],[ COST COST]])</f>
        <v>9684765</v>
      </c>
      <c r="R106" t="s">
        <v>953</v>
      </c>
      <c r="S106" t="s">
        <v>962</v>
      </c>
      <c r="T106" t="s">
        <v>4</v>
      </c>
      <c r="U106" t="s">
        <v>981</v>
      </c>
      <c r="V106" t="s">
        <v>1088</v>
      </c>
    </row>
    <row r="107" spans="1:22" x14ac:dyDescent="0.25">
      <c r="A107" t="s">
        <v>124</v>
      </c>
      <c r="B107" s="1">
        <v>46232</v>
      </c>
      <c r="C107" t="str">
        <f>TEXT(Table1[[#This Row],[ORDER DATE]],"MMM")</f>
        <v>Jul</v>
      </c>
      <c r="D107" t="str">
        <f>TEXT(Table1[[#This Row],[ORDER DATE]],"YYYY")</f>
        <v>2026</v>
      </c>
      <c r="E107" t="s">
        <v>424</v>
      </c>
      <c r="F107" t="s">
        <v>628</v>
      </c>
      <c r="G107" t="s">
        <v>641</v>
      </c>
      <c r="H107" t="s">
        <v>754</v>
      </c>
      <c r="I107" t="s">
        <v>2</v>
      </c>
      <c r="J107">
        <f t="shared" ca="1" si="5"/>
        <v>4</v>
      </c>
      <c r="K107">
        <f t="shared" ca="1" si="6"/>
        <v>2470</v>
      </c>
      <c r="L107">
        <f t="shared" ca="1" si="7"/>
        <v>7352</v>
      </c>
      <c r="M107" s="11">
        <f ca="1">(Table1[[#This Row],[SELLING COST]]-Table1[[#This Row],[ COST COST]])</f>
        <v>4882</v>
      </c>
      <c r="N107" s="3">
        <f t="shared" ca="1" si="8"/>
        <v>1</v>
      </c>
      <c r="O107" s="3">
        <f ca="1">(Table1[[#This Row],[ COST COST]]*Table1[[#This Row],[SELLING COST]])</f>
        <v>18159440</v>
      </c>
      <c r="P107" s="3">
        <f t="shared" ca="1" si="9"/>
        <v>29</v>
      </c>
      <c r="Q107" s="3">
        <f ca="1">(Table1[[#This Row],[TOTAL REVENUE]]-Table1[[#This Row],[ COST COST]])</f>
        <v>18156970</v>
      </c>
      <c r="R107" t="s">
        <v>954</v>
      </c>
      <c r="S107" t="s">
        <v>958</v>
      </c>
      <c r="T107" t="s">
        <v>9</v>
      </c>
      <c r="U107" t="s">
        <v>967</v>
      </c>
      <c r="V107" t="s">
        <v>1089</v>
      </c>
    </row>
    <row r="108" spans="1:22" x14ac:dyDescent="0.25">
      <c r="A108" t="s">
        <v>125</v>
      </c>
      <c r="B108" s="1">
        <v>46233</v>
      </c>
      <c r="C108" t="str">
        <f>TEXT(Table1[[#This Row],[ORDER DATE]],"MMM")</f>
        <v>Jul</v>
      </c>
      <c r="D108" t="str">
        <f>TEXT(Table1[[#This Row],[ORDER DATE]],"YYYY")</f>
        <v>2026</v>
      </c>
      <c r="E108" t="s">
        <v>425</v>
      </c>
      <c r="F108" t="s">
        <v>621</v>
      </c>
      <c r="G108" t="s">
        <v>640</v>
      </c>
      <c r="H108" t="s">
        <v>755</v>
      </c>
      <c r="I108" t="s">
        <v>2</v>
      </c>
      <c r="J108">
        <f t="shared" ca="1" si="5"/>
        <v>4</v>
      </c>
      <c r="K108">
        <f t="shared" ca="1" si="6"/>
        <v>2602</v>
      </c>
      <c r="L108">
        <f t="shared" ca="1" si="7"/>
        <v>7903</v>
      </c>
      <c r="M108" s="11">
        <f ca="1">(Table1[[#This Row],[SELLING COST]]-Table1[[#This Row],[ COST COST]])</f>
        <v>5301</v>
      </c>
      <c r="N108" s="3">
        <f t="shared" ca="1" si="8"/>
        <v>2</v>
      </c>
      <c r="O108" s="3">
        <f ca="1">(Table1[[#This Row],[ COST COST]]*Table1[[#This Row],[SELLING COST]])</f>
        <v>20563606</v>
      </c>
      <c r="P108" s="3">
        <f t="shared" ca="1" si="9"/>
        <v>20</v>
      </c>
      <c r="Q108" s="3">
        <f ca="1">(Table1[[#This Row],[TOTAL REVENUE]]-Table1[[#This Row],[ COST COST]])</f>
        <v>20561004</v>
      </c>
      <c r="R108" t="s">
        <v>955</v>
      </c>
      <c r="S108" t="s">
        <v>959</v>
      </c>
      <c r="T108" t="s">
        <v>13</v>
      </c>
      <c r="U108" t="s">
        <v>968</v>
      </c>
      <c r="V108" t="s">
        <v>1090</v>
      </c>
    </row>
    <row r="109" spans="1:22" x14ac:dyDescent="0.25">
      <c r="A109" t="s">
        <v>126</v>
      </c>
      <c r="B109" s="1">
        <v>46234</v>
      </c>
      <c r="C109" t="str">
        <f>TEXT(Table1[[#This Row],[ORDER DATE]],"MMM")</f>
        <v>Jul</v>
      </c>
      <c r="D109" t="str">
        <f>TEXT(Table1[[#This Row],[ORDER DATE]],"YYYY")</f>
        <v>2026</v>
      </c>
      <c r="E109" t="s">
        <v>426</v>
      </c>
      <c r="F109" t="s">
        <v>621</v>
      </c>
      <c r="G109" t="s">
        <v>636</v>
      </c>
      <c r="H109" t="s">
        <v>756</v>
      </c>
      <c r="I109" t="s">
        <v>2</v>
      </c>
      <c r="J109">
        <f t="shared" ca="1" si="5"/>
        <v>4</v>
      </c>
      <c r="K109">
        <f t="shared" ca="1" si="6"/>
        <v>3806</v>
      </c>
      <c r="L109">
        <f t="shared" ca="1" si="7"/>
        <v>7491</v>
      </c>
      <c r="M109" s="11">
        <f ca="1">(Table1[[#This Row],[SELLING COST]]-Table1[[#This Row],[ COST COST]])</f>
        <v>3685</v>
      </c>
      <c r="N109" s="3">
        <f t="shared" ca="1" si="8"/>
        <v>5</v>
      </c>
      <c r="O109" s="3">
        <f ca="1">(Table1[[#This Row],[ COST COST]]*Table1[[#This Row],[SELLING COST]])</f>
        <v>28510746</v>
      </c>
      <c r="P109" s="3">
        <f t="shared" ca="1" si="9"/>
        <v>25</v>
      </c>
      <c r="Q109" s="3">
        <f ca="1">(Table1[[#This Row],[TOTAL REVENUE]]-Table1[[#This Row],[ COST COST]])</f>
        <v>28506940</v>
      </c>
      <c r="R109" t="s">
        <v>956</v>
      </c>
      <c r="S109" t="s">
        <v>960</v>
      </c>
      <c r="T109" t="s">
        <v>14</v>
      </c>
      <c r="U109" t="s">
        <v>969</v>
      </c>
      <c r="V109" t="s">
        <v>1091</v>
      </c>
    </row>
    <row r="110" spans="1:22" x14ac:dyDescent="0.25">
      <c r="A110" t="s">
        <v>127</v>
      </c>
      <c r="B110" s="1">
        <v>46235</v>
      </c>
      <c r="C110" t="str">
        <f>TEXT(Table1[[#This Row],[ORDER DATE]],"MMM")</f>
        <v>Aug</v>
      </c>
      <c r="D110" t="str">
        <f>TEXT(Table1[[#This Row],[ORDER DATE]],"YYYY")</f>
        <v>2026</v>
      </c>
      <c r="E110" t="s">
        <v>427</v>
      </c>
      <c r="F110" t="s">
        <v>622</v>
      </c>
      <c r="G110" t="s">
        <v>637</v>
      </c>
      <c r="H110" t="s">
        <v>757</v>
      </c>
      <c r="I110" t="s">
        <v>2</v>
      </c>
      <c r="J110">
        <f t="shared" ca="1" si="5"/>
        <v>5</v>
      </c>
      <c r="K110">
        <f t="shared" ca="1" si="6"/>
        <v>1727</v>
      </c>
      <c r="L110">
        <f t="shared" ca="1" si="7"/>
        <v>7343</v>
      </c>
      <c r="M110" s="11">
        <f ca="1">(Table1[[#This Row],[SELLING COST]]-Table1[[#This Row],[ COST COST]])</f>
        <v>5616</v>
      </c>
      <c r="N110" s="3">
        <f t="shared" ca="1" si="8"/>
        <v>4</v>
      </c>
      <c r="O110" s="3">
        <f ca="1">(Table1[[#This Row],[ COST COST]]*Table1[[#This Row],[SELLING COST]])</f>
        <v>12681361</v>
      </c>
      <c r="P110" s="3">
        <f t="shared" ca="1" si="9"/>
        <v>29</v>
      </c>
      <c r="Q110" s="3">
        <f ca="1">(Table1[[#This Row],[TOTAL REVENUE]]-Table1[[#This Row],[ COST COST]])</f>
        <v>12679634</v>
      </c>
      <c r="R110" t="s">
        <v>16</v>
      </c>
      <c r="S110" t="s">
        <v>961</v>
      </c>
      <c r="T110" t="s">
        <v>10</v>
      </c>
      <c r="U110" t="s">
        <v>970</v>
      </c>
      <c r="V110" t="s">
        <v>1092</v>
      </c>
    </row>
    <row r="111" spans="1:22" x14ac:dyDescent="0.25">
      <c r="A111" t="s">
        <v>128</v>
      </c>
      <c r="B111" s="1">
        <v>46236</v>
      </c>
      <c r="C111" t="str">
        <f>TEXT(Table1[[#This Row],[ORDER DATE]],"MMM")</f>
        <v>Aug</v>
      </c>
      <c r="D111" t="str">
        <f>TEXT(Table1[[#This Row],[ORDER DATE]],"YYYY")</f>
        <v>2026</v>
      </c>
      <c r="E111" t="s">
        <v>428</v>
      </c>
      <c r="F111" t="s">
        <v>633</v>
      </c>
      <c r="G111" t="s">
        <v>639</v>
      </c>
      <c r="H111" t="s">
        <v>758</v>
      </c>
      <c r="I111" t="s">
        <v>2</v>
      </c>
      <c r="J111">
        <f t="shared" ca="1" si="5"/>
        <v>3</v>
      </c>
      <c r="K111">
        <f t="shared" ca="1" si="6"/>
        <v>2304</v>
      </c>
      <c r="L111">
        <f t="shared" ca="1" si="7"/>
        <v>7644</v>
      </c>
      <c r="M111" s="11">
        <f ca="1">(Table1[[#This Row],[SELLING COST]]-Table1[[#This Row],[ COST COST]])</f>
        <v>5340</v>
      </c>
      <c r="N111" s="3">
        <f t="shared" ca="1" si="8"/>
        <v>7</v>
      </c>
      <c r="O111" s="3">
        <f ca="1">(Table1[[#This Row],[ COST COST]]*Table1[[#This Row],[SELLING COST]])</f>
        <v>17611776</v>
      </c>
      <c r="P111" s="3">
        <f t="shared" ca="1" si="9"/>
        <v>20</v>
      </c>
      <c r="Q111" s="3">
        <f ca="1">(Table1[[#This Row],[TOTAL REVENUE]]-Table1[[#This Row],[ COST COST]])</f>
        <v>17609472</v>
      </c>
      <c r="R111" t="s">
        <v>952</v>
      </c>
      <c r="S111" t="s">
        <v>962</v>
      </c>
      <c r="T111" t="s">
        <v>7</v>
      </c>
      <c r="U111" t="s">
        <v>971</v>
      </c>
      <c r="V111" t="s">
        <v>1093</v>
      </c>
    </row>
    <row r="112" spans="1:22" x14ac:dyDescent="0.25">
      <c r="A112" t="s">
        <v>129</v>
      </c>
      <c r="B112" s="1">
        <v>46237</v>
      </c>
      <c r="C112" t="str">
        <f>TEXT(Table1[[#This Row],[ORDER DATE]],"MMM")</f>
        <v>Aug</v>
      </c>
      <c r="D112" t="str">
        <f>TEXT(Table1[[#This Row],[ORDER DATE]],"YYYY")</f>
        <v>2026</v>
      </c>
      <c r="E112" t="s">
        <v>429</v>
      </c>
      <c r="F112" t="s">
        <v>634</v>
      </c>
      <c r="G112" t="s">
        <v>638</v>
      </c>
      <c r="H112" t="s">
        <v>759</v>
      </c>
      <c r="I112" t="s">
        <v>2</v>
      </c>
      <c r="J112">
        <f t="shared" ca="1" si="5"/>
        <v>5</v>
      </c>
      <c r="K112">
        <f t="shared" ca="1" si="6"/>
        <v>2963</v>
      </c>
      <c r="L112">
        <f t="shared" ca="1" si="7"/>
        <v>7707</v>
      </c>
      <c r="M112" s="11">
        <f ca="1">(Table1[[#This Row],[SELLING COST]]-Table1[[#This Row],[ COST COST]])</f>
        <v>4744</v>
      </c>
      <c r="N112" s="3">
        <f t="shared" ca="1" si="8"/>
        <v>4</v>
      </c>
      <c r="O112" s="3">
        <f ca="1">(Table1[[#This Row],[ COST COST]]*Table1[[#This Row],[SELLING COST]])</f>
        <v>22835841</v>
      </c>
      <c r="P112" s="3">
        <f t="shared" ca="1" si="9"/>
        <v>20</v>
      </c>
      <c r="Q112" s="3">
        <f ca="1">(Table1[[#This Row],[TOTAL REVENUE]]-Table1[[#This Row],[ COST COST]])</f>
        <v>22832878</v>
      </c>
      <c r="R112" t="s">
        <v>953</v>
      </c>
      <c r="S112" t="s">
        <v>958</v>
      </c>
      <c r="T112" t="s">
        <v>6</v>
      </c>
      <c r="U112" t="s">
        <v>972</v>
      </c>
      <c r="V112" t="s">
        <v>1094</v>
      </c>
    </row>
    <row r="113" spans="1:22" x14ac:dyDescent="0.25">
      <c r="A113" t="s">
        <v>130</v>
      </c>
      <c r="B113" s="1">
        <v>46238</v>
      </c>
      <c r="C113" t="str">
        <f>TEXT(Table1[[#This Row],[ORDER DATE]],"MMM")</f>
        <v>Aug</v>
      </c>
      <c r="D113" t="str">
        <f>TEXT(Table1[[#This Row],[ORDER DATE]],"YYYY")</f>
        <v>2026</v>
      </c>
      <c r="E113" t="s">
        <v>430</v>
      </c>
      <c r="F113" t="s">
        <v>631</v>
      </c>
      <c r="G113" t="s">
        <v>642</v>
      </c>
      <c r="H113" t="s">
        <v>760</v>
      </c>
      <c r="I113" t="s">
        <v>2</v>
      </c>
      <c r="J113">
        <f t="shared" ca="1" si="5"/>
        <v>5</v>
      </c>
      <c r="K113">
        <f t="shared" ca="1" si="6"/>
        <v>1736</v>
      </c>
      <c r="L113">
        <f t="shared" ca="1" si="7"/>
        <v>7563</v>
      </c>
      <c r="M113" s="11">
        <f ca="1">(Table1[[#This Row],[SELLING COST]]-Table1[[#This Row],[ COST COST]])</f>
        <v>5827</v>
      </c>
      <c r="N113" s="3">
        <f t="shared" ca="1" si="8"/>
        <v>4</v>
      </c>
      <c r="O113" s="3">
        <f ca="1">(Table1[[#This Row],[ COST COST]]*Table1[[#This Row],[SELLING COST]])</f>
        <v>13129368</v>
      </c>
      <c r="P113" s="3">
        <f t="shared" ca="1" si="9"/>
        <v>38</v>
      </c>
      <c r="Q113" s="3">
        <f ca="1">(Table1[[#This Row],[TOTAL REVENUE]]-Table1[[#This Row],[ COST COST]])</f>
        <v>13127632</v>
      </c>
      <c r="R113" t="s">
        <v>954</v>
      </c>
      <c r="S113" t="s">
        <v>959</v>
      </c>
      <c r="T113" t="s">
        <v>15</v>
      </c>
      <c r="U113" t="s">
        <v>973</v>
      </c>
      <c r="V113" t="s">
        <v>1095</v>
      </c>
    </row>
    <row r="114" spans="1:22" x14ac:dyDescent="0.25">
      <c r="A114" t="s">
        <v>131</v>
      </c>
      <c r="B114" s="1">
        <v>46239</v>
      </c>
      <c r="C114" t="str">
        <f>TEXT(Table1[[#This Row],[ORDER DATE]],"MMM")</f>
        <v>Aug</v>
      </c>
      <c r="D114" t="str">
        <f>TEXT(Table1[[#This Row],[ORDER DATE]],"YYYY")</f>
        <v>2026</v>
      </c>
      <c r="E114" t="s">
        <v>431</v>
      </c>
      <c r="F114" t="s">
        <v>0</v>
      </c>
      <c r="G114" t="s">
        <v>643</v>
      </c>
      <c r="H114" t="s">
        <v>761</v>
      </c>
      <c r="I114" t="s">
        <v>2</v>
      </c>
      <c r="J114">
        <f t="shared" ca="1" si="5"/>
        <v>3</v>
      </c>
      <c r="K114">
        <f t="shared" ca="1" si="6"/>
        <v>1493</v>
      </c>
      <c r="L114">
        <f t="shared" ca="1" si="7"/>
        <v>7207</v>
      </c>
      <c r="M114" s="11">
        <f ca="1">(Table1[[#This Row],[SELLING COST]]-Table1[[#This Row],[ COST COST]])</f>
        <v>5714</v>
      </c>
      <c r="N114" s="3">
        <f t="shared" ca="1" si="8"/>
        <v>1</v>
      </c>
      <c r="O114" s="3">
        <f ca="1">(Table1[[#This Row],[ COST COST]]*Table1[[#This Row],[SELLING COST]])</f>
        <v>10760051</v>
      </c>
      <c r="P114" s="3">
        <f t="shared" ca="1" si="9"/>
        <v>27</v>
      </c>
      <c r="Q114" s="3">
        <f ca="1">(Table1[[#This Row],[TOTAL REVENUE]]-Table1[[#This Row],[ COST COST]])</f>
        <v>10758558</v>
      </c>
      <c r="R114" t="s">
        <v>955</v>
      </c>
      <c r="S114" t="s">
        <v>960</v>
      </c>
      <c r="T114" t="s">
        <v>964</v>
      </c>
      <c r="U114" t="s">
        <v>974</v>
      </c>
      <c r="V114" t="s">
        <v>1096</v>
      </c>
    </row>
    <row r="115" spans="1:22" x14ac:dyDescent="0.25">
      <c r="A115" t="s">
        <v>132</v>
      </c>
      <c r="B115" s="1">
        <v>46240</v>
      </c>
      <c r="C115" t="str">
        <f>TEXT(Table1[[#This Row],[ORDER DATE]],"MMM")</f>
        <v>Aug</v>
      </c>
      <c r="D115" t="str">
        <f>TEXT(Table1[[#This Row],[ORDER DATE]],"YYYY")</f>
        <v>2026</v>
      </c>
      <c r="E115" t="s">
        <v>432</v>
      </c>
      <c r="F115" t="s">
        <v>625</v>
      </c>
      <c r="G115" t="s">
        <v>644</v>
      </c>
      <c r="H115" t="s">
        <v>762</v>
      </c>
      <c r="I115" t="s">
        <v>2</v>
      </c>
      <c r="J115">
        <f t="shared" ca="1" si="5"/>
        <v>3</v>
      </c>
      <c r="K115">
        <f t="shared" ca="1" si="6"/>
        <v>4153</v>
      </c>
      <c r="L115">
        <f t="shared" ca="1" si="7"/>
        <v>7633</v>
      </c>
      <c r="M115" s="11">
        <f ca="1">(Table1[[#This Row],[SELLING COST]]-Table1[[#This Row],[ COST COST]])</f>
        <v>3480</v>
      </c>
      <c r="N115" s="3">
        <f t="shared" ca="1" si="8"/>
        <v>7</v>
      </c>
      <c r="O115" s="3">
        <f ca="1">(Table1[[#This Row],[ COST COST]]*Table1[[#This Row],[SELLING COST]])</f>
        <v>31699849</v>
      </c>
      <c r="P115" s="3">
        <f t="shared" ca="1" si="9"/>
        <v>25</v>
      </c>
      <c r="Q115" s="3">
        <f ca="1">(Table1[[#This Row],[TOTAL REVENUE]]-Table1[[#This Row],[ COST COST]])</f>
        <v>31695696</v>
      </c>
      <c r="R115" t="s">
        <v>956</v>
      </c>
      <c r="S115" t="s">
        <v>961</v>
      </c>
      <c r="T115" t="s">
        <v>18</v>
      </c>
      <c r="U115" t="s">
        <v>975</v>
      </c>
      <c r="V115" t="s">
        <v>1097</v>
      </c>
    </row>
    <row r="116" spans="1:22" x14ac:dyDescent="0.25">
      <c r="A116" t="s">
        <v>133</v>
      </c>
      <c r="B116" s="1">
        <v>46241</v>
      </c>
      <c r="C116" t="str">
        <f>TEXT(Table1[[#This Row],[ORDER DATE]],"MMM")</f>
        <v>Aug</v>
      </c>
      <c r="D116" t="str">
        <f>TEXT(Table1[[#This Row],[ORDER DATE]],"YYYY")</f>
        <v>2026</v>
      </c>
      <c r="E116" t="s">
        <v>433</v>
      </c>
      <c r="F116" t="s">
        <v>626</v>
      </c>
      <c r="G116" t="s">
        <v>645</v>
      </c>
      <c r="H116" t="s">
        <v>763</v>
      </c>
      <c r="I116" t="s">
        <v>2</v>
      </c>
      <c r="J116">
        <f t="shared" ca="1" si="5"/>
        <v>3</v>
      </c>
      <c r="K116">
        <f t="shared" ca="1" si="6"/>
        <v>4403</v>
      </c>
      <c r="L116">
        <f t="shared" ca="1" si="7"/>
        <v>7240</v>
      </c>
      <c r="M116" s="11">
        <f ca="1">(Table1[[#This Row],[SELLING COST]]-Table1[[#This Row],[ COST COST]])</f>
        <v>2837</v>
      </c>
      <c r="N116" s="3">
        <f t="shared" ca="1" si="8"/>
        <v>3</v>
      </c>
      <c r="O116" s="3">
        <f ca="1">(Table1[[#This Row],[ COST COST]]*Table1[[#This Row],[SELLING COST]])</f>
        <v>31877720</v>
      </c>
      <c r="P116" s="3">
        <f t="shared" ca="1" si="9"/>
        <v>31</v>
      </c>
      <c r="Q116" s="3">
        <f ca="1">(Table1[[#This Row],[TOTAL REVENUE]]-Table1[[#This Row],[ COST COST]])</f>
        <v>31873317</v>
      </c>
      <c r="R116" t="s">
        <v>16</v>
      </c>
      <c r="S116" t="s">
        <v>962</v>
      </c>
      <c r="T116" t="s">
        <v>5</v>
      </c>
      <c r="U116" t="s">
        <v>976</v>
      </c>
      <c r="V116" t="s">
        <v>1098</v>
      </c>
    </row>
    <row r="117" spans="1:22" x14ac:dyDescent="0.25">
      <c r="A117" t="s">
        <v>134</v>
      </c>
      <c r="B117" s="1">
        <v>46242</v>
      </c>
      <c r="C117" t="str">
        <f>TEXT(Table1[[#This Row],[ORDER DATE]],"MMM")</f>
        <v>Aug</v>
      </c>
      <c r="D117" t="str">
        <f>TEXT(Table1[[#This Row],[ORDER DATE]],"YYYY")</f>
        <v>2026</v>
      </c>
      <c r="E117" t="s">
        <v>434</v>
      </c>
      <c r="F117" t="s">
        <v>626</v>
      </c>
      <c r="G117" t="s">
        <v>646</v>
      </c>
      <c r="H117" t="s">
        <v>764</v>
      </c>
      <c r="I117" t="s">
        <v>2</v>
      </c>
      <c r="J117">
        <f t="shared" ca="1" si="5"/>
        <v>3</v>
      </c>
      <c r="K117">
        <f t="shared" ca="1" si="6"/>
        <v>548</v>
      </c>
      <c r="L117">
        <f t="shared" ca="1" si="7"/>
        <v>7383</v>
      </c>
      <c r="M117" s="11">
        <f ca="1">(Table1[[#This Row],[SELLING COST]]-Table1[[#This Row],[ COST COST]])</f>
        <v>6835</v>
      </c>
      <c r="N117" s="3">
        <f t="shared" ca="1" si="8"/>
        <v>3</v>
      </c>
      <c r="O117" s="3">
        <f ca="1">(Table1[[#This Row],[ COST COST]]*Table1[[#This Row],[SELLING COST]])</f>
        <v>4045884</v>
      </c>
      <c r="P117" s="3">
        <f t="shared" ca="1" si="9"/>
        <v>40</v>
      </c>
      <c r="Q117" s="3">
        <f ca="1">(Table1[[#This Row],[TOTAL REVENUE]]-Table1[[#This Row],[ COST COST]])</f>
        <v>4045336</v>
      </c>
      <c r="R117" t="s">
        <v>952</v>
      </c>
      <c r="S117" t="s">
        <v>958</v>
      </c>
      <c r="T117" t="s">
        <v>8</v>
      </c>
      <c r="U117" t="s">
        <v>977</v>
      </c>
      <c r="V117" t="s">
        <v>1099</v>
      </c>
    </row>
    <row r="118" spans="1:22" x14ac:dyDescent="0.25">
      <c r="A118" t="s">
        <v>135</v>
      </c>
      <c r="B118" s="1">
        <v>46243</v>
      </c>
      <c r="C118" t="str">
        <f>TEXT(Table1[[#This Row],[ORDER DATE]],"MMM")</f>
        <v>Aug</v>
      </c>
      <c r="D118" t="str">
        <f>TEXT(Table1[[#This Row],[ORDER DATE]],"YYYY")</f>
        <v>2026</v>
      </c>
      <c r="E118" t="s">
        <v>435</v>
      </c>
      <c r="F118" t="s">
        <v>627</v>
      </c>
      <c r="G118" t="s">
        <v>647</v>
      </c>
      <c r="H118" t="s">
        <v>765</v>
      </c>
      <c r="I118" t="s">
        <v>2</v>
      </c>
      <c r="J118">
        <f t="shared" ca="1" si="5"/>
        <v>4</v>
      </c>
      <c r="K118">
        <f t="shared" ca="1" si="6"/>
        <v>3933</v>
      </c>
      <c r="L118">
        <f t="shared" ca="1" si="7"/>
        <v>7945</v>
      </c>
      <c r="M118" s="11">
        <f ca="1">(Table1[[#This Row],[SELLING COST]]-Table1[[#This Row],[ COST COST]])</f>
        <v>4012</v>
      </c>
      <c r="N118" s="3">
        <f t="shared" ca="1" si="8"/>
        <v>5</v>
      </c>
      <c r="O118" s="3">
        <f ca="1">(Table1[[#This Row],[ COST COST]]*Table1[[#This Row],[SELLING COST]])</f>
        <v>31247685</v>
      </c>
      <c r="P118" s="3">
        <f t="shared" ca="1" si="9"/>
        <v>36</v>
      </c>
      <c r="Q118" s="3">
        <f ca="1">(Table1[[#This Row],[TOTAL REVENUE]]-Table1[[#This Row],[ COST COST]])</f>
        <v>31243752</v>
      </c>
      <c r="R118" t="s">
        <v>953</v>
      </c>
      <c r="S118" t="s">
        <v>959</v>
      </c>
      <c r="T118" t="s">
        <v>11</v>
      </c>
      <c r="U118" t="s">
        <v>978</v>
      </c>
      <c r="V118" t="s">
        <v>1100</v>
      </c>
    </row>
    <row r="119" spans="1:22" x14ac:dyDescent="0.25">
      <c r="A119" t="s">
        <v>136</v>
      </c>
      <c r="B119" s="1">
        <v>46244</v>
      </c>
      <c r="C119" t="str">
        <f>TEXT(Table1[[#This Row],[ORDER DATE]],"MMM")</f>
        <v>Aug</v>
      </c>
      <c r="D119" t="str">
        <f>TEXT(Table1[[#This Row],[ORDER DATE]],"YYYY")</f>
        <v>2026</v>
      </c>
      <c r="E119" t="s">
        <v>436</v>
      </c>
      <c r="F119" t="s">
        <v>628</v>
      </c>
      <c r="G119" t="s">
        <v>647</v>
      </c>
      <c r="H119" t="s">
        <v>766</v>
      </c>
      <c r="I119" t="s">
        <v>2</v>
      </c>
      <c r="J119">
        <f t="shared" ca="1" si="5"/>
        <v>4</v>
      </c>
      <c r="K119">
        <f t="shared" ca="1" si="6"/>
        <v>2608</v>
      </c>
      <c r="L119">
        <f t="shared" ca="1" si="7"/>
        <v>7106</v>
      </c>
      <c r="M119" s="11">
        <f ca="1">(Table1[[#This Row],[SELLING COST]]-Table1[[#This Row],[ COST COST]])</f>
        <v>4498</v>
      </c>
      <c r="N119" s="3">
        <f t="shared" ca="1" si="8"/>
        <v>4</v>
      </c>
      <c r="O119" s="3">
        <f ca="1">(Table1[[#This Row],[ COST COST]]*Table1[[#This Row],[SELLING COST]])</f>
        <v>18532448</v>
      </c>
      <c r="P119" s="3">
        <f t="shared" ca="1" si="9"/>
        <v>24</v>
      </c>
      <c r="Q119" s="3">
        <f ca="1">(Table1[[#This Row],[TOTAL REVENUE]]-Table1[[#This Row],[ COST COST]])</f>
        <v>18529840</v>
      </c>
      <c r="R119" t="s">
        <v>954</v>
      </c>
      <c r="S119" t="s">
        <v>960</v>
      </c>
      <c r="T119" t="s">
        <v>965</v>
      </c>
      <c r="U119" t="s">
        <v>979</v>
      </c>
      <c r="V119" t="s">
        <v>1101</v>
      </c>
    </row>
    <row r="120" spans="1:22" x14ac:dyDescent="0.25">
      <c r="A120" t="s">
        <v>137</v>
      </c>
      <c r="B120" s="1">
        <v>46245</v>
      </c>
      <c r="C120" t="str">
        <f>TEXT(Table1[[#This Row],[ORDER DATE]],"MMM")</f>
        <v>Aug</v>
      </c>
      <c r="D120" t="str">
        <f>TEXT(Table1[[#This Row],[ORDER DATE]],"YYYY")</f>
        <v>2026</v>
      </c>
      <c r="E120" t="s">
        <v>437</v>
      </c>
      <c r="F120" t="s">
        <v>627</v>
      </c>
      <c r="G120" t="s">
        <v>646</v>
      </c>
      <c r="H120" t="s">
        <v>767</v>
      </c>
      <c r="I120" t="s">
        <v>2</v>
      </c>
      <c r="J120">
        <f t="shared" ca="1" si="5"/>
        <v>3</v>
      </c>
      <c r="K120">
        <f t="shared" ca="1" si="6"/>
        <v>710</v>
      </c>
      <c r="L120">
        <f t="shared" ca="1" si="7"/>
        <v>7915</v>
      </c>
      <c r="M120" s="11">
        <f ca="1">(Table1[[#This Row],[SELLING COST]]-Table1[[#This Row],[ COST COST]])</f>
        <v>7205</v>
      </c>
      <c r="N120" s="3">
        <f t="shared" ca="1" si="8"/>
        <v>7</v>
      </c>
      <c r="O120" s="3">
        <f ca="1">(Table1[[#This Row],[ COST COST]]*Table1[[#This Row],[SELLING COST]])</f>
        <v>5619650</v>
      </c>
      <c r="P120" s="3">
        <f t="shared" ca="1" si="9"/>
        <v>25</v>
      </c>
      <c r="Q120" s="3">
        <f ca="1">(Table1[[#This Row],[TOTAL REVENUE]]-Table1[[#This Row],[ COST COST]])</f>
        <v>5618940</v>
      </c>
      <c r="R120" t="s">
        <v>955</v>
      </c>
      <c r="S120" t="s">
        <v>961</v>
      </c>
      <c r="T120" t="s">
        <v>12</v>
      </c>
      <c r="U120" t="s">
        <v>980</v>
      </c>
      <c r="V120" t="s">
        <v>1102</v>
      </c>
    </row>
    <row r="121" spans="1:22" x14ac:dyDescent="0.25">
      <c r="A121" t="s">
        <v>138</v>
      </c>
      <c r="B121" s="1">
        <v>46246</v>
      </c>
      <c r="C121" t="str">
        <f>TEXT(Table1[[#This Row],[ORDER DATE]],"MMM")</f>
        <v>Aug</v>
      </c>
      <c r="D121" t="str">
        <f>TEXT(Table1[[#This Row],[ORDER DATE]],"YYYY")</f>
        <v>2026</v>
      </c>
      <c r="E121" t="s">
        <v>438</v>
      </c>
      <c r="F121" t="s">
        <v>0</v>
      </c>
      <c r="G121" t="s">
        <v>624</v>
      </c>
      <c r="H121" t="s">
        <v>768</v>
      </c>
      <c r="I121" t="s">
        <v>2</v>
      </c>
      <c r="J121">
        <f t="shared" ca="1" si="5"/>
        <v>5</v>
      </c>
      <c r="K121">
        <f t="shared" ca="1" si="6"/>
        <v>1505</v>
      </c>
      <c r="L121">
        <f t="shared" ca="1" si="7"/>
        <v>7072</v>
      </c>
      <c r="M121" s="11">
        <f ca="1">(Table1[[#This Row],[SELLING COST]]-Table1[[#This Row],[ COST COST]])</f>
        <v>5567</v>
      </c>
      <c r="N121" s="3">
        <f t="shared" ca="1" si="8"/>
        <v>1</v>
      </c>
      <c r="O121" s="3">
        <f ca="1">(Table1[[#This Row],[ COST COST]]*Table1[[#This Row],[SELLING COST]])</f>
        <v>10643360</v>
      </c>
      <c r="P121" s="3">
        <f t="shared" ca="1" si="9"/>
        <v>37</v>
      </c>
      <c r="Q121" s="3">
        <f ca="1">(Table1[[#This Row],[TOTAL REVENUE]]-Table1[[#This Row],[ COST COST]])</f>
        <v>10641855</v>
      </c>
      <c r="R121" t="s">
        <v>956</v>
      </c>
      <c r="S121" t="s">
        <v>962</v>
      </c>
      <c r="T121" t="s">
        <v>963</v>
      </c>
      <c r="U121" t="s">
        <v>981</v>
      </c>
      <c r="V121" t="s">
        <v>1103</v>
      </c>
    </row>
    <row r="122" spans="1:22" x14ac:dyDescent="0.25">
      <c r="A122" t="s">
        <v>139</v>
      </c>
      <c r="B122" s="1">
        <v>46247</v>
      </c>
      <c r="C122" t="str">
        <f>TEXT(Table1[[#This Row],[ORDER DATE]],"MMM")</f>
        <v>Aug</v>
      </c>
      <c r="D122" t="str">
        <f>TEXT(Table1[[#This Row],[ORDER DATE]],"YYYY")</f>
        <v>2026</v>
      </c>
      <c r="E122" t="s">
        <v>439</v>
      </c>
      <c r="F122" t="s">
        <v>620</v>
      </c>
      <c r="G122" t="s">
        <v>636</v>
      </c>
      <c r="H122" t="s">
        <v>769</v>
      </c>
      <c r="I122" t="s">
        <v>2</v>
      </c>
      <c r="J122">
        <f t="shared" ca="1" si="5"/>
        <v>4</v>
      </c>
      <c r="K122">
        <f t="shared" ca="1" si="6"/>
        <v>4847</v>
      </c>
      <c r="L122">
        <f t="shared" ca="1" si="7"/>
        <v>7295</v>
      </c>
      <c r="M122" s="11">
        <f ca="1">(Table1[[#This Row],[SELLING COST]]-Table1[[#This Row],[ COST COST]])</f>
        <v>2448</v>
      </c>
      <c r="N122" s="3">
        <f t="shared" ca="1" si="8"/>
        <v>4</v>
      </c>
      <c r="O122" s="3">
        <f ca="1">(Table1[[#This Row],[ COST COST]]*Table1[[#This Row],[SELLING COST]])</f>
        <v>35358865</v>
      </c>
      <c r="P122" s="3">
        <f t="shared" ca="1" si="9"/>
        <v>34</v>
      </c>
      <c r="Q122" s="3">
        <f ca="1">(Table1[[#This Row],[TOTAL REVENUE]]-Table1[[#This Row],[ COST COST]])</f>
        <v>35354018</v>
      </c>
      <c r="R122" t="s">
        <v>16</v>
      </c>
      <c r="S122" t="s">
        <v>958</v>
      </c>
      <c r="T122" t="s">
        <v>3</v>
      </c>
      <c r="U122" t="s">
        <v>967</v>
      </c>
      <c r="V122" t="s">
        <v>1104</v>
      </c>
    </row>
    <row r="123" spans="1:22" x14ac:dyDescent="0.25">
      <c r="A123" t="s">
        <v>140</v>
      </c>
      <c r="B123" s="1">
        <v>46248</v>
      </c>
      <c r="C123" t="str">
        <f>TEXT(Table1[[#This Row],[ORDER DATE]],"MMM")</f>
        <v>Aug</v>
      </c>
      <c r="D123" t="str">
        <f>TEXT(Table1[[#This Row],[ORDER DATE]],"YYYY")</f>
        <v>2026</v>
      </c>
      <c r="E123" t="s">
        <v>440</v>
      </c>
      <c r="F123" t="s">
        <v>619</v>
      </c>
      <c r="G123" t="s">
        <v>637</v>
      </c>
      <c r="H123" t="s">
        <v>770</v>
      </c>
      <c r="I123" t="s">
        <v>2</v>
      </c>
      <c r="J123">
        <f t="shared" ca="1" si="5"/>
        <v>3</v>
      </c>
      <c r="K123">
        <f t="shared" ca="1" si="6"/>
        <v>3660</v>
      </c>
      <c r="L123">
        <f t="shared" ca="1" si="7"/>
        <v>7069</v>
      </c>
      <c r="M123" s="11">
        <f ca="1">(Table1[[#This Row],[SELLING COST]]-Table1[[#This Row],[ COST COST]])</f>
        <v>3409</v>
      </c>
      <c r="N123" s="3">
        <f t="shared" ca="1" si="8"/>
        <v>3</v>
      </c>
      <c r="O123" s="3">
        <f ca="1">(Table1[[#This Row],[ COST COST]]*Table1[[#This Row],[SELLING COST]])</f>
        <v>25872540</v>
      </c>
      <c r="P123" s="3">
        <f t="shared" ca="1" si="9"/>
        <v>23</v>
      </c>
      <c r="Q123" s="3">
        <f ca="1">(Table1[[#This Row],[TOTAL REVENUE]]-Table1[[#This Row],[ COST COST]])</f>
        <v>25868880</v>
      </c>
      <c r="R123" t="s">
        <v>952</v>
      </c>
      <c r="S123" t="s">
        <v>959</v>
      </c>
      <c r="T123" t="s">
        <v>4</v>
      </c>
      <c r="U123" t="s">
        <v>968</v>
      </c>
      <c r="V123" t="s">
        <v>1105</v>
      </c>
    </row>
    <row r="124" spans="1:22" x14ac:dyDescent="0.25">
      <c r="A124" t="s">
        <v>141</v>
      </c>
      <c r="B124" s="1">
        <v>46249</v>
      </c>
      <c r="C124" t="str">
        <f>TEXT(Table1[[#This Row],[ORDER DATE]],"MMM")</f>
        <v>Aug</v>
      </c>
      <c r="D124" t="str">
        <f>TEXT(Table1[[#This Row],[ORDER DATE]],"YYYY")</f>
        <v>2026</v>
      </c>
      <c r="E124" t="s">
        <v>441</v>
      </c>
      <c r="F124" t="s">
        <v>1</v>
      </c>
      <c r="G124" t="s">
        <v>638</v>
      </c>
      <c r="H124" t="s">
        <v>771</v>
      </c>
      <c r="I124" t="s">
        <v>2</v>
      </c>
      <c r="J124">
        <f t="shared" ca="1" si="5"/>
        <v>3</v>
      </c>
      <c r="K124">
        <f t="shared" ca="1" si="6"/>
        <v>2234</v>
      </c>
      <c r="L124">
        <f t="shared" ca="1" si="7"/>
        <v>7235</v>
      </c>
      <c r="M124" s="11">
        <f ca="1">(Table1[[#This Row],[SELLING COST]]-Table1[[#This Row],[ COST COST]])</f>
        <v>5001</v>
      </c>
      <c r="N124" s="3">
        <f t="shared" ca="1" si="8"/>
        <v>2</v>
      </c>
      <c r="O124" s="3">
        <f ca="1">(Table1[[#This Row],[ COST COST]]*Table1[[#This Row],[SELLING COST]])</f>
        <v>16162990</v>
      </c>
      <c r="P124" s="3">
        <f t="shared" ca="1" si="9"/>
        <v>25</v>
      </c>
      <c r="Q124" s="3">
        <f ca="1">(Table1[[#This Row],[TOTAL REVENUE]]-Table1[[#This Row],[ COST COST]])</f>
        <v>16160756</v>
      </c>
      <c r="R124" t="s">
        <v>953</v>
      </c>
      <c r="S124" t="s">
        <v>960</v>
      </c>
      <c r="T124" t="s">
        <v>9</v>
      </c>
      <c r="U124" t="s">
        <v>969</v>
      </c>
      <c r="V124" t="s">
        <v>1106</v>
      </c>
    </row>
    <row r="125" spans="1:22" x14ac:dyDescent="0.25">
      <c r="A125" t="s">
        <v>142</v>
      </c>
      <c r="B125" s="1">
        <v>46250</v>
      </c>
      <c r="C125" t="str">
        <f>TEXT(Table1[[#This Row],[ORDER DATE]],"MMM")</f>
        <v>Aug</v>
      </c>
      <c r="D125" t="str">
        <f>TEXT(Table1[[#This Row],[ORDER DATE]],"YYYY")</f>
        <v>2026</v>
      </c>
      <c r="E125" t="s">
        <v>442</v>
      </c>
      <c r="F125" t="s">
        <v>623</v>
      </c>
      <c r="G125" t="s">
        <v>639</v>
      </c>
      <c r="H125" t="s">
        <v>772</v>
      </c>
      <c r="I125" t="s">
        <v>2</v>
      </c>
      <c r="J125">
        <f t="shared" ca="1" si="5"/>
        <v>4</v>
      </c>
      <c r="K125">
        <f t="shared" ca="1" si="6"/>
        <v>1998</v>
      </c>
      <c r="L125">
        <f t="shared" ca="1" si="7"/>
        <v>7980</v>
      </c>
      <c r="M125" s="11">
        <f ca="1">(Table1[[#This Row],[SELLING COST]]-Table1[[#This Row],[ COST COST]])</f>
        <v>5982</v>
      </c>
      <c r="N125" s="3">
        <f t="shared" ca="1" si="8"/>
        <v>3</v>
      </c>
      <c r="O125" s="3">
        <f ca="1">(Table1[[#This Row],[ COST COST]]*Table1[[#This Row],[SELLING COST]])</f>
        <v>15944040</v>
      </c>
      <c r="P125" s="3">
        <f t="shared" ca="1" si="9"/>
        <v>35</v>
      </c>
      <c r="Q125" s="3">
        <f ca="1">(Table1[[#This Row],[TOTAL REVENUE]]-Table1[[#This Row],[ COST COST]])</f>
        <v>15942042</v>
      </c>
      <c r="R125" t="s">
        <v>954</v>
      </c>
      <c r="S125" t="s">
        <v>961</v>
      </c>
      <c r="T125" t="s">
        <v>13</v>
      </c>
      <c r="U125" t="s">
        <v>970</v>
      </c>
      <c r="V125" t="s">
        <v>1107</v>
      </c>
    </row>
    <row r="126" spans="1:22" x14ac:dyDescent="0.25">
      <c r="A126" t="s">
        <v>143</v>
      </c>
      <c r="B126" s="1">
        <v>46251</v>
      </c>
      <c r="C126" t="str">
        <f>TEXT(Table1[[#This Row],[ORDER DATE]],"MMM")</f>
        <v>Aug</v>
      </c>
      <c r="D126" t="str">
        <f>TEXT(Table1[[#This Row],[ORDER DATE]],"YYYY")</f>
        <v>2026</v>
      </c>
      <c r="E126" t="s">
        <v>443</v>
      </c>
      <c r="F126" t="s">
        <v>629</v>
      </c>
      <c r="G126" t="s">
        <v>640</v>
      </c>
      <c r="H126" t="s">
        <v>773</v>
      </c>
      <c r="I126" t="s">
        <v>2</v>
      </c>
      <c r="J126">
        <f t="shared" ca="1" si="5"/>
        <v>5</v>
      </c>
      <c r="K126">
        <f t="shared" ca="1" si="6"/>
        <v>4402</v>
      </c>
      <c r="L126">
        <f t="shared" ca="1" si="7"/>
        <v>7011</v>
      </c>
      <c r="M126" s="11">
        <f ca="1">(Table1[[#This Row],[SELLING COST]]-Table1[[#This Row],[ COST COST]])</f>
        <v>2609</v>
      </c>
      <c r="N126" s="3">
        <f t="shared" ca="1" si="8"/>
        <v>6</v>
      </c>
      <c r="O126" s="3">
        <f ca="1">(Table1[[#This Row],[ COST COST]]*Table1[[#This Row],[SELLING COST]])</f>
        <v>30862422</v>
      </c>
      <c r="P126" s="3">
        <f t="shared" ca="1" si="9"/>
        <v>31</v>
      </c>
      <c r="Q126" s="3">
        <f ca="1">(Table1[[#This Row],[TOTAL REVENUE]]-Table1[[#This Row],[ COST COST]])</f>
        <v>30858020</v>
      </c>
      <c r="R126" t="s">
        <v>955</v>
      </c>
      <c r="S126" t="s">
        <v>962</v>
      </c>
      <c r="T126" t="s">
        <v>14</v>
      </c>
      <c r="U126" t="s">
        <v>971</v>
      </c>
      <c r="V126" t="s">
        <v>1108</v>
      </c>
    </row>
    <row r="127" spans="1:22" x14ac:dyDescent="0.25">
      <c r="A127" t="s">
        <v>144</v>
      </c>
      <c r="B127" s="1">
        <v>46252</v>
      </c>
      <c r="C127" t="str">
        <f>TEXT(Table1[[#This Row],[ORDER DATE]],"MMM")</f>
        <v>Aug</v>
      </c>
      <c r="D127" t="str">
        <f>TEXT(Table1[[#This Row],[ORDER DATE]],"YYYY")</f>
        <v>2026</v>
      </c>
      <c r="E127" t="s">
        <v>444</v>
      </c>
      <c r="F127" t="s">
        <v>630</v>
      </c>
      <c r="G127" t="s">
        <v>641</v>
      </c>
      <c r="H127" t="s">
        <v>774</v>
      </c>
      <c r="I127" t="s">
        <v>2</v>
      </c>
      <c r="J127">
        <f t="shared" ca="1" si="5"/>
        <v>4</v>
      </c>
      <c r="K127">
        <f t="shared" ca="1" si="6"/>
        <v>4633</v>
      </c>
      <c r="L127">
        <f t="shared" ca="1" si="7"/>
        <v>7117</v>
      </c>
      <c r="M127" s="11">
        <f ca="1">(Table1[[#This Row],[SELLING COST]]-Table1[[#This Row],[ COST COST]])</f>
        <v>2484</v>
      </c>
      <c r="N127" s="3">
        <f t="shared" ca="1" si="8"/>
        <v>4</v>
      </c>
      <c r="O127" s="3">
        <f ca="1">(Table1[[#This Row],[ COST COST]]*Table1[[#This Row],[SELLING COST]])</f>
        <v>32973061</v>
      </c>
      <c r="P127" s="3">
        <f t="shared" ca="1" si="9"/>
        <v>31</v>
      </c>
      <c r="Q127" s="3">
        <f ca="1">(Table1[[#This Row],[TOTAL REVENUE]]-Table1[[#This Row],[ COST COST]])</f>
        <v>32968428</v>
      </c>
      <c r="R127" t="s">
        <v>956</v>
      </c>
      <c r="S127" t="s">
        <v>958</v>
      </c>
      <c r="T127" t="s">
        <v>10</v>
      </c>
      <c r="U127" t="s">
        <v>972</v>
      </c>
      <c r="V127" t="s">
        <v>1109</v>
      </c>
    </row>
    <row r="128" spans="1:22" x14ac:dyDescent="0.25">
      <c r="A128" t="s">
        <v>145</v>
      </c>
      <c r="B128" s="1">
        <v>46253</v>
      </c>
      <c r="C128" t="str">
        <f>TEXT(Table1[[#This Row],[ORDER DATE]],"MMM")</f>
        <v>Aug</v>
      </c>
      <c r="D128" t="str">
        <f>TEXT(Table1[[#This Row],[ORDER DATE]],"YYYY")</f>
        <v>2026</v>
      </c>
      <c r="E128" t="s">
        <v>445</v>
      </c>
      <c r="F128" t="s">
        <v>631</v>
      </c>
      <c r="G128" t="s">
        <v>640</v>
      </c>
      <c r="H128" t="s">
        <v>775</v>
      </c>
      <c r="I128" t="s">
        <v>2</v>
      </c>
      <c r="J128">
        <f t="shared" ca="1" si="5"/>
        <v>3</v>
      </c>
      <c r="K128">
        <f t="shared" ca="1" si="6"/>
        <v>3992</v>
      </c>
      <c r="L128">
        <f t="shared" ca="1" si="7"/>
        <v>7254</v>
      </c>
      <c r="M128" s="11">
        <f ca="1">(Table1[[#This Row],[SELLING COST]]-Table1[[#This Row],[ COST COST]])</f>
        <v>3262</v>
      </c>
      <c r="N128" s="3">
        <f t="shared" ca="1" si="8"/>
        <v>2</v>
      </c>
      <c r="O128" s="3">
        <f ca="1">(Table1[[#This Row],[ COST COST]]*Table1[[#This Row],[SELLING COST]])</f>
        <v>28957968</v>
      </c>
      <c r="P128" s="3">
        <f t="shared" ca="1" si="9"/>
        <v>36</v>
      </c>
      <c r="Q128" s="3">
        <f ca="1">(Table1[[#This Row],[TOTAL REVENUE]]-Table1[[#This Row],[ COST COST]])</f>
        <v>28953976</v>
      </c>
      <c r="R128" t="s">
        <v>16</v>
      </c>
      <c r="S128" t="s">
        <v>959</v>
      </c>
      <c r="T128" t="s">
        <v>7</v>
      </c>
      <c r="U128" t="s">
        <v>973</v>
      </c>
      <c r="V128" t="s">
        <v>1110</v>
      </c>
    </row>
    <row r="129" spans="1:22" x14ac:dyDescent="0.25">
      <c r="A129" t="s">
        <v>146</v>
      </c>
      <c r="B129" s="1">
        <v>46254</v>
      </c>
      <c r="C129" t="str">
        <f>TEXT(Table1[[#This Row],[ORDER DATE]],"MMM")</f>
        <v>Aug</v>
      </c>
      <c r="D129" t="str">
        <f>TEXT(Table1[[#This Row],[ORDER DATE]],"YYYY")</f>
        <v>2026</v>
      </c>
      <c r="E129" t="s">
        <v>446</v>
      </c>
      <c r="F129" t="s">
        <v>0</v>
      </c>
      <c r="G129" t="s">
        <v>636</v>
      </c>
      <c r="H129" t="s">
        <v>776</v>
      </c>
      <c r="I129" t="s">
        <v>2</v>
      </c>
      <c r="J129">
        <f t="shared" ca="1" si="5"/>
        <v>4</v>
      </c>
      <c r="K129">
        <f t="shared" ca="1" si="6"/>
        <v>4252</v>
      </c>
      <c r="L129">
        <f t="shared" ca="1" si="7"/>
        <v>7229</v>
      </c>
      <c r="M129" s="11">
        <f ca="1">(Table1[[#This Row],[SELLING COST]]-Table1[[#This Row],[ COST COST]])</f>
        <v>2977</v>
      </c>
      <c r="N129" s="3">
        <f t="shared" ca="1" si="8"/>
        <v>1</v>
      </c>
      <c r="O129" s="3">
        <f ca="1">(Table1[[#This Row],[ COST COST]]*Table1[[#This Row],[SELLING COST]])</f>
        <v>30737708</v>
      </c>
      <c r="P129" s="3">
        <f t="shared" ca="1" si="9"/>
        <v>34</v>
      </c>
      <c r="Q129" s="3">
        <f ca="1">(Table1[[#This Row],[TOTAL REVENUE]]-Table1[[#This Row],[ COST COST]])</f>
        <v>30733456</v>
      </c>
      <c r="R129" t="s">
        <v>952</v>
      </c>
      <c r="S129" t="s">
        <v>960</v>
      </c>
      <c r="T129" t="s">
        <v>6</v>
      </c>
      <c r="U129" t="s">
        <v>974</v>
      </c>
      <c r="V129" t="s">
        <v>1111</v>
      </c>
    </row>
    <row r="130" spans="1:22" x14ac:dyDescent="0.25">
      <c r="A130" t="s">
        <v>147</v>
      </c>
      <c r="B130" s="1">
        <v>46255</v>
      </c>
      <c r="C130" t="str">
        <f>TEXT(Table1[[#This Row],[ORDER DATE]],"MMM")</f>
        <v>Aug</v>
      </c>
      <c r="D130" t="str">
        <f>TEXT(Table1[[#This Row],[ORDER DATE]],"YYYY")</f>
        <v>2026</v>
      </c>
      <c r="E130" t="s">
        <v>447</v>
      </c>
      <c r="F130" t="s">
        <v>627</v>
      </c>
      <c r="G130" t="s">
        <v>637</v>
      </c>
      <c r="H130" t="s">
        <v>777</v>
      </c>
      <c r="I130" t="s">
        <v>2</v>
      </c>
      <c r="J130">
        <f t="shared" ref="J130:J193" ca="1" si="10">RANDBETWEEN(3,5)</f>
        <v>3</v>
      </c>
      <c r="K130">
        <f t="shared" ref="K130:K193" ca="1" si="11">RANDBETWEEN(500,5000)</f>
        <v>4515</v>
      </c>
      <c r="L130">
        <f t="shared" ref="L130:L193" ca="1" si="12">RANDBETWEEN(7000,8000)</f>
        <v>7871</v>
      </c>
      <c r="M130" s="11">
        <f ca="1">(Table1[[#This Row],[SELLING COST]]-Table1[[#This Row],[ COST COST]])</f>
        <v>3356</v>
      </c>
      <c r="N130" s="3">
        <f t="shared" ref="N130:N193" ca="1" si="13">RANDBETWEEN(0.2,7)</f>
        <v>6</v>
      </c>
      <c r="O130" s="3">
        <f ca="1">(Table1[[#This Row],[ COST COST]]*Table1[[#This Row],[SELLING COST]])</f>
        <v>35537565</v>
      </c>
      <c r="P130" s="3">
        <f t="shared" ca="1" si="9"/>
        <v>23</v>
      </c>
      <c r="Q130" s="3">
        <f ca="1">(Table1[[#This Row],[TOTAL REVENUE]]-Table1[[#This Row],[ COST COST]])</f>
        <v>35533050</v>
      </c>
      <c r="R130" t="s">
        <v>953</v>
      </c>
      <c r="S130" t="s">
        <v>961</v>
      </c>
      <c r="T130" t="s">
        <v>15</v>
      </c>
      <c r="U130" t="s">
        <v>975</v>
      </c>
      <c r="V130" t="s">
        <v>1112</v>
      </c>
    </row>
    <row r="131" spans="1:22" x14ac:dyDescent="0.25">
      <c r="A131" t="s">
        <v>148</v>
      </c>
      <c r="B131" s="1">
        <v>46256</v>
      </c>
      <c r="C131" t="str">
        <f>TEXT(Table1[[#This Row],[ORDER DATE]],"MMM")</f>
        <v>Aug</v>
      </c>
      <c r="D131" t="str">
        <f>TEXT(Table1[[#This Row],[ORDER DATE]],"YYYY")</f>
        <v>2026</v>
      </c>
      <c r="E131" t="s">
        <v>448</v>
      </c>
      <c r="F131" t="s">
        <v>632</v>
      </c>
      <c r="G131" t="s">
        <v>639</v>
      </c>
      <c r="H131" t="s">
        <v>778</v>
      </c>
      <c r="I131" t="s">
        <v>2</v>
      </c>
      <c r="J131">
        <f t="shared" ca="1" si="10"/>
        <v>3</v>
      </c>
      <c r="K131">
        <f t="shared" ca="1" si="11"/>
        <v>3263</v>
      </c>
      <c r="L131">
        <f t="shared" ca="1" si="12"/>
        <v>7644</v>
      </c>
      <c r="M131" s="11">
        <f ca="1">(Table1[[#This Row],[SELLING COST]]-Table1[[#This Row],[ COST COST]])</f>
        <v>4381</v>
      </c>
      <c r="N131" s="3">
        <f t="shared" ca="1" si="13"/>
        <v>2</v>
      </c>
      <c r="O131" s="3">
        <f ca="1">(Table1[[#This Row],[ COST COST]]*Table1[[#This Row],[SELLING COST]])</f>
        <v>24942372</v>
      </c>
      <c r="P131" s="3">
        <f t="shared" ref="P131:P194" ca="1" si="14">RANDBETWEEN(20,40)</f>
        <v>32</v>
      </c>
      <c r="Q131" s="3">
        <f ca="1">(Table1[[#This Row],[TOTAL REVENUE]]-Table1[[#This Row],[ COST COST]])</f>
        <v>24939109</v>
      </c>
      <c r="R131" t="s">
        <v>954</v>
      </c>
      <c r="S131" t="s">
        <v>962</v>
      </c>
      <c r="T131" t="s">
        <v>964</v>
      </c>
      <c r="U131" t="s">
        <v>976</v>
      </c>
      <c r="V131" t="s">
        <v>1113</v>
      </c>
    </row>
    <row r="132" spans="1:22" x14ac:dyDescent="0.25">
      <c r="A132" t="s">
        <v>149</v>
      </c>
      <c r="B132" s="1">
        <v>46257</v>
      </c>
      <c r="C132" t="str">
        <f>TEXT(Table1[[#This Row],[ORDER DATE]],"MMM")</f>
        <v>Aug</v>
      </c>
      <c r="D132" t="str">
        <f>TEXT(Table1[[#This Row],[ORDER DATE]],"YYYY")</f>
        <v>2026</v>
      </c>
      <c r="E132" t="s">
        <v>449</v>
      </c>
      <c r="F132" t="s">
        <v>632</v>
      </c>
      <c r="G132" t="s">
        <v>638</v>
      </c>
      <c r="H132" t="s">
        <v>779</v>
      </c>
      <c r="I132" t="s">
        <v>2</v>
      </c>
      <c r="J132">
        <f t="shared" ca="1" si="10"/>
        <v>3</v>
      </c>
      <c r="K132">
        <f t="shared" ca="1" si="11"/>
        <v>1038</v>
      </c>
      <c r="L132">
        <f t="shared" ca="1" si="12"/>
        <v>7681</v>
      </c>
      <c r="M132" s="11">
        <f ca="1">(Table1[[#This Row],[SELLING COST]]-Table1[[#This Row],[ COST COST]])</f>
        <v>6643</v>
      </c>
      <c r="N132" s="3">
        <f t="shared" ca="1" si="13"/>
        <v>2</v>
      </c>
      <c r="O132" s="3">
        <f ca="1">(Table1[[#This Row],[ COST COST]]*Table1[[#This Row],[SELLING COST]])</f>
        <v>7972878</v>
      </c>
      <c r="P132" s="3">
        <f t="shared" ca="1" si="14"/>
        <v>28</v>
      </c>
      <c r="Q132" s="3">
        <f ca="1">(Table1[[#This Row],[TOTAL REVENUE]]-Table1[[#This Row],[ COST COST]])</f>
        <v>7971840</v>
      </c>
      <c r="R132" t="s">
        <v>955</v>
      </c>
      <c r="S132" t="s">
        <v>958</v>
      </c>
      <c r="T132" t="s">
        <v>18</v>
      </c>
      <c r="U132" t="s">
        <v>977</v>
      </c>
      <c r="V132" t="s">
        <v>1114</v>
      </c>
    </row>
    <row r="133" spans="1:22" x14ac:dyDescent="0.25">
      <c r="A133" t="s">
        <v>150</v>
      </c>
      <c r="B133" s="1">
        <v>46258</v>
      </c>
      <c r="C133" t="str">
        <f>TEXT(Table1[[#This Row],[ORDER DATE]],"MMM")</f>
        <v>Aug</v>
      </c>
      <c r="D133" t="str">
        <f>TEXT(Table1[[#This Row],[ORDER DATE]],"YYYY")</f>
        <v>2026</v>
      </c>
      <c r="E133" t="s">
        <v>450</v>
      </c>
      <c r="F133" t="s">
        <v>626</v>
      </c>
      <c r="G133" t="s">
        <v>642</v>
      </c>
      <c r="H133" t="s">
        <v>780</v>
      </c>
      <c r="I133" t="s">
        <v>2</v>
      </c>
      <c r="J133">
        <f t="shared" ca="1" si="10"/>
        <v>3</v>
      </c>
      <c r="K133">
        <f t="shared" ca="1" si="11"/>
        <v>3738</v>
      </c>
      <c r="L133">
        <f t="shared" ca="1" si="12"/>
        <v>7137</v>
      </c>
      <c r="M133" s="11">
        <f ca="1">(Table1[[#This Row],[SELLING COST]]-Table1[[#This Row],[ COST COST]])</f>
        <v>3399</v>
      </c>
      <c r="N133" s="3">
        <f t="shared" ca="1" si="13"/>
        <v>6</v>
      </c>
      <c r="O133" s="3">
        <f ca="1">(Table1[[#This Row],[ COST COST]]*Table1[[#This Row],[SELLING COST]])</f>
        <v>26678106</v>
      </c>
      <c r="P133" s="3">
        <f t="shared" ca="1" si="14"/>
        <v>32</v>
      </c>
      <c r="Q133" s="3">
        <f ca="1">(Table1[[#This Row],[TOTAL REVENUE]]-Table1[[#This Row],[ COST COST]])</f>
        <v>26674368</v>
      </c>
      <c r="R133" t="s">
        <v>956</v>
      </c>
      <c r="S133" t="s">
        <v>959</v>
      </c>
      <c r="T133" t="s">
        <v>5</v>
      </c>
      <c r="U133" t="s">
        <v>978</v>
      </c>
      <c r="V133" t="s">
        <v>1115</v>
      </c>
    </row>
    <row r="134" spans="1:22" x14ac:dyDescent="0.25">
      <c r="A134" t="s">
        <v>151</v>
      </c>
      <c r="B134" s="1">
        <v>46259</v>
      </c>
      <c r="C134" t="str">
        <f>TEXT(Table1[[#This Row],[ORDER DATE]],"MMM")</f>
        <v>Aug</v>
      </c>
      <c r="D134" t="str">
        <f>TEXT(Table1[[#This Row],[ORDER DATE]],"YYYY")</f>
        <v>2026</v>
      </c>
      <c r="E134" t="s">
        <v>451</v>
      </c>
      <c r="F134" t="s">
        <v>627</v>
      </c>
      <c r="G134" t="s">
        <v>643</v>
      </c>
      <c r="H134" t="s">
        <v>781</v>
      </c>
      <c r="I134" t="s">
        <v>2</v>
      </c>
      <c r="J134">
        <f t="shared" ca="1" si="10"/>
        <v>3</v>
      </c>
      <c r="K134">
        <f t="shared" ca="1" si="11"/>
        <v>2926</v>
      </c>
      <c r="L134">
        <f t="shared" ca="1" si="12"/>
        <v>7307</v>
      </c>
      <c r="M134" s="11">
        <f ca="1">(Table1[[#This Row],[SELLING COST]]-Table1[[#This Row],[ COST COST]])</f>
        <v>4381</v>
      </c>
      <c r="N134" s="3">
        <f t="shared" ca="1" si="13"/>
        <v>4</v>
      </c>
      <c r="O134" s="3">
        <f ca="1">(Table1[[#This Row],[ COST COST]]*Table1[[#This Row],[SELLING COST]])</f>
        <v>21380282</v>
      </c>
      <c r="P134" s="3">
        <f t="shared" ca="1" si="14"/>
        <v>22</v>
      </c>
      <c r="Q134" s="3">
        <f ca="1">(Table1[[#This Row],[TOTAL REVENUE]]-Table1[[#This Row],[ COST COST]])</f>
        <v>21377356</v>
      </c>
      <c r="R134" t="s">
        <v>16</v>
      </c>
      <c r="S134" t="s">
        <v>960</v>
      </c>
      <c r="T134" t="s">
        <v>8</v>
      </c>
      <c r="U134" t="s">
        <v>979</v>
      </c>
      <c r="V134" t="s">
        <v>1116</v>
      </c>
    </row>
    <row r="135" spans="1:22" x14ac:dyDescent="0.25">
      <c r="A135" t="s">
        <v>152</v>
      </c>
      <c r="B135" s="1">
        <v>46260</v>
      </c>
      <c r="C135" t="str">
        <f>TEXT(Table1[[#This Row],[ORDER DATE]],"MMM")</f>
        <v>Aug</v>
      </c>
      <c r="D135" t="str">
        <f>TEXT(Table1[[#This Row],[ORDER DATE]],"YYYY")</f>
        <v>2026</v>
      </c>
      <c r="E135" t="s">
        <v>452</v>
      </c>
      <c r="F135" t="s">
        <v>628</v>
      </c>
      <c r="G135" t="s">
        <v>644</v>
      </c>
      <c r="H135" t="s">
        <v>782</v>
      </c>
      <c r="I135" t="s">
        <v>2</v>
      </c>
      <c r="J135">
        <f t="shared" ca="1" si="10"/>
        <v>5</v>
      </c>
      <c r="K135">
        <f t="shared" ca="1" si="11"/>
        <v>3549</v>
      </c>
      <c r="L135">
        <f t="shared" ca="1" si="12"/>
        <v>7314</v>
      </c>
      <c r="M135" s="11">
        <f ca="1">(Table1[[#This Row],[SELLING COST]]-Table1[[#This Row],[ COST COST]])</f>
        <v>3765</v>
      </c>
      <c r="N135" s="3">
        <f t="shared" ca="1" si="13"/>
        <v>3</v>
      </c>
      <c r="O135" s="3">
        <f ca="1">(Table1[[#This Row],[ COST COST]]*Table1[[#This Row],[SELLING COST]])</f>
        <v>25957386</v>
      </c>
      <c r="P135" s="3">
        <f t="shared" ca="1" si="14"/>
        <v>28</v>
      </c>
      <c r="Q135" s="3">
        <f ca="1">(Table1[[#This Row],[TOTAL REVENUE]]-Table1[[#This Row],[ COST COST]])</f>
        <v>25953837</v>
      </c>
      <c r="R135" t="s">
        <v>952</v>
      </c>
      <c r="S135" t="s">
        <v>961</v>
      </c>
      <c r="T135" t="s">
        <v>11</v>
      </c>
      <c r="U135" t="s">
        <v>980</v>
      </c>
      <c r="V135" t="s">
        <v>1117</v>
      </c>
    </row>
    <row r="136" spans="1:22" x14ac:dyDescent="0.25">
      <c r="A136" t="s">
        <v>153</v>
      </c>
      <c r="B136" s="1">
        <v>46261</v>
      </c>
      <c r="C136" t="str">
        <f>TEXT(Table1[[#This Row],[ORDER DATE]],"MMM")</f>
        <v>Aug</v>
      </c>
      <c r="D136" t="str">
        <f>TEXT(Table1[[#This Row],[ORDER DATE]],"YYYY")</f>
        <v>2026</v>
      </c>
      <c r="E136" t="s">
        <v>453</v>
      </c>
      <c r="F136" t="s">
        <v>621</v>
      </c>
      <c r="G136" t="s">
        <v>645</v>
      </c>
      <c r="H136" t="s">
        <v>783</v>
      </c>
      <c r="I136" t="s">
        <v>2</v>
      </c>
      <c r="J136">
        <f t="shared" ca="1" si="10"/>
        <v>4</v>
      </c>
      <c r="K136">
        <f t="shared" ca="1" si="11"/>
        <v>4361</v>
      </c>
      <c r="L136">
        <f t="shared" ca="1" si="12"/>
        <v>7773</v>
      </c>
      <c r="M136" s="11">
        <f ca="1">(Table1[[#This Row],[SELLING COST]]-Table1[[#This Row],[ COST COST]])</f>
        <v>3412</v>
      </c>
      <c r="N136" s="3">
        <f t="shared" ca="1" si="13"/>
        <v>7</v>
      </c>
      <c r="O136" s="3">
        <f ca="1">(Table1[[#This Row],[ COST COST]]*Table1[[#This Row],[SELLING COST]])</f>
        <v>33898053</v>
      </c>
      <c r="P136" s="3">
        <f t="shared" ca="1" si="14"/>
        <v>25</v>
      </c>
      <c r="Q136" s="3">
        <f ca="1">(Table1[[#This Row],[TOTAL REVENUE]]-Table1[[#This Row],[ COST COST]])</f>
        <v>33893692</v>
      </c>
      <c r="R136" t="s">
        <v>953</v>
      </c>
      <c r="S136" t="s">
        <v>962</v>
      </c>
      <c r="T136" t="s">
        <v>965</v>
      </c>
      <c r="U136" t="s">
        <v>981</v>
      </c>
      <c r="V136" t="s">
        <v>1118</v>
      </c>
    </row>
    <row r="137" spans="1:22" x14ac:dyDescent="0.25">
      <c r="A137" t="s">
        <v>154</v>
      </c>
      <c r="B137" s="1">
        <v>46262</v>
      </c>
      <c r="C137" t="str">
        <f>TEXT(Table1[[#This Row],[ORDER DATE]],"MMM")</f>
        <v>Aug</v>
      </c>
      <c r="D137" t="str">
        <f>TEXT(Table1[[#This Row],[ORDER DATE]],"YYYY")</f>
        <v>2026</v>
      </c>
      <c r="E137" t="s">
        <v>454</v>
      </c>
      <c r="F137" t="s">
        <v>621</v>
      </c>
      <c r="G137" t="s">
        <v>646</v>
      </c>
      <c r="H137" t="s">
        <v>784</v>
      </c>
      <c r="I137" t="s">
        <v>2</v>
      </c>
      <c r="J137">
        <f t="shared" ca="1" si="10"/>
        <v>4</v>
      </c>
      <c r="K137">
        <f t="shared" ca="1" si="11"/>
        <v>2463</v>
      </c>
      <c r="L137">
        <f t="shared" ca="1" si="12"/>
        <v>7973</v>
      </c>
      <c r="M137" s="11">
        <f ca="1">(Table1[[#This Row],[SELLING COST]]-Table1[[#This Row],[ COST COST]])</f>
        <v>5510</v>
      </c>
      <c r="N137" s="3">
        <f t="shared" ca="1" si="13"/>
        <v>4</v>
      </c>
      <c r="O137" s="3">
        <f ca="1">(Table1[[#This Row],[ COST COST]]*Table1[[#This Row],[SELLING COST]])</f>
        <v>19637499</v>
      </c>
      <c r="P137" s="3">
        <f t="shared" ca="1" si="14"/>
        <v>20</v>
      </c>
      <c r="Q137" s="3">
        <f ca="1">(Table1[[#This Row],[TOTAL REVENUE]]-Table1[[#This Row],[ COST COST]])</f>
        <v>19635036</v>
      </c>
      <c r="R137" t="s">
        <v>954</v>
      </c>
      <c r="S137" t="s">
        <v>958</v>
      </c>
      <c r="T137" t="s">
        <v>12</v>
      </c>
      <c r="U137" t="s">
        <v>967</v>
      </c>
      <c r="V137" t="s">
        <v>1119</v>
      </c>
    </row>
    <row r="138" spans="1:22" x14ac:dyDescent="0.25">
      <c r="A138" t="s">
        <v>155</v>
      </c>
      <c r="B138" s="1">
        <v>46263</v>
      </c>
      <c r="C138" t="str">
        <f>TEXT(Table1[[#This Row],[ORDER DATE]],"MMM")</f>
        <v>Aug</v>
      </c>
      <c r="D138" t="str">
        <f>TEXT(Table1[[#This Row],[ORDER DATE]],"YYYY")</f>
        <v>2026</v>
      </c>
      <c r="E138" t="s">
        <v>455</v>
      </c>
      <c r="F138" t="s">
        <v>622</v>
      </c>
      <c r="G138" t="s">
        <v>647</v>
      </c>
      <c r="H138" t="s">
        <v>785</v>
      </c>
      <c r="I138" t="s">
        <v>2</v>
      </c>
      <c r="J138">
        <f t="shared" ca="1" si="10"/>
        <v>4</v>
      </c>
      <c r="K138">
        <f t="shared" ca="1" si="11"/>
        <v>1620</v>
      </c>
      <c r="L138">
        <f t="shared" ca="1" si="12"/>
        <v>7297</v>
      </c>
      <c r="M138" s="11">
        <f ca="1">(Table1[[#This Row],[SELLING COST]]-Table1[[#This Row],[ COST COST]])</f>
        <v>5677</v>
      </c>
      <c r="N138" s="3">
        <f t="shared" ca="1" si="13"/>
        <v>1</v>
      </c>
      <c r="O138" s="3">
        <f ca="1">(Table1[[#This Row],[ COST COST]]*Table1[[#This Row],[SELLING COST]])</f>
        <v>11821140</v>
      </c>
      <c r="P138" s="3">
        <f t="shared" ca="1" si="14"/>
        <v>37</v>
      </c>
      <c r="Q138" s="3">
        <f ca="1">(Table1[[#This Row],[TOTAL REVENUE]]-Table1[[#This Row],[ COST COST]])</f>
        <v>11819520</v>
      </c>
      <c r="R138" t="s">
        <v>955</v>
      </c>
      <c r="S138" t="s">
        <v>959</v>
      </c>
      <c r="T138" t="s">
        <v>963</v>
      </c>
      <c r="U138" t="s">
        <v>968</v>
      </c>
      <c r="V138" t="s">
        <v>1120</v>
      </c>
    </row>
    <row r="139" spans="1:22" x14ac:dyDescent="0.25">
      <c r="A139" t="s">
        <v>156</v>
      </c>
      <c r="B139" s="1">
        <v>46264</v>
      </c>
      <c r="C139" t="str">
        <f>TEXT(Table1[[#This Row],[ORDER DATE]],"MMM")</f>
        <v>Aug</v>
      </c>
      <c r="D139" t="str">
        <f>TEXT(Table1[[#This Row],[ORDER DATE]],"YYYY")</f>
        <v>2026</v>
      </c>
      <c r="E139" t="s">
        <v>456</v>
      </c>
      <c r="F139" t="s">
        <v>633</v>
      </c>
      <c r="G139" t="s">
        <v>647</v>
      </c>
      <c r="H139" t="s">
        <v>786</v>
      </c>
      <c r="I139" t="s">
        <v>2</v>
      </c>
      <c r="J139">
        <f t="shared" ca="1" si="10"/>
        <v>3</v>
      </c>
      <c r="K139">
        <f t="shared" ca="1" si="11"/>
        <v>3017</v>
      </c>
      <c r="L139">
        <f t="shared" ca="1" si="12"/>
        <v>7740</v>
      </c>
      <c r="M139" s="11">
        <f ca="1">(Table1[[#This Row],[SELLING COST]]-Table1[[#This Row],[ COST COST]])</f>
        <v>4723</v>
      </c>
      <c r="N139" s="3">
        <f t="shared" ca="1" si="13"/>
        <v>2</v>
      </c>
      <c r="O139" s="3">
        <f ca="1">(Table1[[#This Row],[ COST COST]]*Table1[[#This Row],[SELLING COST]])</f>
        <v>23351580</v>
      </c>
      <c r="P139" s="3">
        <f t="shared" ca="1" si="14"/>
        <v>37</v>
      </c>
      <c r="Q139" s="3">
        <f ca="1">(Table1[[#This Row],[TOTAL REVENUE]]-Table1[[#This Row],[ COST COST]])</f>
        <v>23348563</v>
      </c>
      <c r="R139" t="s">
        <v>956</v>
      </c>
      <c r="S139" t="s">
        <v>960</v>
      </c>
      <c r="T139" t="s">
        <v>3</v>
      </c>
      <c r="U139" t="s">
        <v>969</v>
      </c>
      <c r="V139" t="s">
        <v>1121</v>
      </c>
    </row>
    <row r="140" spans="1:22" x14ac:dyDescent="0.25">
      <c r="A140" t="s">
        <v>157</v>
      </c>
      <c r="B140" s="1">
        <v>46265</v>
      </c>
      <c r="C140" t="str">
        <f>TEXT(Table1[[#This Row],[ORDER DATE]],"MMM")</f>
        <v>Aug</v>
      </c>
      <c r="D140" t="str">
        <f>TEXT(Table1[[#This Row],[ORDER DATE]],"YYYY")</f>
        <v>2026</v>
      </c>
      <c r="E140" t="s">
        <v>457</v>
      </c>
      <c r="F140" t="s">
        <v>634</v>
      </c>
      <c r="G140" t="s">
        <v>646</v>
      </c>
      <c r="H140" t="s">
        <v>787</v>
      </c>
      <c r="I140" t="s">
        <v>2</v>
      </c>
      <c r="J140">
        <f t="shared" ca="1" si="10"/>
        <v>3</v>
      </c>
      <c r="K140">
        <f t="shared" ca="1" si="11"/>
        <v>2908</v>
      </c>
      <c r="L140">
        <f t="shared" ca="1" si="12"/>
        <v>7251</v>
      </c>
      <c r="M140" s="11">
        <f ca="1">(Table1[[#This Row],[SELLING COST]]-Table1[[#This Row],[ COST COST]])</f>
        <v>4343</v>
      </c>
      <c r="N140" s="3">
        <f t="shared" ca="1" si="13"/>
        <v>6</v>
      </c>
      <c r="O140" s="3">
        <f ca="1">(Table1[[#This Row],[ COST COST]]*Table1[[#This Row],[SELLING COST]])</f>
        <v>21085908</v>
      </c>
      <c r="P140" s="3">
        <f t="shared" ca="1" si="14"/>
        <v>36</v>
      </c>
      <c r="Q140" s="3">
        <f ca="1">(Table1[[#This Row],[TOTAL REVENUE]]-Table1[[#This Row],[ COST COST]])</f>
        <v>21083000</v>
      </c>
      <c r="R140" t="s">
        <v>16</v>
      </c>
      <c r="S140" t="s">
        <v>961</v>
      </c>
      <c r="T140" t="s">
        <v>4</v>
      </c>
      <c r="U140" t="s">
        <v>970</v>
      </c>
      <c r="V140" t="s">
        <v>1122</v>
      </c>
    </row>
    <row r="141" spans="1:22" x14ac:dyDescent="0.25">
      <c r="A141" t="s">
        <v>158</v>
      </c>
      <c r="B141" s="1">
        <v>46266</v>
      </c>
      <c r="C141" t="str">
        <f>TEXT(Table1[[#This Row],[ORDER DATE]],"MMM")</f>
        <v>Sep</v>
      </c>
      <c r="D141" t="str">
        <f>TEXT(Table1[[#This Row],[ORDER DATE]],"YYYY")</f>
        <v>2026</v>
      </c>
      <c r="E141" t="s">
        <v>458</v>
      </c>
      <c r="F141" t="s">
        <v>631</v>
      </c>
      <c r="G141" t="s">
        <v>624</v>
      </c>
      <c r="H141" t="s">
        <v>788</v>
      </c>
      <c r="I141" t="s">
        <v>2</v>
      </c>
      <c r="J141">
        <f t="shared" ca="1" si="10"/>
        <v>4</v>
      </c>
      <c r="K141">
        <f t="shared" ca="1" si="11"/>
        <v>2070</v>
      </c>
      <c r="L141">
        <f t="shared" ca="1" si="12"/>
        <v>7699</v>
      </c>
      <c r="M141" s="11">
        <f ca="1">(Table1[[#This Row],[SELLING COST]]-Table1[[#This Row],[ COST COST]])</f>
        <v>5629</v>
      </c>
      <c r="N141" s="3">
        <f t="shared" ca="1" si="13"/>
        <v>4</v>
      </c>
      <c r="O141" s="3">
        <f ca="1">(Table1[[#This Row],[ COST COST]]*Table1[[#This Row],[SELLING COST]])</f>
        <v>15936930</v>
      </c>
      <c r="P141" s="3">
        <f t="shared" ca="1" si="14"/>
        <v>33</v>
      </c>
      <c r="Q141" s="3">
        <f ca="1">(Table1[[#This Row],[TOTAL REVENUE]]-Table1[[#This Row],[ COST COST]])</f>
        <v>15934860</v>
      </c>
      <c r="R141" t="s">
        <v>952</v>
      </c>
      <c r="S141" t="s">
        <v>962</v>
      </c>
      <c r="T141" t="s">
        <v>9</v>
      </c>
      <c r="U141" t="s">
        <v>971</v>
      </c>
      <c r="V141" t="s">
        <v>1123</v>
      </c>
    </row>
    <row r="142" spans="1:22" x14ac:dyDescent="0.25">
      <c r="A142" t="s">
        <v>159</v>
      </c>
      <c r="B142" s="1">
        <v>46267</v>
      </c>
      <c r="C142" t="str">
        <f>TEXT(Table1[[#This Row],[ORDER DATE]],"MMM")</f>
        <v>Sep</v>
      </c>
      <c r="D142" t="str">
        <f>TEXT(Table1[[#This Row],[ORDER DATE]],"YYYY")</f>
        <v>2026</v>
      </c>
      <c r="E142" t="s">
        <v>459</v>
      </c>
      <c r="F142" t="s">
        <v>0</v>
      </c>
      <c r="G142" t="s">
        <v>636</v>
      </c>
      <c r="H142" t="s">
        <v>789</v>
      </c>
      <c r="I142" t="s">
        <v>2</v>
      </c>
      <c r="J142">
        <f t="shared" ca="1" si="10"/>
        <v>3</v>
      </c>
      <c r="K142">
        <f t="shared" ca="1" si="11"/>
        <v>1906</v>
      </c>
      <c r="L142">
        <f t="shared" ca="1" si="12"/>
        <v>7167</v>
      </c>
      <c r="M142" s="11">
        <f ca="1">(Table1[[#This Row],[SELLING COST]]-Table1[[#This Row],[ COST COST]])</f>
        <v>5261</v>
      </c>
      <c r="N142" s="3">
        <f t="shared" ca="1" si="13"/>
        <v>4</v>
      </c>
      <c r="O142" s="3">
        <f ca="1">(Table1[[#This Row],[ COST COST]]*Table1[[#This Row],[SELLING COST]])</f>
        <v>13660302</v>
      </c>
      <c r="P142" s="3">
        <f t="shared" ca="1" si="14"/>
        <v>25</v>
      </c>
      <c r="Q142" s="3">
        <f ca="1">(Table1[[#This Row],[TOTAL REVENUE]]-Table1[[#This Row],[ COST COST]])</f>
        <v>13658396</v>
      </c>
      <c r="R142" t="s">
        <v>953</v>
      </c>
      <c r="S142" t="s">
        <v>958</v>
      </c>
      <c r="T142" t="s">
        <v>13</v>
      </c>
      <c r="U142" t="s">
        <v>972</v>
      </c>
      <c r="V142" t="s">
        <v>1124</v>
      </c>
    </row>
    <row r="143" spans="1:22" x14ac:dyDescent="0.25">
      <c r="A143" t="s">
        <v>160</v>
      </c>
      <c r="B143" s="1">
        <v>46268</v>
      </c>
      <c r="C143" t="str">
        <f>TEXT(Table1[[#This Row],[ORDER DATE]],"MMM")</f>
        <v>Sep</v>
      </c>
      <c r="D143" t="str">
        <f>TEXT(Table1[[#This Row],[ORDER DATE]],"YYYY")</f>
        <v>2026</v>
      </c>
      <c r="E143" t="s">
        <v>460</v>
      </c>
      <c r="F143" t="s">
        <v>625</v>
      </c>
      <c r="G143" t="s">
        <v>637</v>
      </c>
      <c r="H143" t="s">
        <v>790</v>
      </c>
      <c r="I143" t="s">
        <v>2</v>
      </c>
      <c r="J143">
        <f t="shared" ca="1" si="10"/>
        <v>4</v>
      </c>
      <c r="K143">
        <f t="shared" ca="1" si="11"/>
        <v>2227</v>
      </c>
      <c r="L143">
        <f t="shared" ca="1" si="12"/>
        <v>7930</v>
      </c>
      <c r="M143" s="11">
        <f ca="1">(Table1[[#This Row],[SELLING COST]]-Table1[[#This Row],[ COST COST]])</f>
        <v>5703</v>
      </c>
      <c r="N143" s="3">
        <f t="shared" ca="1" si="13"/>
        <v>6</v>
      </c>
      <c r="O143" s="3">
        <f ca="1">(Table1[[#This Row],[ COST COST]]*Table1[[#This Row],[SELLING COST]])</f>
        <v>17660110</v>
      </c>
      <c r="P143" s="3">
        <f t="shared" ca="1" si="14"/>
        <v>29</v>
      </c>
      <c r="Q143" s="3">
        <f ca="1">(Table1[[#This Row],[TOTAL REVENUE]]-Table1[[#This Row],[ COST COST]])</f>
        <v>17657883</v>
      </c>
      <c r="R143" t="s">
        <v>954</v>
      </c>
      <c r="S143" t="s">
        <v>959</v>
      </c>
      <c r="T143" t="s">
        <v>14</v>
      </c>
      <c r="U143" t="s">
        <v>973</v>
      </c>
      <c r="V143" t="s">
        <v>1125</v>
      </c>
    </row>
    <row r="144" spans="1:22" x14ac:dyDescent="0.25">
      <c r="A144" t="s">
        <v>161</v>
      </c>
      <c r="B144" s="1">
        <v>46269</v>
      </c>
      <c r="C144" t="str">
        <f>TEXT(Table1[[#This Row],[ORDER DATE]],"MMM")</f>
        <v>Sep</v>
      </c>
      <c r="D144" t="str">
        <f>TEXT(Table1[[#This Row],[ORDER DATE]],"YYYY")</f>
        <v>2026</v>
      </c>
      <c r="E144" t="s">
        <v>461</v>
      </c>
      <c r="F144" t="s">
        <v>626</v>
      </c>
      <c r="G144" t="s">
        <v>638</v>
      </c>
      <c r="H144" t="s">
        <v>791</v>
      </c>
      <c r="I144" t="s">
        <v>2</v>
      </c>
      <c r="J144">
        <f t="shared" ca="1" si="10"/>
        <v>3</v>
      </c>
      <c r="K144">
        <f t="shared" ca="1" si="11"/>
        <v>1001</v>
      </c>
      <c r="L144">
        <f t="shared" ca="1" si="12"/>
        <v>7643</v>
      </c>
      <c r="M144" s="11">
        <f ca="1">(Table1[[#This Row],[SELLING COST]]-Table1[[#This Row],[ COST COST]])</f>
        <v>6642</v>
      </c>
      <c r="N144" s="3">
        <f t="shared" ca="1" si="13"/>
        <v>3</v>
      </c>
      <c r="O144" s="3">
        <f ca="1">(Table1[[#This Row],[ COST COST]]*Table1[[#This Row],[SELLING COST]])</f>
        <v>7650643</v>
      </c>
      <c r="P144" s="3">
        <f t="shared" ca="1" si="14"/>
        <v>24</v>
      </c>
      <c r="Q144" s="3">
        <f ca="1">(Table1[[#This Row],[TOTAL REVENUE]]-Table1[[#This Row],[ COST COST]])</f>
        <v>7649642</v>
      </c>
      <c r="R144" t="s">
        <v>955</v>
      </c>
      <c r="S144" t="s">
        <v>960</v>
      </c>
      <c r="T144" t="s">
        <v>10</v>
      </c>
      <c r="U144" t="s">
        <v>974</v>
      </c>
      <c r="V144" t="s">
        <v>1126</v>
      </c>
    </row>
    <row r="145" spans="1:22" x14ac:dyDescent="0.25">
      <c r="A145" t="s">
        <v>162</v>
      </c>
      <c r="B145" s="1">
        <v>46270</v>
      </c>
      <c r="C145" t="str">
        <f>TEXT(Table1[[#This Row],[ORDER DATE]],"MMM")</f>
        <v>Sep</v>
      </c>
      <c r="D145" t="str">
        <f>TEXT(Table1[[#This Row],[ORDER DATE]],"YYYY")</f>
        <v>2026</v>
      </c>
      <c r="E145" t="s">
        <v>462</v>
      </c>
      <c r="F145" t="s">
        <v>626</v>
      </c>
      <c r="G145" t="s">
        <v>639</v>
      </c>
      <c r="H145" t="s">
        <v>792</v>
      </c>
      <c r="I145" t="s">
        <v>2</v>
      </c>
      <c r="J145">
        <f t="shared" ca="1" si="10"/>
        <v>5</v>
      </c>
      <c r="K145">
        <f t="shared" ca="1" si="11"/>
        <v>4615</v>
      </c>
      <c r="L145">
        <f t="shared" ca="1" si="12"/>
        <v>7184</v>
      </c>
      <c r="M145" s="11">
        <f ca="1">(Table1[[#This Row],[SELLING COST]]-Table1[[#This Row],[ COST COST]])</f>
        <v>2569</v>
      </c>
      <c r="N145" s="3">
        <f t="shared" ca="1" si="13"/>
        <v>5</v>
      </c>
      <c r="O145" s="3">
        <f ca="1">(Table1[[#This Row],[ COST COST]]*Table1[[#This Row],[SELLING COST]])</f>
        <v>33154160</v>
      </c>
      <c r="P145" s="3">
        <f t="shared" ca="1" si="14"/>
        <v>29</v>
      </c>
      <c r="Q145" s="3">
        <f ca="1">(Table1[[#This Row],[TOTAL REVENUE]]-Table1[[#This Row],[ COST COST]])</f>
        <v>33149545</v>
      </c>
      <c r="R145" t="s">
        <v>956</v>
      </c>
      <c r="S145" t="s">
        <v>961</v>
      </c>
      <c r="T145" t="s">
        <v>7</v>
      </c>
      <c r="U145" t="s">
        <v>975</v>
      </c>
      <c r="V145" t="s">
        <v>1127</v>
      </c>
    </row>
    <row r="146" spans="1:22" x14ac:dyDescent="0.25">
      <c r="A146" t="s">
        <v>163</v>
      </c>
      <c r="B146" s="1">
        <v>46271</v>
      </c>
      <c r="C146" t="str">
        <f>TEXT(Table1[[#This Row],[ORDER DATE]],"MMM")</f>
        <v>Sep</v>
      </c>
      <c r="D146" t="str">
        <f>TEXT(Table1[[#This Row],[ORDER DATE]],"YYYY")</f>
        <v>2026</v>
      </c>
      <c r="E146" t="s">
        <v>463</v>
      </c>
      <c r="F146" t="s">
        <v>627</v>
      </c>
      <c r="G146" t="s">
        <v>640</v>
      </c>
      <c r="H146" t="s">
        <v>793</v>
      </c>
      <c r="I146" t="s">
        <v>2</v>
      </c>
      <c r="J146">
        <f t="shared" ca="1" si="10"/>
        <v>5</v>
      </c>
      <c r="K146">
        <f t="shared" ca="1" si="11"/>
        <v>4133</v>
      </c>
      <c r="L146">
        <f t="shared" ca="1" si="12"/>
        <v>7551</v>
      </c>
      <c r="M146" s="11">
        <f ca="1">(Table1[[#This Row],[SELLING COST]]-Table1[[#This Row],[ COST COST]])</f>
        <v>3418</v>
      </c>
      <c r="N146" s="3">
        <f t="shared" ca="1" si="13"/>
        <v>2</v>
      </c>
      <c r="O146" s="3">
        <f ca="1">(Table1[[#This Row],[ COST COST]]*Table1[[#This Row],[SELLING COST]])</f>
        <v>31208283</v>
      </c>
      <c r="P146" s="3">
        <f t="shared" ca="1" si="14"/>
        <v>33</v>
      </c>
      <c r="Q146" s="3">
        <f ca="1">(Table1[[#This Row],[TOTAL REVENUE]]-Table1[[#This Row],[ COST COST]])</f>
        <v>31204150</v>
      </c>
      <c r="R146" t="s">
        <v>16</v>
      </c>
      <c r="S146" t="s">
        <v>962</v>
      </c>
      <c r="T146" t="s">
        <v>6</v>
      </c>
      <c r="U146" t="s">
        <v>976</v>
      </c>
      <c r="V146" t="s">
        <v>1128</v>
      </c>
    </row>
    <row r="147" spans="1:22" x14ac:dyDescent="0.25">
      <c r="A147" t="s">
        <v>164</v>
      </c>
      <c r="B147" s="1">
        <v>46272</v>
      </c>
      <c r="C147" t="str">
        <f>TEXT(Table1[[#This Row],[ORDER DATE]],"MMM")</f>
        <v>Sep</v>
      </c>
      <c r="D147" t="str">
        <f>TEXT(Table1[[#This Row],[ORDER DATE]],"YYYY")</f>
        <v>2026</v>
      </c>
      <c r="E147" t="s">
        <v>464</v>
      </c>
      <c r="F147" t="s">
        <v>628</v>
      </c>
      <c r="G147" t="s">
        <v>641</v>
      </c>
      <c r="H147" t="s">
        <v>794</v>
      </c>
      <c r="I147" t="s">
        <v>2</v>
      </c>
      <c r="J147">
        <f t="shared" ca="1" si="10"/>
        <v>4</v>
      </c>
      <c r="K147">
        <f t="shared" ca="1" si="11"/>
        <v>4266</v>
      </c>
      <c r="L147">
        <f t="shared" ca="1" si="12"/>
        <v>7674</v>
      </c>
      <c r="M147" s="11">
        <f ca="1">(Table1[[#This Row],[SELLING COST]]-Table1[[#This Row],[ COST COST]])</f>
        <v>3408</v>
      </c>
      <c r="N147" s="3">
        <f t="shared" ca="1" si="13"/>
        <v>4</v>
      </c>
      <c r="O147" s="3">
        <f ca="1">(Table1[[#This Row],[ COST COST]]*Table1[[#This Row],[SELLING COST]])</f>
        <v>32737284</v>
      </c>
      <c r="P147" s="3">
        <f t="shared" ca="1" si="14"/>
        <v>40</v>
      </c>
      <c r="Q147" s="3">
        <f ca="1">(Table1[[#This Row],[TOTAL REVENUE]]-Table1[[#This Row],[ COST COST]])</f>
        <v>32733018</v>
      </c>
      <c r="R147" t="s">
        <v>952</v>
      </c>
      <c r="S147" t="s">
        <v>958</v>
      </c>
      <c r="T147" t="s">
        <v>15</v>
      </c>
      <c r="U147" t="s">
        <v>977</v>
      </c>
      <c r="V147" t="s">
        <v>1129</v>
      </c>
    </row>
    <row r="148" spans="1:22" x14ac:dyDescent="0.25">
      <c r="A148" t="s">
        <v>165</v>
      </c>
      <c r="B148" s="1">
        <v>46273</v>
      </c>
      <c r="C148" t="str">
        <f>TEXT(Table1[[#This Row],[ORDER DATE]],"MMM")</f>
        <v>Sep</v>
      </c>
      <c r="D148" t="str">
        <f>TEXT(Table1[[#This Row],[ORDER DATE]],"YYYY")</f>
        <v>2026</v>
      </c>
      <c r="E148" t="s">
        <v>465</v>
      </c>
      <c r="F148" t="s">
        <v>627</v>
      </c>
      <c r="G148" t="s">
        <v>640</v>
      </c>
      <c r="H148" t="s">
        <v>795</v>
      </c>
      <c r="I148" t="s">
        <v>2</v>
      </c>
      <c r="J148">
        <f t="shared" ca="1" si="10"/>
        <v>3</v>
      </c>
      <c r="K148">
        <f t="shared" ca="1" si="11"/>
        <v>4268</v>
      </c>
      <c r="L148">
        <f t="shared" ca="1" si="12"/>
        <v>7853</v>
      </c>
      <c r="M148" s="11">
        <f ca="1">(Table1[[#This Row],[SELLING COST]]-Table1[[#This Row],[ COST COST]])</f>
        <v>3585</v>
      </c>
      <c r="N148" s="3">
        <f t="shared" ca="1" si="13"/>
        <v>1</v>
      </c>
      <c r="O148" s="3">
        <f ca="1">(Table1[[#This Row],[ COST COST]]*Table1[[#This Row],[SELLING COST]])</f>
        <v>33516604</v>
      </c>
      <c r="P148" s="3">
        <f t="shared" ca="1" si="14"/>
        <v>20</v>
      </c>
      <c r="Q148" s="3">
        <f ca="1">(Table1[[#This Row],[TOTAL REVENUE]]-Table1[[#This Row],[ COST COST]])</f>
        <v>33512336</v>
      </c>
      <c r="R148" t="s">
        <v>953</v>
      </c>
      <c r="S148" t="s">
        <v>959</v>
      </c>
      <c r="T148" t="s">
        <v>964</v>
      </c>
      <c r="U148" t="s">
        <v>978</v>
      </c>
      <c r="V148" t="s">
        <v>1130</v>
      </c>
    </row>
    <row r="149" spans="1:22" x14ac:dyDescent="0.25">
      <c r="A149" t="s">
        <v>166</v>
      </c>
      <c r="B149" s="1">
        <v>46274</v>
      </c>
      <c r="C149" t="str">
        <f>TEXT(Table1[[#This Row],[ORDER DATE]],"MMM")</f>
        <v>Sep</v>
      </c>
      <c r="D149" t="str">
        <f>TEXT(Table1[[#This Row],[ORDER DATE]],"YYYY")</f>
        <v>2026</v>
      </c>
      <c r="E149" t="s">
        <v>466</v>
      </c>
      <c r="F149" t="s">
        <v>0</v>
      </c>
      <c r="G149" t="s">
        <v>636</v>
      </c>
      <c r="H149" t="s">
        <v>796</v>
      </c>
      <c r="I149" t="s">
        <v>2</v>
      </c>
      <c r="J149">
        <f t="shared" ca="1" si="10"/>
        <v>5</v>
      </c>
      <c r="K149">
        <f t="shared" ca="1" si="11"/>
        <v>1698</v>
      </c>
      <c r="L149">
        <f t="shared" ca="1" si="12"/>
        <v>7807</v>
      </c>
      <c r="M149" s="11">
        <f ca="1">(Table1[[#This Row],[SELLING COST]]-Table1[[#This Row],[ COST COST]])</f>
        <v>6109</v>
      </c>
      <c r="N149" s="3">
        <f t="shared" ca="1" si="13"/>
        <v>5</v>
      </c>
      <c r="O149" s="3">
        <f ca="1">(Table1[[#This Row],[ COST COST]]*Table1[[#This Row],[SELLING COST]])</f>
        <v>13256286</v>
      </c>
      <c r="P149" s="3">
        <f t="shared" ca="1" si="14"/>
        <v>20</v>
      </c>
      <c r="Q149" s="3">
        <f ca="1">(Table1[[#This Row],[TOTAL REVENUE]]-Table1[[#This Row],[ COST COST]])</f>
        <v>13254588</v>
      </c>
      <c r="R149" t="s">
        <v>954</v>
      </c>
      <c r="S149" t="s">
        <v>960</v>
      </c>
      <c r="T149" t="s">
        <v>18</v>
      </c>
      <c r="U149" t="s">
        <v>979</v>
      </c>
      <c r="V149" t="s">
        <v>1131</v>
      </c>
    </row>
    <row r="150" spans="1:22" x14ac:dyDescent="0.25">
      <c r="A150" t="s">
        <v>167</v>
      </c>
      <c r="B150" s="1">
        <v>46275</v>
      </c>
      <c r="C150" t="str">
        <f>TEXT(Table1[[#This Row],[ORDER DATE]],"MMM")</f>
        <v>Sep</v>
      </c>
      <c r="D150" t="str">
        <f>TEXT(Table1[[#This Row],[ORDER DATE]],"YYYY")</f>
        <v>2026</v>
      </c>
      <c r="E150" t="s">
        <v>467</v>
      </c>
      <c r="F150" t="s">
        <v>620</v>
      </c>
      <c r="G150" t="s">
        <v>637</v>
      </c>
      <c r="H150" t="s">
        <v>797</v>
      </c>
      <c r="I150" t="s">
        <v>2</v>
      </c>
      <c r="J150">
        <f t="shared" ca="1" si="10"/>
        <v>4</v>
      </c>
      <c r="K150">
        <f t="shared" ca="1" si="11"/>
        <v>3346</v>
      </c>
      <c r="L150">
        <f t="shared" ca="1" si="12"/>
        <v>7986</v>
      </c>
      <c r="M150" s="11">
        <f ca="1">(Table1[[#This Row],[SELLING COST]]-Table1[[#This Row],[ COST COST]])</f>
        <v>4640</v>
      </c>
      <c r="N150" s="3">
        <f t="shared" ca="1" si="13"/>
        <v>4</v>
      </c>
      <c r="O150" s="3">
        <f ca="1">(Table1[[#This Row],[ COST COST]]*Table1[[#This Row],[SELLING COST]])</f>
        <v>26721156</v>
      </c>
      <c r="P150" s="3">
        <f t="shared" ca="1" si="14"/>
        <v>20</v>
      </c>
      <c r="Q150" s="3">
        <f ca="1">(Table1[[#This Row],[TOTAL REVENUE]]-Table1[[#This Row],[ COST COST]])</f>
        <v>26717810</v>
      </c>
      <c r="R150" t="s">
        <v>955</v>
      </c>
      <c r="S150" t="s">
        <v>961</v>
      </c>
      <c r="T150" t="s">
        <v>5</v>
      </c>
      <c r="U150" t="s">
        <v>980</v>
      </c>
      <c r="V150" t="s">
        <v>1132</v>
      </c>
    </row>
    <row r="151" spans="1:22" x14ac:dyDescent="0.25">
      <c r="A151" t="s">
        <v>168</v>
      </c>
      <c r="B151" s="1">
        <v>46276</v>
      </c>
      <c r="C151" t="str">
        <f>TEXT(Table1[[#This Row],[ORDER DATE]],"MMM")</f>
        <v>Sep</v>
      </c>
      <c r="D151" t="str">
        <f>TEXT(Table1[[#This Row],[ORDER DATE]],"YYYY")</f>
        <v>2026</v>
      </c>
      <c r="E151" t="s">
        <v>468</v>
      </c>
      <c r="F151" t="s">
        <v>619</v>
      </c>
      <c r="G151" t="s">
        <v>639</v>
      </c>
      <c r="H151" t="s">
        <v>798</v>
      </c>
      <c r="I151" t="s">
        <v>2</v>
      </c>
      <c r="J151">
        <f t="shared" ca="1" si="10"/>
        <v>4</v>
      </c>
      <c r="K151">
        <f t="shared" ca="1" si="11"/>
        <v>4882</v>
      </c>
      <c r="L151">
        <f t="shared" ca="1" si="12"/>
        <v>7961</v>
      </c>
      <c r="M151" s="11">
        <f ca="1">(Table1[[#This Row],[SELLING COST]]-Table1[[#This Row],[ COST COST]])</f>
        <v>3079</v>
      </c>
      <c r="N151" s="3">
        <f t="shared" ca="1" si="13"/>
        <v>7</v>
      </c>
      <c r="O151" s="3">
        <f ca="1">(Table1[[#This Row],[ COST COST]]*Table1[[#This Row],[SELLING COST]])</f>
        <v>38865602</v>
      </c>
      <c r="P151" s="3">
        <f t="shared" ca="1" si="14"/>
        <v>23</v>
      </c>
      <c r="Q151" s="3">
        <f ca="1">(Table1[[#This Row],[TOTAL REVENUE]]-Table1[[#This Row],[ COST COST]])</f>
        <v>38860720</v>
      </c>
      <c r="R151" t="s">
        <v>956</v>
      </c>
      <c r="S151" t="s">
        <v>962</v>
      </c>
      <c r="T151" t="s">
        <v>8</v>
      </c>
      <c r="U151" t="s">
        <v>981</v>
      </c>
      <c r="V151" t="s">
        <v>1133</v>
      </c>
    </row>
    <row r="152" spans="1:22" x14ac:dyDescent="0.25">
      <c r="A152" t="s">
        <v>169</v>
      </c>
      <c r="B152" s="1">
        <v>46277</v>
      </c>
      <c r="C152" t="str">
        <f>TEXT(Table1[[#This Row],[ORDER DATE]],"MMM")</f>
        <v>Sep</v>
      </c>
      <c r="D152" t="str">
        <f>TEXT(Table1[[#This Row],[ORDER DATE]],"YYYY")</f>
        <v>2026</v>
      </c>
      <c r="E152" t="s">
        <v>469</v>
      </c>
      <c r="F152" t="s">
        <v>1</v>
      </c>
      <c r="G152" t="s">
        <v>638</v>
      </c>
      <c r="H152" t="s">
        <v>799</v>
      </c>
      <c r="I152" t="s">
        <v>2</v>
      </c>
      <c r="J152">
        <f t="shared" ca="1" si="10"/>
        <v>5</v>
      </c>
      <c r="K152">
        <f t="shared" ca="1" si="11"/>
        <v>726</v>
      </c>
      <c r="L152">
        <f t="shared" ca="1" si="12"/>
        <v>7878</v>
      </c>
      <c r="M152" s="11">
        <f ca="1">(Table1[[#This Row],[SELLING COST]]-Table1[[#This Row],[ COST COST]])</f>
        <v>7152</v>
      </c>
      <c r="N152" s="3">
        <f t="shared" ca="1" si="13"/>
        <v>3</v>
      </c>
      <c r="O152" s="3">
        <f ca="1">(Table1[[#This Row],[ COST COST]]*Table1[[#This Row],[SELLING COST]])</f>
        <v>5719428</v>
      </c>
      <c r="P152" s="3">
        <f t="shared" ca="1" si="14"/>
        <v>36</v>
      </c>
      <c r="Q152" s="3">
        <f ca="1">(Table1[[#This Row],[TOTAL REVENUE]]-Table1[[#This Row],[ COST COST]])</f>
        <v>5718702</v>
      </c>
      <c r="R152" t="s">
        <v>16</v>
      </c>
      <c r="S152" t="s">
        <v>958</v>
      </c>
      <c r="T152" t="s">
        <v>11</v>
      </c>
      <c r="U152" t="s">
        <v>967</v>
      </c>
      <c r="V152" t="s">
        <v>1134</v>
      </c>
    </row>
    <row r="153" spans="1:22" x14ac:dyDescent="0.25">
      <c r="A153" t="s">
        <v>170</v>
      </c>
      <c r="B153" s="1">
        <v>46278</v>
      </c>
      <c r="C153" t="str">
        <f>TEXT(Table1[[#This Row],[ORDER DATE]],"MMM")</f>
        <v>Sep</v>
      </c>
      <c r="D153" t="str">
        <f>TEXT(Table1[[#This Row],[ORDER DATE]],"YYYY")</f>
        <v>2026</v>
      </c>
      <c r="E153" t="s">
        <v>470</v>
      </c>
      <c r="F153" t="s">
        <v>623</v>
      </c>
      <c r="G153" t="s">
        <v>642</v>
      </c>
      <c r="H153" t="s">
        <v>800</v>
      </c>
      <c r="I153" t="s">
        <v>2</v>
      </c>
      <c r="J153">
        <f t="shared" ca="1" si="10"/>
        <v>3</v>
      </c>
      <c r="K153">
        <f t="shared" ca="1" si="11"/>
        <v>4238</v>
      </c>
      <c r="L153">
        <f t="shared" ca="1" si="12"/>
        <v>7339</v>
      </c>
      <c r="M153" s="11">
        <f ca="1">(Table1[[#This Row],[SELLING COST]]-Table1[[#This Row],[ COST COST]])</f>
        <v>3101</v>
      </c>
      <c r="N153" s="3">
        <f t="shared" ca="1" si="13"/>
        <v>1</v>
      </c>
      <c r="O153" s="3">
        <f ca="1">(Table1[[#This Row],[ COST COST]]*Table1[[#This Row],[SELLING COST]])</f>
        <v>31102682</v>
      </c>
      <c r="P153" s="3">
        <f t="shared" ca="1" si="14"/>
        <v>30</v>
      </c>
      <c r="Q153" s="3">
        <f ca="1">(Table1[[#This Row],[TOTAL REVENUE]]-Table1[[#This Row],[ COST COST]])</f>
        <v>31098444</v>
      </c>
      <c r="R153" t="s">
        <v>952</v>
      </c>
      <c r="S153" t="s">
        <v>959</v>
      </c>
      <c r="T153" t="s">
        <v>965</v>
      </c>
      <c r="U153" t="s">
        <v>968</v>
      </c>
      <c r="V153" t="s">
        <v>1135</v>
      </c>
    </row>
    <row r="154" spans="1:22" x14ac:dyDescent="0.25">
      <c r="A154" t="s">
        <v>171</v>
      </c>
      <c r="B154" s="1">
        <v>46279</v>
      </c>
      <c r="C154" t="str">
        <f>TEXT(Table1[[#This Row],[ORDER DATE]],"MMM")</f>
        <v>Sep</v>
      </c>
      <c r="D154" t="str">
        <f>TEXT(Table1[[#This Row],[ORDER DATE]],"YYYY")</f>
        <v>2026</v>
      </c>
      <c r="E154" t="s">
        <v>471</v>
      </c>
      <c r="F154" t="s">
        <v>629</v>
      </c>
      <c r="G154" t="s">
        <v>643</v>
      </c>
      <c r="H154" t="s">
        <v>801</v>
      </c>
      <c r="I154" t="s">
        <v>2</v>
      </c>
      <c r="J154">
        <f t="shared" ca="1" si="10"/>
        <v>3</v>
      </c>
      <c r="K154">
        <f t="shared" ca="1" si="11"/>
        <v>4674</v>
      </c>
      <c r="L154">
        <f t="shared" ca="1" si="12"/>
        <v>7931</v>
      </c>
      <c r="M154" s="11">
        <f ca="1">(Table1[[#This Row],[SELLING COST]]-Table1[[#This Row],[ COST COST]])</f>
        <v>3257</v>
      </c>
      <c r="N154" s="3">
        <f t="shared" ca="1" si="13"/>
        <v>5</v>
      </c>
      <c r="O154" s="3">
        <f ca="1">(Table1[[#This Row],[ COST COST]]*Table1[[#This Row],[SELLING COST]])</f>
        <v>37069494</v>
      </c>
      <c r="P154" s="3">
        <f t="shared" ca="1" si="14"/>
        <v>31</v>
      </c>
      <c r="Q154" s="3">
        <f ca="1">(Table1[[#This Row],[TOTAL REVENUE]]-Table1[[#This Row],[ COST COST]])</f>
        <v>37064820</v>
      </c>
      <c r="R154" t="s">
        <v>953</v>
      </c>
      <c r="S154" t="s">
        <v>960</v>
      </c>
      <c r="T154" t="s">
        <v>12</v>
      </c>
      <c r="U154" t="s">
        <v>969</v>
      </c>
      <c r="V154" t="s">
        <v>1136</v>
      </c>
    </row>
    <row r="155" spans="1:22" x14ac:dyDescent="0.25">
      <c r="A155" t="s">
        <v>172</v>
      </c>
      <c r="B155" s="1">
        <v>46280</v>
      </c>
      <c r="C155" t="str">
        <f>TEXT(Table1[[#This Row],[ORDER DATE]],"MMM")</f>
        <v>Sep</v>
      </c>
      <c r="D155" t="str">
        <f>TEXT(Table1[[#This Row],[ORDER DATE]],"YYYY")</f>
        <v>2026</v>
      </c>
      <c r="E155" t="s">
        <v>472</v>
      </c>
      <c r="F155" t="s">
        <v>630</v>
      </c>
      <c r="G155" t="s">
        <v>644</v>
      </c>
      <c r="H155" t="s">
        <v>802</v>
      </c>
      <c r="I155" t="s">
        <v>2</v>
      </c>
      <c r="J155">
        <f t="shared" ca="1" si="10"/>
        <v>5</v>
      </c>
      <c r="K155">
        <f t="shared" ca="1" si="11"/>
        <v>1901</v>
      </c>
      <c r="L155">
        <f t="shared" ca="1" si="12"/>
        <v>7649</v>
      </c>
      <c r="M155" s="11">
        <f ca="1">(Table1[[#This Row],[SELLING COST]]-Table1[[#This Row],[ COST COST]])</f>
        <v>5748</v>
      </c>
      <c r="N155" s="3">
        <f t="shared" ca="1" si="13"/>
        <v>5</v>
      </c>
      <c r="O155" s="3">
        <f ca="1">(Table1[[#This Row],[ COST COST]]*Table1[[#This Row],[SELLING COST]])</f>
        <v>14540749</v>
      </c>
      <c r="P155" s="3">
        <f t="shared" ca="1" si="14"/>
        <v>31</v>
      </c>
      <c r="Q155" s="3">
        <f ca="1">(Table1[[#This Row],[TOTAL REVENUE]]-Table1[[#This Row],[ COST COST]])</f>
        <v>14538848</v>
      </c>
      <c r="R155" t="s">
        <v>954</v>
      </c>
      <c r="S155" t="s">
        <v>961</v>
      </c>
      <c r="T155" t="s">
        <v>963</v>
      </c>
      <c r="U155" t="s">
        <v>970</v>
      </c>
      <c r="V155" t="s">
        <v>1137</v>
      </c>
    </row>
    <row r="156" spans="1:22" x14ac:dyDescent="0.25">
      <c r="A156" t="s">
        <v>173</v>
      </c>
      <c r="B156" s="1">
        <v>46281</v>
      </c>
      <c r="C156" t="str">
        <f>TEXT(Table1[[#This Row],[ORDER DATE]],"MMM")</f>
        <v>Sep</v>
      </c>
      <c r="D156" t="str">
        <f>TEXT(Table1[[#This Row],[ORDER DATE]],"YYYY")</f>
        <v>2026</v>
      </c>
      <c r="E156" t="s">
        <v>473</v>
      </c>
      <c r="F156" t="s">
        <v>631</v>
      </c>
      <c r="G156" t="s">
        <v>645</v>
      </c>
      <c r="H156" t="s">
        <v>803</v>
      </c>
      <c r="I156" t="s">
        <v>2</v>
      </c>
      <c r="J156">
        <f t="shared" ca="1" si="10"/>
        <v>4</v>
      </c>
      <c r="K156">
        <f t="shared" ca="1" si="11"/>
        <v>2595</v>
      </c>
      <c r="L156">
        <f t="shared" ca="1" si="12"/>
        <v>7782</v>
      </c>
      <c r="M156" s="11">
        <f ca="1">(Table1[[#This Row],[SELLING COST]]-Table1[[#This Row],[ COST COST]])</f>
        <v>5187</v>
      </c>
      <c r="N156" s="3">
        <f t="shared" ca="1" si="13"/>
        <v>7</v>
      </c>
      <c r="O156" s="3">
        <f ca="1">(Table1[[#This Row],[ COST COST]]*Table1[[#This Row],[SELLING COST]])</f>
        <v>20194290</v>
      </c>
      <c r="P156" s="3">
        <f t="shared" ca="1" si="14"/>
        <v>20</v>
      </c>
      <c r="Q156" s="3">
        <f ca="1">(Table1[[#This Row],[TOTAL REVENUE]]-Table1[[#This Row],[ COST COST]])</f>
        <v>20191695</v>
      </c>
      <c r="R156" t="s">
        <v>955</v>
      </c>
      <c r="S156" t="s">
        <v>962</v>
      </c>
      <c r="T156" t="s">
        <v>3</v>
      </c>
      <c r="U156" t="s">
        <v>971</v>
      </c>
      <c r="V156" t="s">
        <v>1138</v>
      </c>
    </row>
    <row r="157" spans="1:22" x14ac:dyDescent="0.25">
      <c r="A157" t="s">
        <v>174</v>
      </c>
      <c r="B157" s="1">
        <v>46282</v>
      </c>
      <c r="C157" t="str">
        <f>TEXT(Table1[[#This Row],[ORDER DATE]],"MMM")</f>
        <v>Sep</v>
      </c>
      <c r="D157" t="str">
        <f>TEXT(Table1[[#This Row],[ORDER DATE]],"YYYY")</f>
        <v>2026</v>
      </c>
      <c r="E157" t="s">
        <v>474</v>
      </c>
      <c r="F157" t="s">
        <v>0</v>
      </c>
      <c r="G157" t="s">
        <v>646</v>
      </c>
      <c r="H157" t="s">
        <v>804</v>
      </c>
      <c r="I157" t="s">
        <v>2</v>
      </c>
      <c r="J157">
        <f t="shared" ca="1" si="10"/>
        <v>4</v>
      </c>
      <c r="K157">
        <f t="shared" ca="1" si="11"/>
        <v>681</v>
      </c>
      <c r="L157">
        <f t="shared" ca="1" si="12"/>
        <v>7162</v>
      </c>
      <c r="M157" s="11">
        <f ca="1">(Table1[[#This Row],[SELLING COST]]-Table1[[#This Row],[ COST COST]])</f>
        <v>6481</v>
      </c>
      <c r="N157" s="3">
        <f t="shared" ca="1" si="13"/>
        <v>4</v>
      </c>
      <c r="O157" s="3">
        <f ca="1">(Table1[[#This Row],[ COST COST]]*Table1[[#This Row],[SELLING COST]])</f>
        <v>4877322</v>
      </c>
      <c r="P157" s="3">
        <f t="shared" ca="1" si="14"/>
        <v>35</v>
      </c>
      <c r="Q157" s="3">
        <f ca="1">(Table1[[#This Row],[TOTAL REVENUE]]-Table1[[#This Row],[ COST COST]])</f>
        <v>4876641</v>
      </c>
      <c r="R157" t="s">
        <v>956</v>
      </c>
      <c r="S157" t="s">
        <v>958</v>
      </c>
      <c r="T157" t="s">
        <v>4</v>
      </c>
      <c r="U157" t="s">
        <v>972</v>
      </c>
      <c r="V157" t="s">
        <v>1139</v>
      </c>
    </row>
    <row r="158" spans="1:22" x14ac:dyDescent="0.25">
      <c r="A158" t="s">
        <v>175</v>
      </c>
      <c r="B158" s="1">
        <v>46283</v>
      </c>
      <c r="C158" t="str">
        <f>TEXT(Table1[[#This Row],[ORDER DATE]],"MMM")</f>
        <v>Sep</v>
      </c>
      <c r="D158" t="str">
        <f>TEXT(Table1[[#This Row],[ORDER DATE]],"YYYY")</f>
        <v>2026</v>
      </c>
      <c r="E158" t="s">
        <v>475</v>
      </c>
      <c r="F158" t="s">
        <v>627</v>
      </c>
      <c r="G158" t="s">
        <v>647</v>
      </c>
      <c r="H158" t="s">
        <v>805</v>
      </c>
      <c r="I158" t="s">
        <v>2</v>
      </c>
      <c r="J158">
        <f t="shared" ca="1" si="10"/>
        <v>3</v>
      </c>
      <c r="K158">
        <f t="shared" ca="1" si="11"/>
        <v>917</v>
      </c>
      <c r="L158">
        <f t="shared" ca="1" si="12"/>
        <v>7427</v>
      </c>
      <c r="M158" s="11">
        <f ca="1">(Table1[[#This Row],[SELLING COST]]-Table1[[#This Row],[ COST COST]])</f>
        <v>6510</v>
      </c>
      <c r="N158" s="3">
        <f t="shared" ca="1" si="13"/>
        <v>4</v>
      </c>
      <c r="O158" s="3">
        <f ca="1">(Table1[[#This Row],[ COST COST]]*Table1[[#This Row],[SELLING COST]])</f>
        <v>6810559</v>
      </c>
      <c r="P158" s="3">
        <f t="shared" ca="1" si="14"/>
        <v>29</v>
      </c>
      <c r="Q158" s="3">
        <f ca="1">(Table1[[#This Row],[TOTAL REVENUE]]-Table1[[#This Row],[ COST COST]])</f>
        <v>6809642</v>
      </c>
      <c r="R158" t="s">
        <v>16</v>
      </c>
      <c r="S158" t="s">
        <v>959</v>
      </c>
      <c r="T158" t="s">
        <v>9</v>
      </c>
      <c r="U158" t="s">
        <v>973</v>
      </c>
      <c r="V158" t="s">
        <v>1140</v>
      </c>
    </row>
    <row r="159" spans="1:22" x14ac:dyDescent="0.25">
      <c r="A159" t="s">
        <v>176</v>
      </c>
      <c r="B159" s="1">
        <v>46284</v>
      </c>
      <c r="C159" t="str">
        <f>TEXT(Table1[[#This Row],[ORDER DATE]],"MMM")</f>
        <v>Sep</v>
      </c>
      <c r="D159" t="str">
        <f>TEXT(Table1[[#This Row],[ORDER DATE]],"YYYY")</f>
        <v>2026</v>
      </c>
      <c r="E159" t="s">
        <v>476</v>
      </c>
      <c r="F159" t="s">
        <v>632</v>
      </c>
      <c r="G159" t="s">
        <v>647</v>
      </c>
      <c r="H159" t="s">
        <v>806</v>
      </c>
      <c r="I159" t="s">
        <v>2</v>
      </c>
      <c r="J159">
        <f t="shared" ca="1" si="10"/>
        <v>5</v>
      </c>
      <c r="K159">
        <f t="shared" ca="1" si="11"/>
        <v>3597</v>
      </c>
      <c r="L159">
        <f t="shared" ca="1" si="12"/>
        <v>7503</v>
      </c>
      <c r="M159" s="11">
        <f ca="1">(Table1[[#This Row],[SELLING COST]]-Table1[[#This Row],[ COST COST]])</f>
        <v>3906</v>
      </c>
      <c r="N159" s="3">
        <f t="shared" ca="1" si="13"/>
        <v>6</v>
      </c>
      <c r="O159" s="3">
        <f ca="1">(Table1[[#This Row],[ COST COST]]*Table1[[#This Row],[SELLING COST]])</f>
        <v>26988291</v>
      </c>
      <c r="P159" s="3">
        <f t="shared" ca="1" si="14"/>
        <v>37</v>
      </c>
      <c r="Q159" s="3">
        <f ca="1">(Table1[[#This Row],[TOTAL REVENUE]]-Table1[[#This Row],[ COST COST]])</f>
        <v>26984694</v>
      </c>
      <c r="R159" t="s">
        <v>952</v>
      </c>
      <c r="S159" t="s">
        <v>960</v>
      </c>
      <c r="T159" t="s">
        <v>13</v>
      </c>
      <c r="U159" t="s">
        <v>974</v>
      </c>
      <c r="V159" t="s">
        <v>1141</v>
      </c>
    </row>
    <row r="160" spans="1:22" x14ac:dyDescent="0.25">
      <c r="A160" t="s">
        <v>177</v>
      </c>
      <c r="B160" s="1">
        <v>46285</v>
      </c>
      <c r="C160" t="str">
        <f>TEXT(Table1[[#This Row],[ORDER DATE]],"MMM")</f>
        <v>Sep</v>
      </c>
      <c r="D160" t="str">
        <f>TEXT(Table1[[#This Row],[ORDER DATE]],"YYYY")</f>
        <v>2026</v>
      </c>
      <c r="E160" t="s">
        <v>477</v>
      </c>
      <c r="F160" t="s">
        <v>632</v>
      </c>
      <c r="G160" t="s">
        <v>646</v>
      </c>
      <c r="H160" t="s">
        <v>807</v>
      </c>
      <c r="I160" t="s">
        <v>2</v>
      </c>
      <c r="J160">
        <f t="shared" ca="1" si="10"/>
        <v>3</v>
      </c>
      <c r="K160">
        <f t="shared" ca="1" si="11"/>
        <v>2679</v>
      </c>
      <c r="L160">
        <f t="shared" ca="1" si="12"/>
        <v>7437</v>
      </c>
      <c r="M160" s="11">
        <f ca="1">(Table1[[#This Row],[SELLING COST]]-Table1[[#This Row],[ COST COST]])</f>
        <v>4758</v>
      </c>
      <c r="N160" s="3">
        <f t="shared" ca="1" si="13"/>
        <v>7</v>
      </c>
      <c r="O160" s="3">
        <f ca="1">(Table1[[#This Row],[ COST COST]]*Table1[[#This Row],[SELLING COST]])</f>
        <v>19923723</v>
      </c>
      <c r="P160" s="3">
        <f t="shared" ca="1" si="14"/>
        <v>40</v>
      </c>
      <c r="Q160" s="3">
        <f ca="1">(Table1[[#This Row],[TOTAL REVENUE]]-Table1[[#This Row],[ COST COST]])</f>
        <v>19921044</v>
      </c>
      <c r="R160" t="s">
        <v>953</v>
      </c>
      <c r="S160" t="s">
        <v>961</v>
      </c>
      <c r="T160" t="s">
        <v>14</v>
      </c>
      <c r="U160" t="s">
        <v>975</v>
      </c>
      <c r="V160" t="s">
        <v>1142</v>
      </c>
    </row>
    <row r="161" spans="1:22" x14ac:dyDescent="0.25">
      <c r="A161" t="s">
        <v>178</v>
      </c>
      <c r="B161" s="1">
        <v>46286</v>
      </c>
      <c r="C161" t="str">
        <f>TEXT(Table1[[#This Row],[ORDER DATE]],"MMM")</f>
        <v>Sep</v>
      </c>
      <c r="D161" t="str">
        <f>TEXT(Table1[[#This Row],[ORDER DATE]],"YYYY")</f>
        <v>2026</v>
      </c>
      <c r="E161" t="s">
        <v>478</v>
      </c>
      <c r="F161" t="s">
        <v>626</v>
      </c>
      <c r="G161" t="s">
        <v>624</v>
      </c>
      <c r="H161" t="s">
        <v>808</v>
      </c>
      <c r="I161" t="s">
        <v>2</v>
      </c>
      <c r="J161">
        <f t="shared" ca="1" si="10"/>
        <v>5</v>
      </c>
      <c r="K161">
        <f t="shared" ca="1" si="11"/>
        <v>2822</v>
      </c>
      <c r="L161">
        <f t="shared" ca="1" si="12"/>
        <v>7860</v>
      </c>
      <c r="M161" s="11">
        <f ca="1">(Table1[[#This Row],[SELLING COST]]-Table1[[#This Row],[ COST COST]])</f>
        <v>5038</v>
      </c>
      <c r="N161" s="3">
        <f t="shared" ca="1" si="13"/>
        <v>3</v>
      </c>
      <c r="O161" s="3">
        <f ca="1">(Table1[[#This Row],[ COST COST]]*Table1[[#This Row],[SELLING COST]])</f>
        <v>22180920</v>
      </c>
      <c r="P161" s="3">
        <f t="shared" ca="1" si="14"/>
        <v>30</v>
      </c>
      <c r="Q161" s="3">
        <f ca="1">(Table1[[#This Row],[TOTAL REVENUE]]-Table1[[#This Row],[ COST COST]])</f>
        <v>22178098</v>
      </c>
      <c r="R161" t="s">
        <v>954</v>
      </c>
      <c r="S161" t="s">
        <v>962</v>
      </c>
      <c r="T161" t="s">
        <v>10</v>
      </c>
      <c r="U161" t="s">
        <v>976</v>
      </c>
      <c r="V161" t="s">
        <v>1143</v>
      </c>
    </row>
    <row r="162" spans="1:22" x14ac:dyDescent="0.25">
      <c r="A162" t="s">
        <v>179</v>
      </c>
      <c r="B162" s="1">
        <v>46287</v>
      </c>
      <c r="C162" t="str">
        <f>TEXT(Table1[[#This Row],[ORDER DATE]],"MMM")</f>
        <v>Sep</v>
      </c>
      <c r="D162" t="str">
        <f>TEXT(Table1[[#This Row],[ORDER DATE]],"YYYY")</f>
        <v>2026</v>
      </c>
      <c r="E162" t="s">
        <v>479</v>
      </c>
      <c r="F162" t="s">
        <v>627</v>
      </c>
      <c r="G162" t="s">
        <v>636</v>
      </c>
      <c r="H162" t="s">
        <v>809</v>
      </c>
      <c r="I162" t="s">
        <v>2</v>
      </c>
      <c r="J162">
        <f t="shared" ca="1" si="10"/>
        <v>3</v>
      </c>
      <c r="K162">
        <f t="shared" ca="1" si="11"/>
        <v>2552</v>
      </c>
      <c r="L162">
        <f t="shared" ca="1" si="12"/>
        <v>7296</v>
      </c>
      <c r="M162" s="11">
        <f ca="1">(Table1[[#This Row],[SELLING COST]]-Table1[[#This Row],[ COST COST]])</f>
        <v>4744</v>
      </c>
      <c r="N162" s="3">
        <f t="shared" ca="1" si="13"/>
        <v>2</v>
      </c>
      <c r="O162" s="3">
        <f ca="1">(Table1[[#This Row],[ COST COST]]*Table1[[#This Row],[SELLING COST]])</f>
        <v>18619392</v>
      </c>
      <c r="P162" s="3">
        <f t="shared" ca="1" si="14"/>
        <v>28</v>
      </c>
      <c r="Q162" s="3">
        <f ca="1">(Table1[[#This Row],[TOTAL REVENUE]]-Table1[[#This Row],[ COST COST]])</f>
        <v>18616840</v>
      </c>
      <c r="R162" t="s">
        <v>955</v>
      </c>
      <c r="S162" t="s">
        <v>958</v>
      </c>
      <c r="T162" t="s">
        <v>7</v>
      </c>
      <c r="U162" t="s">
        <v>977</v>
      </c>
      <c r="V162" t="s">
        <v>1144</v>
      </c>
    </row>
    <row r="163" spans="1:22" x14ac:dyDescent="0.25">
      <c r="A163" t="s">
        <v>180</v>
      </c>
      <c r="B163" s="1">
        <v>46288</v>
      </c>
      <c r="C163" t="str">
        <f>TEXT(Table1[[#This Row],[ORDER DATE]],"MMM")</f>
        <v>Sep</v>
      </c>
      <c r="D163" t="str">
        <f>TEXT(Table1[[#This Row],[ORDER DATE]],"YYYY")</f>
        <v>2026</v>
      </c>
      <c r="E163" t="s">
        <v>480</v>
      </c>
      <c r="F163" t="s">
        <v>628</v>
      </c>
      <c r="G163" t="s">
        <v>637</v>
      </c>
      <c r="H163" t="s">
        <v>810</v>
      </c>
      <c r="I163" t="s">
        <v>2</v>
      </c>
      <c r="J163">
        <f t="shared" ca="1" si="10"/>
        <v>5</v>
      </c>
      <c r="K163">
        <f t="shared" ca="1" si="11"/>
        <v>1877</v>
      </c>
      <c r="L163">
        <f t="shared" ca="1" si="12"/>
        <v>7892</v>
      </c>
      <c r="M163" s="11">
        <f ca="1">(Table1[[#This Row],[SELLING COST]]-Table1[[#This Row],[ COST COST]])</f>
        <v>6015</v>
      </c>
      <c r="N163" s="3">
        <f t="shared" ca="1" si="13"/>
        <v>2</v>
      </c>
      <c r="O163" s="3">
        <f ca="1">(Table1[[#This Row],[ COST COST]]*Table1[[#This Row],[SELLING COST]])</f>
        <v>14813284</v>
      </c>
      <c r="P163" s="3">
        <f t="shared" ca="1" si="14"/>
        <v>38</v>
      </c>
      <c r="Q163" s="3">
        <f ca="1">(Table1[[#This Row],[TOTAL REVENUE]]-Table1[[#This Row],[ COST COST]])</f>
        <v>14811407</v>
      </c>
      <c r="R163" t="s">
        <v>956</v>
      </c>
      <c r="S163" t="s">
        <v>959</v>
      </c>
      <c r="T163" t="s">
        <v>6</v>
      </c>
      <c r="U163" t="s">
        <v>978</v>
      </c>
      <c r="V163" t="s">
        <v>1145</v>
      </c>
    </row>
    <row r="164" spans="1:22" x14ac:dyDescent="0.25">
      <c r="A164" t="s">
        <v>181</v>
      </c>
      <c r="B164" s="1">
        <v>46289</v>
      </c>
      <c r="C164" t="str">
        <f>TEXT(Table1[[#This Row],[ORDER DATE]],"MMM")</f>
        <v>Sep</v>
      </c>
      <c r="D164" t="str">
        <f>TEXT(Table1[[#This Row],[ORDER DATE]],"YYYY")</f>
        <v>2026</v>
      </c>
      <c r="E164" t="s">
        <v>481</v>
      </c>
      <c r="F164" t="s">
        <v>621</v>
      </c>
      <c r="G164" t="s">
        <v>638</v>
      </c>
      <c r="H164" t="s">
        <v>811</v>
      </c>
      <c r="I164" t="s">
        <v>2</v>
      </c>
      <c r="J164">
        <f t="shared" ca="1" si="10"/>
        <v>3</v>
      </c>
      <c r="K164">
        <f t="shared" ca="1" si="11"/>
        <v>3736</v>
      </c>
      <c r="L164">
        <f t="shared" ca="1" si="12"/>
        <v>7525</v>
      </c>
      <c r="M164" s="11">
        <f ca="1">(Table1[[#This Row],[SELLING COST]]-Table1[[#This Row],[ COST COST]])</f>
        <v>3789</v>
      </c>
      <c r="N164" s="3">
        <f t="shared" ca="1" si="13"/>
        <v>4</v>
      </c>
      <c r="O164" s="3">
        <f ca="1">(Table1[[#This Row],[ COST COST]]*Table1[[#This Row],[SELLING COST]])</f>
        <v>28113400</v>
      </c>
      <c r="P164" s="3">
        <f t="shared" ca="1" si="14"/>
        <v>26</v>
      </c>
      <c r="Q164" s="3">
        <f ca="1">(Table1[[#This Row],[TOTAL REVENUE]]-Table1[[#This Row],[ COST COST]])</f>
        <v>28109664</v>
      </c>
      <c r="R164" t="s">
        <v>16</v>
      </c>
      <c r="S164" t="s">
        <v>960</v>
      </c>
      <c r="T164" t="s">
        <v>15</v>
      </c>
      <c r="U164" t="s">
        <v>979</v>
      </c>
      <c r="V164" t="s">
        <v>1146</v>
      </c>
    </row>
    <row r="165" spans="1:22" x14ac:dyDescent="0.25">
      <c r="A165" t="s">
        <v>182</v>
      </c>
      <c r="B165" s="1">
        <v>46290</v>
      </c>
      <c r="C165" t="str">
        <f>TEXT(Table1[[#This Row],[ORDER DATE]],"MMM")</f>
        <v>Sep</v>
      </c>
      <c r="D165" t="str">
        <f>TEXT(Table1[[#This Row],[ORDER DATE]],"YYYY")</f>
        <v>2026</v>
      </c>
      <c r="E165" t="s">
        <v>482</v>
      </c>
      <c r="F165" t="s">
        <v>621</v>
      </c>
      <c r="G165" t="s">
        <v>639</v>
      </c>
      <c r="H165" t="s">
        <v>812</v>
      </c>
      <c r="I165" t="s">
        <v>2</v>
      </c>
      <c r="J165">
        <f t="shared" ca="1" si="10"/>
        <v>4</v>
      </c>
      <c r="K165">
        <f t="shared" ca="1" si="11"/>
        <v>1970</v>
      </c>
      <c r="L165">
        <f t="shared" ca="1" si="12"/>
        <v>7018</v>
      </c>
      <c r="M165" s="11">
        <f ca="1">(Table1[[#This Row],[SELLING COST]]-Table1[[#This Row],[ COST COST]])</f>
        <v>5048</v>
      </c>
      <c r="N165" s="3">
        <f t="shared" ca="1" si="13"/>
        <v>3</v>
      </c>
      <c r="O165" s="3">
        <f ca="1">(Table1[[#This Row],[ COST COST]]*Table1[[#This Row],[SELLING COST]])</f>
        <v>13825460</v>
      </c>
      <c r="P165" s="3">
        <f t="shared" ca="1" si="14"/>
        <v>34</v>
      </c>
      <c r="Q165" s="3">
        <f ca="1">(Table1[[#This Row],[TOTAL REVENUE]]-Table1[[#This Row],[ COST COST]])</f>
        <v>13823490</v>
      </c>
      <c r="R165" t="s">
        <v>952</v>
      </c>
      <c r="S165" t="s">
        <v>961</v>
      </c>
      <c r="T165" t="s">
        <v>964</v>
      </c>
      <c r="U165" t="s">
        <v>980</v>
      </c>
      <c r="V165" t="s">
        <v>1147</v>
      </c>
    </row>
    <row r="166" spans="1:22" x14ac:dyDescent="0.25">
      <c r="A166" t="s">
        <v>183</v>
      </c>
      <c r="B166" s="1">
        <v>46291</v>
      </c>
      <c r="C166" t="str">
        <f>TEXT(Table1[[#This Row],[ORDER DATE]],"MMM")</f>
        <v>Sep</v>
      </c>
      <c r="D166" t="str">
        <f>TEXT(Table1[[#This Row],[ORDER DATE]],"YYYY")</f>
        <v>2026</v>
      </c>
      <c r="E166" t="s">
        <v>483</v>
      </c>
      <c r="F166" t="s">
        <v>622</v>
      </c>
      <c r="G166" t="s">
        <v>640</v>
      </c>
      <c r="H166" t="s">
        <v>813</v>
      </c>
      <c r="I166" t="s">
        <v>2</v>
      </c>
      <c r="J166">
        <f t="shared" ca="1" si="10"/>
        <v>3</v>
      </c>
      <c r="K166">
        <f t="shared" ca="1" si="11"/>
        <v>4732</v>
      </c>
      <c r="L166">
        <f t="shared" ca="1" si="12"/>
        <v>7430</v>
      </c>
      <c r="M166" s="11">
        <f ca="1">(Table1[[#This Row],[SELLING COST]]-Table1[[#This Row],[ COST COST]])</f>
        <v>2698</v>
      </c>
      <c r="N166" s="3">
        <f t="shared" ca="1" si="13"/>
        <v>5</v>
      </c>
      <c r="O166" s="3">
        <f ca="1">(Table1[[#This Row],[ COST COST]]*Table1[[#This Row],[SELLING COST]])</f>
        <v>35158760</v>
      </c>
      <c r="P166" s="3">
        <f t="shared" ca="1" si="14"/>
        <v>20</v>
      </c>
      <c r="Q166" s="3">
        <f ca="1">(Table1[[#This Row],[TOTAL REVENUE]]-Table1[[#This Row],[ COST COST]])</f>
        <v>35154028</v>
      </c>
      <c r="R166" t="s">
        <v>953</v>
      </c>
      <c r="S166" t="s">
        <v>962</v>
      </c>
      <c r="T166" t="s">
        <v>18</v>
      </c>
      <c r="U166" t="s">
        <v>981</v>
      </c>
      <c r="V166" t="s">
        <v>1148</v>
      </c>
    </row>
    <row r="167" spans="1:22" x14ac:dyDescent="0.25">
      <c r="A167" t="s">
        <v>184</v>
      </c>
      <c r="B167" s="1">
        <v>46292</v>
      </c>
      <c r="C167" t="str">
        <f>TEXT(Table1[[#This Row],[ORDER DATE]],"MMM")</f>
        <v>Sep</v>
      </c>
      <c r="D167" t="str">
        <f>TEXT(Table1[[#This Row],[ORDER DATE]],"YYYY")</f>
        <v>2026</v>
      </c>
      <c r="E167" t="s">
        <v>484</v>
      </c>
      <c r="F167" t="s">
        <v>633</v>
      </c>
      <c r="G167" t="s">
        <v>641</v>
      </c>
      <c r="H167" t="s">
        <v>814</v>
      </c>
      <c r="I167" t="s">
        <v>2</v>
      </c>
      <c r="J167">
        <f t="shared" ca="1" si="10"/>
        <v>3</v>
      </c>
      <c r="K167">
        <f t="shared" ca="1" si="11"/>
        <v>3733</v>
      </c>
      <c r="L167">
        <f t="shared" ca="1" si="12"/>
        <v>7498</v>
      </c>
      <c r="M167" s="11">
        <f ca="1">(Table1[[#This Row],[SELLING COST]]-Table1[[#This Row],[ COST COST]])</f>
        <v>3765</v>
      </c>
      <c r="N167" s="3">
        <f t="shared" ca="1" si="13"/>
        <v>5</v>
      </c>
      <c r="O167" s="3">
        <f ca="1">(Table1[[#This Row],[ COST COST]]*Table1[[#This Row],[SELLING COST]])</f>
        <v>27990034</v>
      </c>
      <c r="P167" s="3">
        <f t="shared" ca="1" si="14"/>
        <v>20</v>
      </c>
      <c r="Q167" s="3">
        <f ca="1">(Table1[[#This Row],[TOTAL REVENUE]]-Table1[[#This Row],[ COST COST]])</f>
        <v>27986301</v>
      </c>
      <c r="R167" t="s">
        <v>954</v>
      </c>
      <c r="S167" t="s">
        <v>958</v>
      </c>
      <c r="T167" t="s">
        <v>5</v>
      </c>
      <c r="U167" t="s">
        <v>967</v>
      </c>
      <c r="V167" t="s">
        <v>1149</v>
      </c>
    </row>
    <row r="168" spans="1:22" x14ac:dyDescent="0.25">
      <c r="A168" t="s">
        <v>185</v>
      </c>
      <c r="B168" s="1">
        <v>46293</v>
      </c>
      <c r="C168" t="str">
        <f>TEXT(Table1[[#This Row],[ORDER DATE]],"MMM")</f>
        <v>Sep</v>
      </c>
      <c r="D168" t="str">
        <f>TEXT(Table1[[#This Row],[ORDER DATE]],"YYYY")</f>
        <v>2026</v>
      </c>
      <c r="E168" t="s">
        <v>485</v>
      </c>
      <c r="F168" t="s">
        <v>634</v>
      </c>
      <c r="G168" t="s">
        <v>640</v>
      </c>
      <c r="H168" t="s">
        <v>815</v>
      </c>
      <c r="I168" t="s">
        <v>2</v>
      </c>
      <c r="J168">
        <f t="shared" ca="1" si="10"/>
        <v>5</v>
      </c>
      <c r="K168">
        <f t="shared" ca="1" si="11"/>
        <v>775</v>
      </c>
      <c r="L168">
        <f t="shared" ca="1" si="12"/>
        <v>7758</v>
      </c>
      <c r="M168" s="11">
        <f ca="1">(Table1[[#This Row],[SELLING COST]]-Table1[[#This Row],[ COST COST]])</f>
        <v>6983</v>
      </c>
      <c r="N168" s="3">
        <f t="shared" ca="1" si="13"/>
        <v>4</v>
      </c>
      <c r="O168" s="3">
        <f ca="1">(Table1[[#This Row],[ COST COST]]*Table1[[#This Row],[SELLING COST]])</f>
        <v>6012450</v>
      </c>
      <c r="P168" s="3">
        <f t="shared" ca="1" si="14"/>
        <v>39</v>
      </c>
      <c r="Q168" s="3">
        <f ca="1">(Table1[[#This Row],[TOTAL REVENUE]]-Table1[[#This Row],[ COST COST]])</f>
        <v>6011675</v>
      </c>
      <c r="R168" t="s">
        <v>955</v>
      </c>
      <c r="S168" t="s">
        <v>959</v>
      </c>
      <c r="T168" t="s">
        <v>8</v>
      </c>
      <c r="U168" t="s">
        <v>968</v>
      </c>
      <c r="V168" t="s">
        <v>1150</v>
      </c>
    </row>
    <row r="169" spans="1:22" x14ac:dyDescent="0.25">
      <c r="A169" t="s">
        <v>186</v>
      </c>
      <c r="B169" s="1">
        <v>46294</v>
      </c>
      <c r="C169" t="str">
        <f>TEXT(Table1[[#This Row],[ORDER DATE]],"MMM")</f>
        <v>Sep</v>
      </c>
      <c r="D169" t="str">
        <f>TEXT(Table1[[#This Row],[ORDER DATE]],"YYYY")</f>
        <v>2026</v>
      </c>
      <c r="E169" t="s">
        <v>486</v>
      </c>
      <c r="F169" t="s">
        <v>631</v>
      </c>
      <c r="G169" t="s">
        <v>636</v>
      </c>
      <c r="H169" t="s">
        <v>816</v>
      </c>
      <c r="I169" t="s">
        <v>2</v>
      </c>
      <c r="J169">
        <f t="shared" ca="1" si="10"/>
        <v>4</v>
      </c>
      <c r="K169">
        <f t="shared" ca="1" si="11"/>
        <v>2501</v>
      </c>
      <c r="L169">
        <f t="shared" ca="1" si="12"/>
        <v>7655</v>
      </c>
      <c r="M169" s="11">
        <f ca="1">(Table1[[#This Row],[SELLING COST]]-Table1[[#This Row],[ COST COST]])</f>
        <v>5154</v>
      </c>
      <c r="N169" s="3">
        <f t="shared" ca="1" si="13"/>
        <v>1</v>
      </c>
      <c r="O169" s="3">
        <f ca="1">(Table1[[#This Row],[ COST COST]]*Table1[[#This Row],[SELLING COST]])</f>
        <v>19145155</v>
      </c>
      <c r="P169" s="3">
        <f t="shared" ca="1" si="14"/>
        <v>39</v>
      </c>
      <c r="Q169" s="3">
        <f ca="1">(Table1[[#This Row],[TOTAL REVENUE]]-Table1[[#This Row],[ COST COST]])</f>
        <v>19142654</v>
      </c>
      <c r="R169" t="s">
        <v>956</v>
      </c>
      <c r="S169" t="s">
        <v>960</v>
      </c>
      <c r="T169" t="s">
        <v>11</v>
      </c>
      <c r="U169" t="s">
        <v>969</v>
      </c>
      <c r="V169" t="s">
        <v>1151</v>
      </c>
    </row>
    <row r="170" spans="1:22" x14ac:dyDescent="0.25">
      <c r="A170" t="s">
        <v>187</v>
      </c>
      <c r="B170" s="1">
        <v>46295</v>
      </c>
      <c r="C170" t="str">
        <f>TEXT(Table1[[#This Row],[ORDER DATE]],"MMM")</f>
        <v>Sep</v>
      </c>
      <c r="D170" t="str">
        <f>TEXT(Table1[[#This Row],[ORDER DATE]],"YYYY")</f>
        <v>2026</v>
      </c>
      <c r="E170" t="s">
        <v>487</v>
      </c>
      <c r="F170" t="s">
        <v>0</v>
      </c>
      <c r="G170" t="s">
        <v>637</v>
      </c>
      <c r="H170" t="s">
        <v>817</v>
      </c>
      <c r="I170" t="s">
        <v>2</v>
      </c>
      <c r="J170">
        <f t="shared" ca="1" si="10"/>
        <v>3</v>
      </c>
      <c r="K170">
        <f t="shared" ca="1" si="11"/>
        <v>947</v>
      </c>
      <c r="L170">
        <f t="shared" ca="1" si="12"/>
        <v>7095</v>
      </c>
      <c r="M170" s="11">
        <f ca="1">(Table1[[#This Row],[SELLING COST]]-Table1[[#This Row],[ COST COST]])</f>
        <v>6148</v>
      </c>
      <c r="N170" s="3">
        <f t="shared" ca="1" si="13"/>
        <v>4</v>
      </c>
      <c r="O170" s="3">
        <f ca="1">(Table1[[#This Row],[ COST COST]]*Table1[[#This Row],[SELLING COST]])</f>
        <v>6718965</v>
      </c>
      <c r="P170" s="3">
        <f t="shared" ca="1" si="14"/>
        <v>22</v>
      </c>
      <c r="Q170" s="3">
        <f ca="1">(Table1[[#This Row],[TOTAL REVENUE]]-Table1[[#This Row],[ COST COST]])</f>
        <v>6718018</v>
      </c>
      <c r="R170" t="s">
        <v>16</v>
      </c>
      <c r="S170" t="s">
        <v>961</v>
      </c>
      <c r="T170" t="s">
        <v>965</v>
      </c>
      <c r="U170" t="s">
        <v>970</v>
      </c>
      <c r="V170" t="s">
        <v>1152</v>
      </c>
    </row>
    <row r="171" spans="1:22" x14ac:dyDescent="0.25">
      <c r="A171" t="s">
        <v>188</v>
      </c>
      <c r="B171" s="1">
        <v>46296</v>
      </c>
      <c r="C171" t="str">
        <f>TEXT(Table1[[#This Row],[ORDER DATE]],"MMM")</f>
        <v>Oct</v>
      </c>
      <c r="D171" t="str">
        <f>TEXT(Table1[[#This Row],[ORDER DATE]],"YYYY")</f>
        <v>2026</v>
      </c>
      <c r="E171" t="s">
        <v>488</v>
      </c>
      <c r="F171" t="s">
        <v>625</v>
      </c>
      <c r="G171" t="s">
        <v>639</v>
      </c>
      <c r="H171" t="s">
        <v>818</v>
      </c>
      <c r="I171" t="s">
        <v>2</v>
      </c>
      <c r="J171">
        <f t="shared" ca="1" si="10"/>
        <v>3</v>
      </c>
      <c r="K171">
        <f t="shared" ca="1" si="11"/>
        <v>1622</v>
      </c>
      <c r="L171">
        <f t="shared" ca="1" si="12"/>
        <v>7217</v>
      </c>
      <c r="M171" s="11">
        <f ca="1">(Table1[[#This Row],[SELLING COST]]-Table1[[#This Row],[ COST COST]])</f>
        <v>5595</v>
      </c>
      <c r="N171" s="3">
        <f t="shared" ca="1" si="13"/>
        <v>2</v>
      </c>
      <c r="O171" s="3">
        <f ca="1">(Table1[[#This Row],[ COST COST]]*Table1[[#This Row],[SELLING COST]])</f>
        <v>11705974</v>
      </c>
      <c r="P171" s="3">
        <f t="shared" ca="1" si="14"/>
        <v>38</v>
      </c>
      <c r="Q171" s="3">
        <f ca="1">(Table1[[#This Row],[TOTAL REVENUE]]-Table1[[#This Row],[ COST COST]])</f>
        <v>11704352</v>
      </c>
      <c r="R171" t="s">
        <v>952</v>
      </c>
      <c r="S171" t="s">
        <v>962</v>
      </c>
      <c r="T171" t="s">
        <v>12</v>
      </c>
      <c r="U171" t="s">
        <v>971</v>
      </c>
      <c r="V171" t="s">
        <v>1153</v>
      </c>
    </row>
    <row r="172" spans="1:22" x14ac:dyDescent="0.25">
      <c r="A172" t="s">
        <v>189</v>
      </c>
      <c r="B172" s="1">
        <v>46297</v>
      </c>
      <c r="C172" t="str">
        <f>TEXT(Table1[[#This Row],[ORDER DATE]],"MMM")</f>
        <v>Oct</v>
      </c>
      <c r="D172" t="str">
        <f>TEXT(Table1[[#This Row],[ORDER DATE]],"YYYY")</f>
        <v>2026</v>
      </c>
      <c r="E172" t="s">
        <v>489</v>
      </c>
      <c r="F172" t="s">
        <v>626</v>
      </c>
      <c r="G172" t="s">
        <v>638</v>
      </c>
      <c r="H172" t="s">
        <v>819</v>
      </c>
      <c r="I172" t="s">
        <v>2</v>
      </c>
      <c r="J172">
        <f t="shared" ca="1" si="10"/>
        <v>3</v>
      </c>
      <c r="K172">
        <f t="shared" ca="1" si="11"/>
        <v>2078</v>
      </c>
      <c r="L172">
        <f t="shared" ca="1" si="12"/>
        <v>7214</v>
      </c>
      <c r="M172" s="11">
        <f ca="1">(Table1[[#This Row],[SELLING COST]]-Table1[[#This Row],[ COST COST]])</f>
        <v>5136</v>
      </c>
      <c r="N172" s="3">
        <f t="shared" ca="1" si="13"/>
        <v>6</v>
      </c>
      <c r="O172" s="3">
        <f ca="1">(Table1[[#This Row],[ COST COST]]*Table1[[#This Row],[SELLING COST]])</f>
        <v>14990692</v>
      </c>
      <c r="P172" s="3">
        <f t="shared" ca="1" si="14"/>
        <v>20</v>
      </c>
      <c r="Q172" s="3">
        <f ca="1">(Table1[[#This Row],[TOTAL REVENUE]]-Table1[[#This Row],[ COST COST]])</f>
        <v>14988614</v>
      </c>
      <c r="R172" t="s">
        <v>953</v>
      </c>
      <c r="S172" t="s">
        <v>958</v>
      </c>
      <c r="T172" t="s">
        <v>963</v>
      </c>
      <c r="U172" t="s">
        <v>972</v>
      </c>
      <c r="V172" t="s">
        <v>1154</v>
      </c>
    </row>
    <row r="173" spans="1:22" x14ac:dyDescent="0.25">
      <c r="A173" t="s">
        <v>190</v>
      </c>
      <c r="B173" s="1">
        <v>46298</v>
      </c>
      <c r="C173" t="str">
        <f>TEXT(Table1[[#This Row],[ORDER DATE]],"MMM")</f>
        <v>Oct</v>
      </c>
      <c r="D173" t="str">
        <f>TEXT(Table1[[#This Row],[ORDER DATE]],"YYYY")</f>
        <v>2026</v>
      </c>
      <c r="E173" t="s">
        <v>490</v>
      </c>
      <c r="F173" t="s">
        <v>626</v>
      </c>
      <c r="G173" t="s">
        <v>642</v>
      </c>
      <c r="H173" t="s">
        <v>820</v>
      </c>
      <c r="I173" t="s">
        <v>2</v>
      </c>
      <c r="J173">
        <f t="shared" ca="1" si="10"/>
        <v>3</v>
      </c>
      <c r="K173">
        <f t="shared" ca="1" si="11"/>
        <v>3154</v>
      </c>
      <c r="L173">
        <f t="shared" ca="1" si="12"/>
        <v>7069</v>
      </c>
      <c r="M173" s="11">
        <f ca="1">(Table1[[#This Row],[SELLING COST]]-Table1[[#This Row],[ COST COST]])</f>
        <v>3915</v>
      </c>
      <c r="N173" s="3">
        <f t="shared" ca="1" si="13"/>
        <v>2</v>
      </c>
      <c r="O173" s="3">
        <f ca="1">(Table1[[#This Row],[ COST COST]]*Table1[[#This Row],[SELLING COST]])</f>
        <v>22295626</v>
      </c>
      <c r="P173" s="3">
        <f t="shared" ca="1" si="14"/>
        <v>32</v>
      </c>
      <c r="Q173" s="3">
        <f ca="1">(Table1[[#This Row],[TOTAL REVENUE]]-Table1[[#This Row],[ COST COST]])</f>
        <v>22292472</v>
      </c>
      <c r="R173" t="s">
        <v>954</v>
      </c>
      <c r="S173" t="s">
        <v>959</v>
      </c>
      <c r="T173" t="s">
        <v>3</v>
      </c>
      <c r="U173" t="s">
        <v>973</v>
      </c>
      <c r="V173" t="s">
        <v>1155</v>
      </c>
    </row>
    <row r="174" spans="1:22" x14ac:dyDescent="0.25">
      <c r="A174" t="s">
        <v>191</v>
      </c>
      <c r="B174" s="1">
        <v>46299</v>
      </c>
      <c r="C174" t="str">
        <f>TEXT(Table1[[#This Row],[ORDER DATE]],"MMM")</f>
        <v>Oct</v>
      </c>
      <c r="D174" t="str">
        <f>TEXT(Table1[[#This Row],[ORDER DATE]],"YYYY")</f>
        <v>2026</v>
      </c>
      <c r="E174" t="s">
        <v>491</v>
      </c>
      <c r="F174" t="s">
        <v>627</v>
      </c>
      <c r="G174" t="s">
        <v>643</v>
      </c>
      <c r="H174" t="s">
        <v>821</v>
      </c>
      <c r="I174" t="s">
        <v>2</v>
      </c>
      <c r="J174">
        <f t="shared" ca="1" si="10"/>
        <v>4</v>
      </c>
      <c r="K174">
        <f t="shared" ca="1" si="11"/>
        <v>615</v>
      </c>
      <c r="L174">
        <f t="shared" ca="1" si="12"/>
        <v>7038</v>
      </c>
      <c r="M174" s="11">
        <f ca="1">(Table1[[#This Row],[SELLING COST]]-Table1[[#This Row],[ COST COST]])</f>
        <v>6423</v>
      </c>
      <c r="N174" s="3">
        <f t="shared" ca="1" si="13"/>
        <v>6</v>
      </c>
      <c r="O174" s="3">
        <f ca="1">(Table1[[#This Row],[ COST COST]]*Table1[[#This Row],[SELLING COST]])</f>
        <v>4328370</v>
      </c>
      <c r="P174" s="3">
        <f t="shared" ca="1" si="14"/>
        <v>20</v>
      </c>
      <c r="Q174" s="3">
        <f ca="1">(Table1[[#This Row],[TOTAL REVENUE]]-Table1[[#This Row],[ COST COST]])</f>
        <v>4327755</v>
      </c>
      <c r="R174" t="s">
        <v>955</v>
      </c>
      <c r="S174" t="s">
        <v>960</v>
      </c>
      <c r="T174" t="s">
        <v>4</v>
      </c>
      <c r="U174" t="s">
        <v>974</v>
      </c>
      <c r="V174" t="s">
        <v>1156</v>
      </c>
    </row>
    <row r="175" spans="1:22" x14ac:dyDescent="0.25">
      <c r="A175" t="s">
        <v>192</v>
      </c>
      <c r="B175" s="1">
        <v>46300</v>
      </c>
      <c r="C175" t="str">
        <f>TEXT(Table1[[#This Row],[ORDER DATE]],"MMM")</f>
        <v>Oct</v>
      </c>
      <c r="D175" t="str">
        <f>TEXT(Table1[[#This Row],[ORDER DATE]],"YYYY")</f>
        <v>2026</v>
      </c>
      <c r="E175" t="s">
        <v>492</v>
      </c>
      <c r="F175" t="s">
        <v>628</v>
      </c>
      <c r="G175" t="s">
        <v>644</v>
      </c>
      <c r="H175" t="s">
        <v>822</v>
      </c>
      <c r="I175" t="s">
        <v>2</v>
      </c>
      <c r="J175">
        <f t="shared" ca="1" si="10"/>
        <v>3</v>
      </c>
      <c r="K175">
        <f t="shared" ca="1" si="11"/>
        <v>4806</v>
      </c>
      <c r="L175">
        <f t="shared" ca="1" si="12"/>
        <v>7635</v>
      </c>
      <c r="M175" s="11">
        <f ca="1">(Table1[[#This Row],[SELLING COST]]-Table1[[#This Row],[ COST COST]])</f>
        <v>2829</v>
      </c>
      <c r="N175" s="3">
        <f t="shared" ca="1" si="13"/>
        <v>5</v>
      </c>
      <c r="O175" s="3">
        <f ca="1">(Table1[[#This Row],[ COST COST]]*Table1[[#This Row],[SELLING COST]])</f>
        <v>36693810</v>
      </c>
      <c r="P175" s="3">
        <f t="shared" ca="1" si="14"/>
        <v>28</v>
      </c>
      <c r="Q175" s="3">
        <f ca="1">(Table1[[#This Row],[TOTAL REVENUE]]-Table1[[#This Row],[ COST COST]])</f>
        <v>36689004</v>
      </c>
      <c r="R175" t="s">
        <v>956</v>
      </c>
      <c r="S175" t="s">
        <v>961</v>
      </c>
      <c r="T175" t="s">
        <v>9</v>
      </c>
      <c r="U175" t="s">
        <v>975</v>
      </c>
      <c r="V175" t="s">
        <v>1157</v>
      </c>
    </row>
    <row r="176" spans="1:22" x14ac:dyDescent="0.25">
      <c r="A176" t="s">
        <v>193</v>
      </c>
      <c r="B176" s="1">
        <v>46301</v>
      </c>
      <c r="C176" t="str">
        <f>TEXT(Table1[[#This Row],[ORDER DATE]],"MMM")</f>
        <v>Oct</v>
      </c>
      <c r="D176" t="str">
        <f>TEXT(Table1[[#This Row],[ORDER DATE]],"YYYY")</f>
        <v>2026</v>
      </c>
      <c r="E176" t="s">
        <v>493</v>
      </c>
      <c r="F176" t="s">
        <v>627</v>
      </c>
      <c r="G176" t="s">
        <v>645</v>
      </c>
      <c r="H176" t="s">
        <v>823</v>
      </c>
      <c r="I176" t="s">
        <v>2</v>
      </c>
      <c r="J176">
        <f t="shared" ca="1" si="10"/>
        <v>3</v>
      </c>
      <c r="K176">
        <f t="shared" ca="1" si="11"/>
        <v>1428</v>
      </c>
      <c r="L176">
        <f t="shared" ca="1" si="12"/>
        <v>7881</v>
      </c>
      <c r="M176" s="11">
        <f ca="1">(Table1[[#This Row],[SELLING COST]]-Table1[[#This Row],[ COST COST]])</f>
        <v>6453</v>
      </c>
      <c r="N176" s="3">
        <f t="shared" ca="1" si="13"/>
        <v>7</v>
      </c>
      <c r="O176" s="3">
        <f ca="1">(Table1[[#This Row],[ COST COST]]*Table1[[#This Row],[SELLING COST]])</f>
        <v>11254068</v>
      </c>
      <c r="P176" s="3">
        <f t="shared" ca="1" si="14"/>
        <v>22</v>
      </c>
      <c r="Q176" s="3">
        <f ca="1">(Table1[[#This Row],[TOTAL REVENUE]]-Table1[[#This Row],[ COST COST]])</f>
        <v>11252640</v>
      </c>
      <c r="R176" t="s">
        <v>16</v>
      </c>
      <c r="S176" t="s">
        <v>962</v>
      </c>
      <c r="T176" t="s">
        <v>13</v>
      </c>
      <c r="U176" t="s">
        <v>976</v>
      </c>
      <c r="V176" t="s">
        <v>1158</v>
      </c>
    </row>
    <row r="177" spans="1:22" x14ac:dyDescent="0.25">
      <c r="A177" t="s">
        <v>194</v>
      </c>
      <c r="B177" s="1">
        <v>46302</v>
      </c>
      <c r="C177" t="str">
        <f>TEXT(Table1[[#This Row],[ORDER DATE]],"MMM")</f>
        <v>Oct</v>
      </c>
      <c r="D177" t="str">
        <f>TEXT(Table1[[#This Row],[ORDER DATE]],"YYYY")</f>
        <v>2026</v>
      </c>
      <c r="E177" t="s">
        <v>494</v>
      </c>
      <c r="F177" t="s">
        <v>0</v>
      </c>
      <c r="G177" t="s">
        <v>646</v>
      </c>
      <c r="H177" t="s">
        <v>824</v>
      </c>
      <c r="I177" t="s">
        <v>2</v>
      </c>
      <c r="J177">
        <f t="shared" ca="1" si="10"/>
        <v>4</v>
      </c>
      <c r="K177">
        <f t="shared" ca="1" si="11"/>
        <v>3955</v>
      </c>
      <c r="L177">
        <f t="shared" ca="1" si="12"/>
        <v>7877</v>
      </c>
      <c r="M177" s="11">
        <f ca="1">(Table1[[#This Row],[SELLING COST]]-Table1[[#This Row],[ COST COST]])</f>
        <v>3922</v>
      </c>
      <c r="N177" s="3">
        <f t="shared" ca="1" si="13"/>
        <v>5</v>
      </c>
      <c r="O177" s="3">
        <f ca="1">(Table1[[#This Row],[ COST COST]]*Table1[[#This Row],[SELLING COST]])</f>
        <v>31153535</v>
      </c>
      <c r="P177" s="3">
        <f t="shared" ca="1" si="14"/>
        <v>23</v>
      </c>
      <c r="Q177" s="3">
        <f ca="1">(Table1[[#This Row],[TOTAL REVENUE]]-Table1[[#This Row],[ COST COST]])</f>
        <v>31149580</v>
      </c>
      <c r="R177" t="s">
        <v>952</v>
      </c>
      <c r="S177" t="s">
        <v>958</v>
      </c>
      <c r="T177" t="s">
        <v>14</v>
      </c>
      <c r="U177" t="s">
        <v>977</v>
      </c>
      <c r="V177" t="s">
        <v>1159</v>
      </c>
    </row>
    <row r="178" spans="1:22" x14ac:dyDescent="0.25">
      <c r="A178" t="s">
        <v>195</v>
      </c>
      <c r="B178" s="1">
        <v>46303</v>
      </c>
      <c r="C178" t="str">
        <f>TEXT(Table1[[#This Row],[ORDER DATE]],"MMM")</f>
        <v>Oct</v>
      </c>
      <c r="D178" t="str">
        <f>TEXT(Table1[[#This Row],[ORDER DATE]],"YYYY")</f>
        <v>2026</v>
      </c>
      <c r="E178" t="s">
        <v>495</v>
      </c>
      <c r="F178" t="s">
        <v>620</v>
      </c>
      <c r="G178" t="s">
        <v>647</v>
      </c>
      <c r="H178" t="s">
        <v>825</v>
      </c>
      <c r="I178" t="s">
        <v>2</v>
      </c>
      <c r="J178">
        <f t="shared" ca="1" si="10"/>
        <v>3</v>
      </c>
      <c r="K178">
        <f t="shared" ca="1" si="11"/>
        <v>1579</v>
      </c>
      <c r="L178">
        <f t="shared" ca="1" si="12"/>
        <v>7834</v>
      </c>
      <c r="M178" s="11">
        <f ca="1">(Table1[[#This Row],[SELLING COST]]-Table1[[#This Row],[ COST COST]])</f>
        <v>6255</v>
      </c>
      <c r="N178" s="3">
        <f t="shared" ca="1" si="13"/>
        <v>1</v>
      </c>
      <c r="O178" s="3">
        <f ca="1">(Table1[[#This Row],[ COST COST]]*Table1[[#This Row],[SELLING COST]])</f>
        <v>12369886</v>
      </c>
      <c r="P178" s="3">
        <f t="shared" ca="1" si="14"/>
        <v>32</v>
      </c>
      <c r="Q178" s="3">
        <f ca="1">(Table1[[#This Row],[TOTAL REVENUE]]-Table1[[#This Row],[ COST COST]])</f>
        <v>12368307</v>
      </c>
      <c r="R178" t="s">
        <v>953</v>
      </c>
      <c r="S178" t="s">
        <v>959</v>
      </c>
      <c r="T178" t="s">
        <v>10</v>
      </c>
      <c r="U178" t="s">
        <v>978</v>
      </c>
      <c r="V178" t="s">
        <v>1160</v>
      </c>
    </row>
    <row r="179" spans="1:22" x14ac:dyDescent="0.25">
      <c r="A179" t="s">
        <v>196</v>
      </c>
      <c r="B179" s="1">
        <v>46304</v>
      </c>
      <c r="C179" t="str">
        <f>TEXT(Table1[[#This Row],[ORDER DATE]],"MMM")</f>
        <v>Oct</v>
      </c>
      <c r="D179" t="str">
        <f>TEXT(Table1[[#This Row],[ORDER DATE]],"YYYY")</f>
        <v>2026</v>
      </c>
      <c r="E179" t="s">
        <v>496</v>
      </c>
      <c r="F179" t="s">
        <v>619</v>
      </c>
      <c r="G179" t="s">
        <v>647</v>
      </c>
      <c r="H179" t="s">
        <v>826</v>
      </c>
      <c r="I179" t="s">
        <v>2</v>
      </c>
      <c r="J179">
        <f t="shared" ca="1" si="10"/>
        <v>3</v>
      </c>
      <c r="K179">
        <f t="shared" ca="1" si="11"/>
        <v>3790</v>
      </c>
      <c r="L179">
        <f t="shared" ca="1" si="12"/>
        <v>7068</v>
      </c>
      <c r="M179" s="11">
        <f ca="1">(Table1[[#This Row],[SELLING COST]]-Table1[[#This Row],[ COST COST]])</f>
        <v>3278</v>
      </c>
      <c r="N179" s="3">
        <f t="shared" ca="1" si="13"/>
        <v>4</v>
      </c>
      <c r="O179" s="3">
        <f ca="1">(Table1[[#This Row],[ COST COST]]*Table1[[#This Row],[SELLING COST]])</f>
        <v>26787720</v>
      </c>
      <c r="P179" s="3">
        <f t="shared" ca="1" si="14"/>
        <v>33</v>
      </c>
      <c r="Q179" s="3">
        <f ca="1">(Table1[[#This Row],[TOTAL REVENUE]]-Table1[[#This Row],[ COST COST]])</f>
        <v>26783930</v>
      </c>
      <c r="R179" t="s">
        <v>954</v>
      </c>
      <c r="S179" t="s">
        <v>960</v>
      </c>
      <c r="T179" t="s">
        <v>7</v>
      </c>
      <c r="U179" t="s">
        <v>979</v>
      </c>
      <c r="V179" t="s">
        <v>1161</v>
      </c>
    </row>
    <row r="180" spans="1:22" x14ac:dyDescent="0.25">
      <c r="A180" t="s">
        <v>197</v>
      </c>
      <c r="B180" s="1">
        <v>46305</v>
      </c>
      <c r="C180" t="str">
        <f>TEXT(Table1[[#This Row],[ORDER DATE]],"MMM")</f>
        <v>Oct</v>
      </c>
      <c r="D180" t="str">
        <f>TEXT(Table1[[#This Row],[ORDER DATE]],"YYYY")</f>
        <v>2026</v>
      </c>
      <c r="E180" t="s">
        <v>497</v>
      </c>
      <c r="F180" t="s">
        <v>1</v>
      </c>
      <c r="G180" t="s">
        <v>646</v>
      </c>
      <c r="H180" t="s">
        <v>827</v>
      </c>
      <c r="I180" t="s">
        <v>2</v>
      </c>
      <c r="J180">
        <f t="shared" ca="1" si="10"/>
        <v>5</v>
      </c>
      <c r="K180">
        <f t="shared" ca="1" si="11"/>
        <v>4869</v>
      </c>
      <c r="L180">
        <f t="shared" ca="1" si="12"/>
        <v>7924</v>
      </c>
      <c r="M180" s="11">
        <f ca="1">(Table1[[#This Row],[SELLING COST]]-Table1[[#This Row],[ COST COST]])</f>
        <v>3055</v>
      </c>
      <c r="N180" s="3">
        <f t="shared" ca="1" si="13"/>
        <v>6</v>
      </c>
      <c r="O180" s="3">
        <f ca="1">(Table1[[#This Row],[ COST COST]]*Table1[[#This Row],[SELLING COST]])</f>
        <v>38581956</v>
      </c>
      <c r="P180" s="3">
        <f t="shared" ca="1" si="14"/>
        <v>37</v>
      </c>
      <c r="Q180" s="3">
        <f ca="1">(Table1[[#This Row],[TOTAL REVENUE]]-Table1[[#This Row],[ COST COST]])</f>
        <v>38577087</v>
      </c>
      <c r="R180" t="s">
        <v>955</v>
      </c>
      <c r="S180" t="s">
        <v>961</v>
      </c>
      <c r="T180" t="s">
        <v>6</v>
      </c>
      <c r="U180" t="s">
        <v>980</v>
      </c>
      <c r="V180" t="s">
        <v>1162</v>
      </c>
    </row>
    <row r="181" spans="1:22" x14ac:dyDescent="0.25">
      <c r="A181" t="s">
        <v>198</v>
      </c>
      <c r="B181" s="1">
        <v>46306</v>
      </c>
      <c r="C181" t="str">
        <f>TEXT(Table1[[#This Row],[ORDER DATE]],"MMM")</f>
        <v>Oct</v>
      </c>
      <c r="D181" t="str">
        <f>TEXT(Table1[[#This Row],[ORDER DATE]],"YYYY")</f>
        <v>2026</v>
      </c>
      <c r="E181" t="s">
        <v>498</v>
      </c>
      <c r="F181" t="s">
        <v>623</v>
      </c>
      <c r="G181" t="s">
        <v>624</v>
      </c>
      <c r="H181" t="s">
        <v>828</v>
      </c>
      <c r="I181" t="s">
        <v>2</v>
      </c>
      <c r="J181">
        <f t="shared" ca="1" si="10"/>
        <v>4</v>
      </c>
      <c r="K181">
        <f t="shared" ca="1" si="11"/>
        <v>1736</v>
      </c>
      <c r="L181">
        <f t="shared" ca="1" si="12"/>
        <v>7437</v>
      </c>
      <c r="M181" s="11">
        <f ca="1">(Table1[[#This Row],[SELLING COST]]-Table1[[#This Row],[ COST COST]])</f>
        <v>5701</v>
      </c>
      <c r="N181" s="3">
        <f t="shared" ca="1" si="13"/>
        <v>4</v>
      </c>
      <c r="O181" s="3">
        <f ca="1">(Table1[[#This Row],[ COST COST]]*Table1[[#This Row],[SELLING COST]])</f>
        <v>12910632</v>
      </c>
      <c r="P181" s="3">
        <f t="shared" ca="1" si="14"/>
        <v>28</v>
      </c>
      <c r="Q181" s="3">
        <f ca="1">(Table1[[#This Row],[TOTAL REVENUE]]-Table1[[#This Row],[ COST COST]])</f>
        <v>12908896</v>
      </c>
      <c r="R181" t="s">
        <v>956</v>
      </c>
      <c r="S181" t="s">
        <v>962</v>
      </c>
      <c r="T181" t="s">
        <v>15</v>
      </c>
      <c r="U181" t="s">
        <v>981</v>
      </c>
      <c r="V181" t="s">
        <v>1163</v>
      </c>
    </row>
    <row r="182" spans="1:22" x14ac:dyDescent="0.25">
      <c r="A182" t="s">
        <v>199</v>
      </c>
      <c r="B182" s="1">
        <v>46307</v>
      </c>
      <c r="C182" t="str">
        <f>TEXT(Table1[[#This Row],[ORDER DATE]],"MMM")</f>
        <v>Oct</v>
      </c>
      <c r="D182" t="str">
        <f>TEXT(Table1[[#This Row],[ORDER DATE]],"YYYY")</f>
        <v>2026</v>
      </c>
      <c r="E182" t="s">
        <v>499</v>
      </c>
      <c r="F182" t="s">
        <v>629</v>
      </c>
      <c r="G182" t="s">
        <v>636</v>
      </c>
      <c r="H182" t="s">
        <v>829</v>
      </c>
      <c r="I182" t="s">
        <v>2</v>
      </c>
      <c r="J182">
        <f t="shared" ca="1" si="10"/>
        <v>5</v>
      </c>
      <c r="K182">
        <f t="shared" ca="1" si="11"/>
        <v>3982</v>
      </c>
      <c r="L182">
        <f t="shared" ca="1" si="12"/>
        <v>7231</v>
      </c>
      <c r="M182" s="11">
        <f ca="1">(Table1[[#This Row],[SELLING COST]]-Table1[[#This Row],[ COST COST]])</f>
        <v>3249</v>
      </c>
      <c r="N182" s="3">
        <f t="shared" ca="1" si="13"/>
        <v>7</v>
      </c>
      <c r="O182" s="3">
        <f ca="1">(Table1[[#This Row],[ COST COST]]*Table1[[#This Row],[SELLING COST]])</f>
        <v>28793842</v>
      </c>
      <c r="P182" s="3">
        <f t="shared" ca="1" si="14"/>
        <v>29</v>
      </c>
      <c r="Q182" s="3">
        <f ca="1">(Table1[[#This Row],[TOTAL REVENUE]]-Table1[[#This Row],[ COST COST]])</f>
        <v>28789860</v>
      </c>
      <c r="R182" t="s">
        <v>16</v>
      </c>
      <c r="S182" t="s">
        <v>958</v>
      </c>
      <c r="T182" t="s">
        <v>964</v>
      </c>
      <c r="U182" t="s">
        <v>967</v>
      </c>
      <c r="V182" t="s">
        <v>1164</v>
      </c>
    </row>
    <row r="183" spans="1:22" x14ac:dyDescent="0.25">
      <c r="A183" t="s">
        <v>200</v>
      </c>
      <c r="B183" s="1">
        <v>46308</v>
      </c>
      <c r="C183" t="str">
        <f>TEXT(Table1[[#This Row],[ORDER DATE]],"MMM")</f>
        <v>Oct</v>
      </c>
      <c r="D183" t="str">
        <f>TEXT(Table1[[#This Row],[ORDER DATE]],"YYYY")</f>
        <v>2026</v>
      </c>
      <c r="E183" t="s">
        <v>500</v>
      </c>
      <c r="F183" t="s">
        <v>630</v>
      </c>
      <c r="G183" t="s">
        <v>637</v>
      </c>
      <c r="H183" t="s">
        <v>830</v>
      </c>
      <c r="I183" t="s">
        <v>2</v>
      </c>
      <c r="J183">
        <f t="shared" ca="1" si="10"/>
        <v>3</v>
      </c>
      <c r="K183">
        <f t="shared" ca="1" si="11"/>
        <v>2710</v>
      </c>
      <c r="L183">
        <f t="shared" ca="1" si="12"/>
        <v>7613</v>
      </c>
      <c r="M183" s="11">
        <f ca="1">(Table1[[#This Row],[SELLING COST]]-Table1[[#This Row],[ COST COST]])</f>
        <v>4903</v>
      </c>
      <c r="N183" s="3">
        <f t="shared" ca="1" si="13"/>
        <v>5</v>
      </c>
      <c r="O183" s="3">
        <f ca="1">(Table1[[#This Row],[ COST COST]]*Table1[[#This Row],[SELLING COST]])</f>
        <v>20631230</v>
      </c>
      <c r="P183" s="3">
        <f t="shared" ca="1" si="14"/>
        <v>28</v>
      </c>
      <c r="Q183" s="3">
        <f ca="1">(Table1[[#This Row],[TOTAL REVENUE]]-Table1[[#This Row],[ COST COST]])</f>
        <v>20628520</v>
      </c>
      <c r="R183" t="s">
        <v>952</v>
      </c>
      <c r="S183" t="s">
        <v>959</v>
      </c>
      <c r="T183" t="s">
        <v>18</v>
      </c>
      <c r="U183" t="s">
        <v>968</v>
      </c>
      <c r="V183" t="s">
        <v>1165</v>
      </c>
    </row>
    <row r="184" spans="1:22" x14ac:dyDescent="0.25">
      <c r="A184" t="s">
        <v>201</v>
      </c>
      <c r="B184" s="1">
        <v>46309</v>
      </c>
      <c r="C184" t="str">
        <f>TEXT(Table1[[#This Row],[ORDER DATE]],"MMM")</f>
        <v>Oct</v>
      </c>
      <c r="D184" t="str">
        <f>TEXT(Table1[[#This Row],[ORDER DATE]],"YYYY")</f>
        <v>2026</v>
      </c>
      <c r="E184" t="s">
        <v>501</v>
      </c>
      <c r="F184" t="s">
        <v>631</v>
      </c>
      <c r="G184" t="s">
        <v>638</v>
      </c>
      <c r="H184" t="s">
        <v>831</v>
      </c>
      <c r="I184" t="s">
        <v>2</v>
      </c>
      <c r="J184">
        <f t="shared" ca="1" si="10"/>
        <v>5</v>
      </c>
      <c r="K184">
        <f t="shared" ca="1" si="11"/>
        <v>3454</v>
      </c>
      <c r="L184">
        <f t="shared" ca="1" si="12"/>
        <v>7844</v>
      </c>
      <c r="M184" s="11">
        <f ca="1">(Table1[[#This Row],[SELLING COST]]-Table1[[#This Row],[ COST COST]])</f>
        <v>4390</v>
      </c>
      <c r="N184" s="3">
        <f t="shared" ca="1" si="13"/>
        <v>7</v>
      </c>
      <c r="O184" s="3">
        <f ca="1">(Table1[[#This Row],[ COST COST]]*Table1[[#This Row],[SELLING COST]])</f>
        <v>27093176</v>
      </c>
      <c r="P184" s="3">
        <f t="shared" ca="1" si="14"/>
        <v>40</v>
      </c>
      <c r="Q184" s="3">
        <f ca="1">(Table1[[#This Row],[TOTAL REVENUE]]-Table1[[#This Row],[ COST COST]])</f>
        <v>27089722</v>
      </c>
      <c r="R184" t="s">
        <v>953</v>
      </c>
      <c r="S184" t="s">
        <v>960</v>
      </c>
      <c r="T184" t="s">
        <v>5</v>
      </c>
      <c r="U184" t="s">
        <v>969</v>
      </c>
      <c r="V184" t="s">
        <v>1166</v>
      </c>
    </row>
    <row r="185" spans="1:22" x14ac:dyDescent="0.25">
      <c r="A185" t="s">
        <v>202</v>
      </c>
      <c r="B185" s="1">
        <v>46310</v>
      </c>
      <c r="C185" t="str">
        <f>TEXT(Table1[[#This Row],[ORDER DATE]],"MMM")</f>
        <v>Oct</v>
      </c>
      <c r="D185" t="str">
        <f>TEXT(Table1[[#This Row],[ORDER DATE]],"YYYY")</f>
        <v>2026</v>
      </c>
      <c r="E185" t="s">
        <v>502</v>
      </c>
      <c r="F185" t="s">
        <v>0</v>
      </c>
      <c r="G185" t="s">
        <v>639</v>
      </c>
      <c r="H185" t="s">
        <v>832</v>
      </c>
      <c r="I185" t="s">
        <v>2</v>
      </c>
      <c r="J185">
        <f t="shared" ca="1" si="10"/>
        <v>4</v>
      </c>
      <c r="K185">
        <f t="shared" ca="1" si="11"/>
        <v>1068</v>
      </c>
      <c r="L185">
        <f t="shared" ca="1" si="12"/>
        <v>7424</v>
      </c>
      <c r="M185" s="11">
        <f ca="1">(Table1[[#This Row],[SELLING COST]]-Table1[[#This Row],[ COST COST]])</f>
        <v>6356</v>
      </c>
      <c r="N185" s="3">
        <f t="shared" ca="1" si="13"/>
        <v>1</v>
      </c>
      <c r="O185" s="3">
        <f ca="1">(Table1[[#This Row],[ COST COST]]*Table1[[#This Row],[SELLING COST]])</f>
        <v>7928832</v>
      </c>
      <c r="P185" s="3">
        <f t="shared" ca="1" si="14"/>
        <v>30</v>
      </c>
      <c r="Q185" s="3">
        <f ca="1">(Table1[[#This Row],[TOTAL REVENUE]]-Table1[[#This Row],[ COST COST]])</f>
        <v>7927764</v>
      </c>
      <c r="R185" t="s">
        <v>954</v>
      </c>
      <c r="S185" t="s">
        <v>961</v>
      </c>
      <c r="T185" t="s">
        <v>8</v>
      </c>
      <c r="U185" t="s">
        <v>970</v>
      </c>
      <c r="V185" t="s">
        <v>1167</v>
      </c>
    </row>
    <row r="186" spans="1:22" x14ac:dyDescent="0.25">
      <c r="A186" t="s">
        <v>203</v>
      </c>
      <c r="B186" s="1">
        <v>46311</v>
      </c>
      <c r="C186" t="str">
        <f>TEXT(Table1[[#This Row],[ORDER DATE]],"MMM")</f>
        <v>Oct</v>
      </c>
      <c r="D186" t="str">
        <f>TEXT(Table1[[#This Row],[ORDER DATE]],"YYYY")</f>
        <v>2026</v>
      </c>
      <c r="E186" t="s">
        <v>503</v>
      </c>
      <c r="F186" t="s">
        <v>627</v>
      </c>
      <c r="G186" t="s">
        <v>640</v>
      </c>
      <c r="H186" t="s">
        <v>833</v>
      </c>
      <c r="I186" t="s">
        <v>2</v>
      </c>
      <c r="J186">
        <f t="shared" ca="1" si="10"/>
        <v>5</v>
      </c>
      <c r="K186">
        <f t="shared" ca="1" si="11"/>
        <v>1457</v>
      </c>
      <c r="L186">
        <f t="shared" ca="1" si="12"/>
        <v>7873</v>
      </c>
      <c r="M186" s="11">
        <f ca="1">(Table1[[#This Row],[SELLING COST]]-Table1[[#This Row],[ COST COST]])</f>
        <v>6416</v>
      </c>
      <c r="N186" s="3">
        <f t="shared" ca="1" si="13"/>
        <v>1</v>
      </c>
      <c r="O186" s="3">
        <f ca="1">(Table1[[#This Row],[ COST COST]]*Table1[[#This Row],[SELLING COST]])</f>
        <v>11470961</v>
      </c>
      <c r="P186" s="3">
        <f t="shared" ca="1" si="14"/>
        <v>20</v>
      </c>
      <c r="Q186" s="3">
        <f ca="1">(Table1[[#This Row],[TOTAL REVENUE]]-Table1[[#This Row],[ COST COST]])</f>
        <v>11469504</v>
      </c>
      <c r="R186" t="s">
        <v>955</v>
      </c>
      <c r="S186" t="s">
        <v>962</v>
      </c>
      <c r="T186" t="s">
        <v>11</v>
      </c>
      <c r="U186" t="s">
        <v>971</v>
      </c>
      <c r="V186" t="s">
        <v>1168</v>
      </c>
    </row>
    <row r="187" spans="1:22" x14ac:dyDescent="0.25">
      <c r="A187" t="s">
        <v>204</v>
      </c>
      <c r="B187" s="1">
        <v>46312</v>
      </c>
      <c r="C187" t="str">
        <f>TEXT(Table1[[#This Row],[ORDER DATE]],"MMM")</f>
        <v>Oct</v>
      </c>
      <c r="D187" t="str">
        <f>TEXT(Table1[[#This Row],[ORDER DATE]],"YYYY")</f>
        <v>2026</v>
      </c>
      <c r="E187" t="s">
        <v>504</v>
      </c>
      <c r="F187" t="s">
        <v>632</v>
      </c>
      <c r="G187" t="s">
        <v>641</v>
      </c>
      <c r="H187" t="s">
        <v>834</v>
      </c>
      <c r="I187" t="s">
        <v>2</v>
      </c>
      <c r="J187">
        <f t="shared" ca="1" si="10"/>
        <v>3</v>
      </c>
      <c r="K187">
        <f t="shared" ca="1" si="11"/>
        <v>1479</v>
      </c>
      <c r="L187">
        <f t="shared" ca="1" si="12"/>
        <v>7967</v>
      </c>
      <c r="M187" s="11">
        <f ca="1">(Table1[[#This Row],[SELLING COST]]-Table1[[#This Row],[ COST COST]])</f>
        <v>6488</v>
      </c>
      <c r="N187" s="3">
        <f t="shared" ca="1" si="13"/>
        <v>4</v>
      </c>
      <c r="O187" s="3">
        <f ca="1">(Table1[[#This Row],[ COST COST]]*Table1[[#This Row],[SELLING COST]])</f>
        <v>11783193</v>
      </c>
      <c r="P187" s="3">
        <f t="shared" ca="1" si="14"/>
        <v>40</v>
      </c>
      <c r="Q187" s="3">
        <f ca="1">(Table1[[#This Row],[TOTAL REVENUE]]-Table1[[#This Row],[ COST COST]])</f>
        <v>11781714</v>
      </c>
      <c r="R187" t="s">
        <v>956</v>
      </c>
      <c r="S187" t="s">
        <v>958</v>
      </c>
      <c r="T187" t="s">
        <v>965</v>
      </c>
      <c r="U187" t="s">
        <v>972</v>
      </c>
      <c r="V187" t="s">
        <v>1169</v>
      </c>
    </row>
    <row r="188" spans="1:22" x14ac:dyDescent="0.25">
      <c r="A188" t="s">
        <v>205</v>
      </c>
      <c r="B188" s="1">
        <v>46313</v>
      </c>
      <c r="C188" t="str">
        <f>TEXT(Table1[[#This Row],[ORDER DATE]],"MMM")</f>
        <v>Oct</v>
      </c>
      <c r="D188" t="str">
        <f>TEXT(Table1[[#This Row],[ORDER DATE]],"YYYY")</f>
        <v>2026</v>
      </c>
      <c r="E188" t="s">
        <v>505</v>
      </c>
      <c r="F188" t="s">
        <v>632</v>
      </c>
      <c r="G188" t="s">
        <v>640</v>
      </c>
      <c r="H188" t="s">
        <v>835</v>
      </c>
      <c r="I188" t="s">
        <v>2</v>
      </c>
      <c r="J188">
        <f t="shared" ca="1" si="10"/>
        <v>4</v>
      </c>
      <c r="K188">
        <f t="shared" ca="1" si="11"/>
        <v>2574</v>
      </c>
      <c r="L188">
        <f t="shared" ca="1" si="12"/>
        <v>7443</v>
      </c>
      <c r="M188" s="11">
        <f ca="1">(Table1[[#This Row],[SELLING COST]]-Table1[[#This Row],[ COST COST]])</f>
        <v>4869</v>
      </c>
      <c r="N188" s="3">
        <f t="shared" ca="1" si="13"/>
        <v>5</v>
      </c>
      <c r="O188" s="3">
        <f ca="1">(Table1[[#This Row],[ COST COST]]*Table1[[#This Row],[SELLING COST]])</f>
        <v>19158282</v>
      </c>
      <c r="P188" s="3">
        <f t="shared" ca="1" si="14"/>
        <v>23</v>
      </c>
      <c r="Q188" s="3">
        <f ca="1">(Table1[[#This Row],[TOTAL REVENUE]]-Table1[[#This Row],[ COST COST]])</f>
        <v>19155708</v>
      </c>
      <c r="R188" t="s">
        <v>16</v>
      </c>
      <c r="S188" t="s">
        <v>959</v>
      </c>
      <c r="T188" t="s">
        <v>12</v>
      </c>
      <c r="U188" t="s">
        <v>973</v>
      </c>
      <c r="V188" t="s">
        <v>1170</v>
      </c>
    </row>
    <row r="189" spans="1:22" x14ac:dyDescent="0.25">
      <c r="A189" t="s">
        <v>206</v>
      </c>
      <c r="B189" s="1">
        <v>46314</v>
      </c>
      <c r="C189" t="str">
        <f>TEXT(Table1[[#This Row],[ORDER DATE]],"MMM")</f>
        <v>Oct</v>
      </c>
      <c r="D189" t="str">
        <f>TEXT(Table1[[#This Row],[ORDER DATE]],"YYYY")</f>
        <v>2026</v>
      </c>
      <c r="E189" t="s">
        <v>506</v>
      </c>
      <c r="F189" t="s">
        <v>626</v>
      </c>
      <c r="G189" t="s">
        <v>636</v>
      </c>
      <c r="H189" t="s">
        <v>836</v>
      </c>
      <c r="I189" t="s">
        <v>2</v>
      </c>
      <c r="J189">
        <f t="shared" ca="1" si="10"/>
        <v>3</v>
      </c>
      <c r="K189">
        <f t="shared" ca="1" si="11"/>
        <v>4059</v>
      </c>
      <c r="L189">
        <f t="shared" ca="1" si="12"/>
        <v>7650</v>
      </c>
      <c r="M189" s="11">
        <f ca="1">(Table1[[#This Row],[SELLING COST]]-Table1[[#This Row],[ COST COST]])</f>
        <v>3591</v>
      </c>
      <c r="N189" s="3">
        <f t="shared" ca="1" si="13"/>
        <v>4</v>
      </c>
      <c r="O189" s="3">
        <f ca="1">(Table1[[#This Row],[ COST COST]]*Table1[[#This Row],[SELLING COST]])</f>
        <v>31051350</v>
      </c>
      <c r="P189" s="3">
        <f t="shared" ca="1" si="14"/>
        <v>35</v>
      </c>
      <c r="Q189" s="3">
        <f ca="1">(Table1[[#This Row],[TOTAL REVENUE]]-Table1[[#This Row],[ COST COST]])</f>
        <v>31047291</v>
      </c>
      <c r="R189" t="s">
        <v>952</v>
      </c>
      <c r="S189" t="s">
        <v>960</v>
      </c>
      <c r="T189" t="s">
        <v>963</v>
      </c>
      <c r="U189" t="s">
        <v>974</v>
      </c>
      <c r="V189" t="s">
        <v>1171</v>
      </c>
    </row>
    <row r="190" spans="1:22" x14ac:dyDescent="0.25">
      <c r="A190" t="s">
        <v>207</v>
      </c>
      <c r="B190" s="1">
        <v>46315</v>
      </c>
      <c r="C190" t="str">
        <f>TEXT(Table1[[#This Row],[ORDER DATE]],"MMM")</f>
        <v>Oct</v>
      </c>
      <c r="D190" t="str">
        <f>TEXT(Table1[[#This Row],[ORDER DATE]],"YYYY")</f>
        <v>2026</v>
      </c>
      <c r="E190" t="s">
        <v>507</v>
      </c>
      <c r="F190" t="s">
        <v>627</v>
      </c>
      <c r="G190" t="s">
        <v>637</v>
      </c>
      <c r="H190" t="s">
        <v>837</v>
      </c>
      <c r="I190" t="s">
        <v>2</v>
      </c>
      <c r="J190">
        <f t="shared" ca="1" si="10"/>
        <v>3</v>
      </c>
      <c r="K190">
        <f t="shared" ca="1" si="11"/>
        <v>3401</v>
      </c>
      <c r="L190">
        <f t="shared" ca="1" si="12"/>
        <v>7203</v>
      </c>
      <c r="M190" s="11">
        <f ca="1">(Table1[[#This Row],[SELLING COST]]-Table1[[#This Row],[ COST COST]])</f>
        <v>3802</v>
      </c>
      <c r="N190" s="3">
        <f t="shared" ca="1" si="13"/>
        <v>1</v>
      </c>
      <c r="O190" s="3">
        <f ca="1">(Table1[[#This Row],[ COST COST]]*Table1[[#This Row],[SELLING COST]])</f>
        <v>24497403</v>
      </c>
      <c r="P190" s="3">
        <f t="shared" ca="1" si="14"/>
        <v>35</v>
      </c>
      <c r="Q190" s="3">
        <f ca="1">(Table1[[#This Row],[TOTAL REVENUE]]-Table1[[#This Row],[ COST COST]])</f>
        <v>24494002</v>
      </c>
      <c r="R190" t="s">
        <v>953</v>
      </c>
      <c r="S190" t="s">
        <v>961</v>
      </c>
      <c r="T190" t="s">
        <v>3</v>
      </c>
      <c r="U190" t="s">
        <v>975</v>
      </c>
      <c r="V190" t="s">
        <v>1172</v>
      </c>
    </row>
    <row r="191" spans="1:22" x14ac:dyDescent="0.25">
      <c r="A191" t="s">
        <v>208</v>
      </c>
      <c r="B191" s="1">
        <v>46316</v>
      </c>
      <c r="C191" t="str">
        <f>TEXT(Table1[[#This Row],[ORDER DATE]],"MMM")</f>
        <v>Oct</v>
      </c>
      <c r="D191" t="str">
        <f>TEXT(Table1[[#This Row],[ORDER DATE]],"YYYY")</f>
        <v>2026</v>
      </c>
      <c r="E191" t="s">
        <v>508</v>
      </c>
      <c r="F191" t="s">
        <v>628</v>
      </c>
      <c r="G191" t="s">
        <v>639</v>
      </c>
      <c r="H191" t="s">
        <v>838</v>
      </c>
      <c r="I191" t="s">
        <v>2</v>
      </c>
      <c r="J191">
        <f t="shared" ca="1" si="10"/>
        <v>5</v>
      </c>
      <c r="K191">
        <f t="shared" ca="1" si="11"/>
        <v>2804</v>
      </c>
      <c r="L191">
        <f t="shared" ca="1" si="12"/>
        <v>7574</v>
      </c>
      <c r="M191" s="11">
        <f ca="1">(Table1[[#This Row],[SELLING COST]]-Table1[[#This Row],[ COST COST]])</f>
        <v>4770</v>
      </c>
      <c r="N191" s="3">
        <f t="shared" ca="1" si="13"/>
        <v>4</v>
      </c>
      <c r="O191" s="3">
        <f ca="1">(Table1[[#This Row],[ COST COST]]*Table1[[#This Row],[SELLING COST]])</f>
        <v>21237496</v>
      </c>
      <c r="P191" s="3">
        <f t="shared" ca="1" si="14"/>
        <v>38</v>
      </c>
      <c r="Q191" s="3">
        <f ca="1">(Table1[[#This Row],[TOTAL REVENUE]]-Table1[[#This Row],[ COST COST]])</f>
        <v>21234692</v>
      </c>
      <c r="R191" t="s">
        <v>954</v>
      </c>
      <c r="S191" t="s">
        <v>962</v>
      </c>
      <c r="T191" t="s">
        <v>4</v>
      </c>
      <c r="U191" t="s">
        <v>976</v>
      </c>
      <c r="V191" t="s">
        <v>1173</v>
      </c>
    </row>
    <row r="192" spans="1:22" x14ac:dyDescent="0.25">
      <c r="A192" t="s">
        <v>209</v>
      </c>
      <c r="B192" s="1">
        <v>46317</v>
      </c>
      <c r="C192" t="str">
        <f>TEXT(Table1[[#This Row],[ORDER DATE]],"MMM")</f>
        <v>Oct</v>
      </c>
      <c r="D192" t="str">
        <f>TEXT(Table1[[#This Row],[ORDER DATE]],"YYYY")</f>
        <v>2026</v>
      </c>
      <c r="E192" t="s">
        <v>509</v>
      </c>
      <c r="F192" t="s">
        <v>621</v>
      </c>
      <c r="G192" t="s">
        <v>638</v>
      </c>
      <c r="H192" t="s">
        <v>839</v>
      </c>
      <c r="I192" t="s">
        <v>2</v>
      </c>
      <c r="J192">
        <f t="shared" ca="1" si="10"/>
        <v>5</v>
      </c>
      <c r="K192">
        <f t="shared" ca="1" si="11"/>
        <v>2749</v>
      </c>
      <c r="L192">
        <f t="shared" ca="1" si="12"/>
        <v>7858</v>
      </c>
      <c r="M192" s="11">
        <f ca="1">(Table1[[#This Row],[SELLING COST]]-Table1[[#This Row],[ COST COST]])</f>
        <v>5109</v>
      </c>
      <c r="N192" s="3">
        <f t="shared" ca="1" si="13"/>
        <v>6</v>
      </c>
      <c r="O192" s="3">
        <f ca="1">(Table1[[#This Row],[ COST COST]]*Table1[[#This Row],[SELLING COST]])</f>
        <v>21601642</v>
      </c>
      <c r="P192" s="3">
        <f t="shared" ca="1" si="14"/>
        <v>39</v>
      </c>
      <c r="Q192" s="3">
        <f ca="1">(Table1[[#This Row],[TOTAL REVENUE]]-Table1[[#This Row],[ COST COST]])</f>
        <v>21598893</v>
      </c>
      <c r="R192" t="s">
        <v>955</v>
      </c>
      <c r="S192" t="s">
        <v>958</v>
      </c>
      <c r="T192" t="s">
        <v>9</v>
      </c>
      <c r="U192" t="s">
        <v>977</v>
      </c>
      <c r="V192" t="s">
        <v>1174</v>
      </c>
    </row>
    <row r="193" spans="1:22" x14ac:dyDescent="0.25">
      <c r="A193" t="s">
        <v>210</v>
      </c>
      <c r="B193" s="1">
        <v>46318</v>
      </c>
      <c r="C193" t="str">
        <f>TEXT(Table1[[#This Row],[ORDER DATE]],"MMM")</f>
        <v>Oct</v>
      </c>
      <c r="D193" t="str">
        <f>TEXT(Table1[[#This Row],[ORDER DATE]],"YYYY")</f>
        <v>2026</v>
      </c>
      <c r="E193" t="s">
        <v>510</v>
      </c>
      <c r="F193" t="s">
        <v>621</v>
      </c>
      <c r="G193" t="s">
        <v>642</v>
      </c>
      <c r="H193" t="s">
        <v>840</v>
      </c>
      <c r="I193" t="s">
        <v>2</v>
      </c>
      <c r="J193">
        <f t="shared" ca="1" si="10"/>
        <v>4</v>
      </c>
      <c r="K193">
        <f t="shared" ca="1" si="11"/>
        <v>1540</v>
      </c>
      <c r="L193">
        <f t="shared" ca="1" si="12"/>
        <v>7889</v>
      </c>
      <c r="M193" s="11">
        <f ca="1">(Table1[[#This Row],[SELLING COST]]-Table1[[#This Row],[ COST COST]])</f>
        <v>6349</v>
      </c>
      <c r="N193" s="3">
        <f t="shared" ca="1" si="13"/>
        <v>2</v>
      </c>
      <c r="O193" s="3">
        <f ca="1">(Table1[[#This Row],[ COST COST]]*Table1[[#This Row],[SELLING COST]])</f>
        <v>12149060</v>
      </c>
      <c r="P193" s="3">
        <f t="shared" ca="1" si="14"/>
        <v>37</v>
      </c>
      <c r="Q193" s="3">
        <f ca="1">(Table1[[#This Row],[TOTAL REVENUE]]-Table1[[#This Row],[ COST COST]])</f>
        <v>12147520</v>
      </c>
      <c r="R193" t="s">
        <v>956</v>
      </c>
      <c r="S193" t="s">
        <v>959</v>
      </c>
      <c r="T193" t="s">
        <v>13</v>
      </c>
      <c r="U193" t="s">
        <v>978</v>
      </c>
      <c r="V193" t="s">
        <v>1175</v>
      </c>
    </row>
    <row r="194" spans="1:22" x14ac:dyDescent="0.25">
      <c r="A194" t="s">
        <v>211</v>
      </c>
      <c r="B194" s="1">
        <v>46319</v>
      </c>
      <c r="C194" t="str">
        <f>TEXT(Table1[[#This Row],[ORDER DATE]],"MMM")</f>
        <v>Oct</v>
      </c>
      <c r="D194" t="str">
        <f>TEXT(Table1[[#This Row],[ORDER DATE]],"YYYY")</f>
        <v>2026</v>
      </c>
      <c r="E194" t="s">
        <v>511</v>
      </c>
      <c r="F194" t="s">
        <v>622</v>
      </c>
      <c r="G194" t="s">
        <v>643</v>
      </c>
      <c r="H194" t="s">
        <v>841</v>
      </c>
      <c r="I194" t="s">
        <v>2</v>
      </c>
      <c r="J194">
        <f t="shared" ref="J194:J257" ca="1" si="15">RANDBETWEEN(3,5)</f>
        <v>3</v>
      </c>
      <c r="K194">
        <f t="shared" ref="K194:K257" ca="1" si="16">RANDBETWEEN(500,5000)</f>
        <v>2306</v>
      </c>
      <c r="L194">
        <f t="shared" ref="L194:L257" ca="1" si="17">RANDBETWEEN(7000,8000)</f>
        <v>7489</v>
      </c>
      <c r="M194" s="11">
        <f ca="1">(Table1[[#This Row],[SELLING COST]]-Table1[[#This Row],[ COST COST]])</f>
        <v>5183</v>
      </c>
      <c r="N194" s="3">
        <f t="shared" ref="N194:N257" ca="1" si="18">RANDBETWEEN(0.2,7)</f>
        <v>3</v>
      </c>
      <c r="O194" s="3">
        <f ca="1">(Table1[[#This Row],[ COST COST]]*Table1[[#This Row],[SELLING COST]])</f>
        <v>17269634</v>
      </c>
      <c r="P194" s="3">
        <f t="shared" ca="1" si="14"/>
        <v>25</v>
      </c>
      <c r="Q194" s="3">
        <f ca="1">(Table1[[#This Row],[TOTAL REVENUE]]-Table1[[#This Row],[ COST COST]])</f>
        <v>17267328</v>
      </c>
      <c r="R194" t="s">
        <v>16</v>
      </c>
      <c r="S194" t="s">
        <v>960</v>
      </c>
      <c r="T194" t="s">
        <v>14</v>
      </c>
      <c r="U194" t="s">
        <v>979</v>
      </c>
      <c r="V194" t="s">
        <v>1176</v>
      </c>
    </row>
    <row r="195" spans="1:22" x14ac:dyDescent="0.25">
      <c r="A195" t="s">
        <v>212</v>
      </c>
      <c r="B195" s="1">
        <v>46320</v>
      </c>
      <c r="C195" t="str">
        <f>TEXT(Table1[[#This Row],[ORDER DATE]],"MMM")</f>
        <v>Oct</v>
      </c>
      <c r="D195" t="str">
        <f>TEXT(Table1[[#This Row],[ORDER DATE]],"YYYY")</f>
        <v>2026</v>
      </c>
      <c r="E195" t="s">
        <v>512</v>
      </c>
      <c r="F195" t="s">
        <v>633</v>
      </c>
      <c r="G195" t="s">
        <v>644</v>
      </c>
      <c r="H195" t="s">
        <v>842</v>
      </c>
      <c r="I195" t="s">
        <v>2</v>
      </c>
      <c r="J195">
        <f t="shared" ca="1" si="15"/>
        <v>5</v>
      </c>
      <c r="K195">
        <f t="shared" ca="1" si="16"/>
        <v>2885</v>
      </c>
      <c r="L195">
        <f t="shared" ca="1" si="17"/>
        <v>7285</v>
      </c>
      <c r="M195" s="11">
        <f ca="1">(Table1[[#This Row],[SELLING COST]]-Table1[[#This Row],[ COST COST]])</f>
        <v>4400</v>
      </c>
      <c r="N195" s="3">
        <f t="shared" ca="1" si="18"/>
        <v>2</v>
      </c>
      <c r="O195" s="3">
        <f ca="1">(Table1[[#This Row],[ COST COST]]*Table1[[#This Row],[SELLING COST]])</f>
        <v>21017225</v>
      </c>
      <c r="P195" s="3">
        <f t="shared" ref="P195:P258" ca="1" si="19">RANDBETWEEN(20,40)</f>
        <v>28</v>
      </c>
      <c r="Q195" s="3">
        <f ca="1">(Table1[[#This Row],[TOTAL REVENUE]]-Table1[[#This Row],[ COST COST]])</f>
        <v>21014340</v>
      </c>
      <c r="R195" t="s">
        <v>952</v>
      </c>
      <c r="S195" t="s">
        <v>961</v>
      </c>
      <c r="T195" t="s">
        <v>10</v>
      </c>
      <c r="U195" t="s">
        <v>980</v>
      </c>
      <c r="V195" t="s">
        <v>1177</v>
      </c>
    </row>
    <row r="196" spans="1:22" x14ac:dyDescent="0.25">
      <c r="A196" t="s">
        <v>213</v>
      </c>
      <c r="B196" s="1">
        <v>46321</v>
      </c>
      <c r="C196" t="str">
        <f>TEXT(Table1[[#This Row],[ORDER DATE]],"MMM")</f>
        <v>Oct</v>
      </c>
      <c r="D196" t="str">
        <f>TEXT(Table1[[#This Row],[ORDER DATE]],"YYYY")</f>
        <v>2026</v>
      </c>
      <c r="E196" t="s">
        <v>513</v>
      </c>
      <c r="F196" t="s">
        <v>634</v>
      </c>
      <c r="G196" t="s">
        <v>645</v>
      </c>
      <c r="H196" t="s">
        <v>843</v>
      </c>
      <c r="I196" t="s">
        <v>2</v>
      </c>
      <c r="J196">
        <f t="shared" ca="1" si="15"/>
        <v>4</v>
      </c>
      <c r="K196">
        <f t="shared" ca="1" si="16"/>
        <v>3428</v>
      </c>
      <c r="L196">
        <f t="shared" ca="1" si="17"/>
        <v>7736</v>
      </c>
      <c r="M196" s="11">
        <f ca="1">(Table1[[#This Row],[SELLING COST]]-Table1[[#This Row],[ COST COST]])</f>
        <v>4308</v>
      </c>
      <c r="N196" s="3">
        <f t="shared" ca="1" si="18"/>
        <v>1</v>
      </c>
      <c r="O196" s="3">
        <f ca="1">(Table1[[#This Row],[ COST COST]]*Table1[[#This Row],[SELLING COST]])</f>
        <v>26519008</v>
      </c>
      <c r="P196" s="3">
        <f t="shared" ca="1" si="19"/>
        <v>33</v>
      </c>
      <c r="Q196" s="3">
        <f ca="1">(Table1[[#This Row],[TOTAL REVENUE]]-Table1[[#This Row],[ COST COST]])</f>
        <v>26515580</v>
      </c>
      <c r="R196" t="s">
        <v>953</v>
      </c>
      <c r="S196" t="s">
        <v>962</v>
      </c>
      <c r="T196" t="s">
        <v>7</v>
      </c>
      <c r="U196" t="s">
        <v>981</v>
      </c>
      <c r="V196" t="s">
        <v>1178</v>
      </c>
    </row>
    <row r="197" spans="1:22" x14ac:dyDescent="0.25">
      <c r="A197" t="s">
        <v>214</v>
      </c>
      <c r="B197" s="1">
        <v>46322</v>
      </c>
      <c r="C197" t="str">
        <f>TEXT(Table1[[#This Row],[ORDER DATE]],"MMM")</f>
        <v>Oct</v>
      </c>
      <c r="D197" t="str">
        <f>TEXT(Table1[[#This Row],[ORDER DATE]],"YYYY")</f>
        <v>2026</v>
      </c>
      <c r="E197" t="s">
        <v>514</v>
      </c>
      <c r="F197" t="s">
        <v>631</v>
      </c>
      <c r="G197" t="s">
        <v>646</v>
      </c>
      <c r="H197" t="s">
        <v>844</v>
      </c>
      <c r="I197" t="s">
        <v>2</v>
      </c>
      <c r="J197">
        <f t="shared" ca="1" si="15"/>
        <v>4</v>
      </c>
      <c r="K197">
        <f t="shared" ca="1" si="16"/>
        <v>2296</v>
      </c>
      <c r="L197">
        <f t="shared" ca="1" si="17"/>
        <v>7105</v>
      </c>
      <c r="M197" s="11">
        <f ca="1">(Table1[[#This Row],[SELLING COST]]-Table1[[#This Row],[ COST COST]])</f>
        <v>4809</v>
      </c>
      <c r="N197" s="3">
        <f t="shared" ca="1" si="18"/>
        <v>6</v>
      </c>
      <c r="O197" s="3">
        <f ca="1">(Table1[[#This Row],[ COST COST]]*Table1[[#This Row],[SELLING COST]])</f>
        <v>16313080</v>
      </c>
      <c r="P197" s="3">
        <f t="shared" ca="1" si="19"/>
        <v>22</v>
      </c>
      <c r="Q197" s="3">
        <f ca="1">(Table1[[#This Row],[TOTAL REVENUE]]-Table1[[#This Row],[ COST COST]])</f>
        <v>16310784</v>
      </c>
      <c r="R197" t="s">
        <v>954</v>
      </c>
      <c r="S197" t="s">
        <v>958</v>
      </c>
      <c r="T197" t="s">
        <v>6</v>
      </c>
      <c r="U197" t="s">
        <v>967</v>
      </c>
      <c r="V197" t="s">
        <v>1179</v>
      </c>
    </row>
    <row r="198" spans="1:22" x14ac:dyDescent="0.25">
      <c r="A198" t="s">
        <v>215</v>
      </c>
      <c r="B198" s="1">
        <v>46323</v>
      </c>
      <c r="C198" t="str">
        <f>TEXT(Table1[[#This Row],[ORDER DATE]],"MMM")</f>
        <v>Oct</v>
      </c>
      <c r="D198" t="str">
        <f>TEXT(Table1[[#This Row],[ORDER DATE]],"YYYY")</f>
        <v>2026</v>
      </c>
      <c r="E198" t="s">
        <v>515</v>
      </c>
      <c r="F198" t="s">
        <v>0</v>
      </c>
      <c r="G198" t="s">
        <v>647</v>
      </c>
      <c r="H198" t="s">
        <v>845</v>
      </c>
      <c r="I198" t="s">
        <v>2</v>
      </c>
      <c r="J198">
        <f t="shared" ca="1" si="15"/>
        <v>5</v>
      </c>
      <c r="K198">
        <f t="shared" ca="1" si="16"/>
        <v>1482</v>
      </c>
      <c r="L198">
        <f t="shared" ca="1" si="17"/>
        <v>7938</v>
      </c>
      <c r="M198" s="11">
        <f ca="1">(Table1[[#This Row],[SELLING COST]]-Table1[[#This Row],[ COST COST]])</f>
        <v>6456</v>
      </c>
      <c r="N198" s="3">
        <f t="shared" ca="1" si="18"/>
        <v>4</v>
      </c>
      <c r="O198" s="3">
        <f ca="1">(Table1[[#This Row],[ COST COST]]*Table1[[#This Row],[SELLING COST]])</f>
        <v>11764116</v>
      </c>
      <c r="P198" s="3">
        <f t="shared" ca="1" si="19"/>
        <v>28</v>
      </c>
      <c r="Q198" s="3">
        <f ca="1">(Table1[[#This Row],[TOTAL REVENUE]]-Table1[[#This Row],[ COST COST]])</f>
        <v>11762634</v>
      </c>
      <c r="R198" t="s">
        <v>955</v>
      </c>
      <c r="S198" t="s">
        <v>959</v>
      </c>
      <c r="T198" t="s">
        <v>15</v>
      </c>
      <c r="U198" t="s">
        <v>968</v>
      </c>
      <c r="V198" t="s">
        <v>1180</v>
      </c>
    </row>
    <row r="199" spans="1:22" x14ac:dyDescent="0.25">
      <c r="A199" t="s">
        <v>216</v>
      </c>
      <c r="B199" s="1">
        <v>46324</v>
      </c>
      <c r="C199" t="str">
        <f>TEXT(Table1[[#This Row],[ORDER DATE]],"MMM")</f>
        <v>Oct</v>
      </c>
      <c r="D199" t="str">
        <f>TEXT(Table1[[#This Row],[ORDER DATE]],"YYYY")</f>
        <v>2026</v>
      </c>
      <c r="E199" t="s">
        <v>516</v>
      </c>
      <c r="F199" t="s">
        <v>625</v>
      </c>
      <c r="G199" t="s">
        <v>647</v>
      </c>
      <c r="H199" t="s">
        <v>846</v>
      </c>
      <c r="I199" t="s">
        <v>2</v>
      </c>
      <c r="J199">
        <f t="shared" ca="1" si="15"/>
        <v>4</v>
      </c>
      <c r="K199">
        <f t="shared" ca="1" si="16"/>
        <v>706</v>
      </c>
      <c r="L199">
        <f t="shared" ca="1" si="17"/>
        <v>7700</v>
      </c>
      <c r="M199" s="11">
        <f ca="1">(Table1[[#This Row],[SELLING COST]]-Table1[[#This Row],[ COST COST]])</f>
        <v>6994</v>
      </c>
      <c r="N199" s="3">
        <f t="shared" ca="1" si="18"/>
        <v>6</v>
      </c>
      <c r="O199" s="3">
        <f ca="1">(Table1[[#This Row],[ COST COST]]*Table1[[#This Row],[SELLING COST]])</f>
        <v>5436200</v>
      </c>
      <c r="P199" s="3">
        <f t="shared" ca="1" si="19"/>
        <v>37</v>
      </c>
      <c r="Q199" s="3">
        <f ca="1">(Table1[[#This Row],[TOTAL REVENUE]]-Table1[[#This Row],[ COST COST]])</f>
        <v>5435494</v>
      </c>
      <c r="R199" t="s">
        <v>956</v>
      </c>
      <c r="S199" t="s">
        <v>960</v>
      </c>
      <c r="T199" t="s">
        <v>964</v>
      </c>
      <c r="U199" t="s">
        <v>969</v>
      </c>
      <c r="V199" t="s">
        <v>1181</v>
      </c>
    </row>
    <row r="200" spans="1:22" x14ac:dyDescent="0.25">
      <c r="A200" t="s">
        <v>217</v>
      </c>
      <c r="B200" s="1">
        <v>46325</v>
      </c>
      <c r="C200" t="str">
        <f>TEXT(Table1[[#This Row],[ORDER DATE]],"MMM")</f>
        <v>Oct</v>
      </c>
      <c r="D200" t="str">
        <f>TEXT(Table1[[#This Row],[ORDER DATE]],"YYYY")</f>
        <v>2026</v>
      </c>
      <c r="E200" t="s">
        <v>517</v>
      </c>
      <c r="F200" t="s">
        <v>626</v>
      </c>
      <c r="G200" t="s">
        <v>646</v>
      </c>
      <c r="H200" t="s">
        <v>847</v>
      </c>
      <c r="I200" t="s">
        <v>2</v>
      </c>
      <c r="J200">
        <f t="shared" ca="1" si="15"/>
        <v>5</v>
      </c>
      <c r="K200">
        <f t="shared" ca="1" si="16"/>
        <v>4387</v>
      </c>
      <c r="L200">
        <f t="shared" ca="1" si="17"/>
        <v>7978</v>
      </c>
      <c r="M200" s="11">
        <f ca="1">(Table1[[#This Row],[SELLING COST]]-Table1[[#This Row],[ COST COST]])</f>
        <v>3591</v>
      </c>
      <c r="N200" s="3">
        <f t="shared" ca="1" si="18"/>
        <v>6</v>
      </c>
      <c r="O200" s="3">
        <f ca="1">(Table1[[#This Row],[ COST COST]]*Table1[[#This Row],[SELLING COST]])</f>
        <v>34999486</v>
      </c>
      <c r="P200" s="3">
        <f t="shared" ca="1" si="19"/>
        <v>40</v>
      </c>
      <c r="Q200" s="3">
        <f ca="1">(Table1[[#This Row],[TOTAL REVENUE]]-Table1[[#This Row],[ COST COST]])</f>
        <v>34995099</v>
      </c>
      <c r="R200" t="s">
        <v>16</v>
      </c>
      <c r="S200" t="s">
        <v>961</v>
      </c>
      <c r="T200" t="s">
        <v>18</v>
      </c>
      <c r="U200" t="s">
        <v>970</v>
      </c>
      <c r="V200" t="s">
        <v>1182</v>
      </c>
    </row>
    <row r="201" spans="1:22" x14ac:dyDescent="0.25">
      <c r="A201" t="s">
        <v>218</v>
      </c>
      <c r="B201" s="1">
        <v>46326</v>
      </c>
      <c r="C201" t="str">
        <f>TEXT(Table1[[#This Row],[ORDER DATE]],"MMM")</f>
        <v>Oct</v>
      </c>
      <c r="D201" t="str">
        <f>TEXT(Table1[[#This Row],[ORDER DATE]],"YYYY")</f>
        <v>2026</v>
      </c>
      <c r="E201" t="s">
        <v>518</v>
      </c>
      <c r="F201" t="s">
        <v>626</v>
      </c>
      <c r="G201" t="s">
        <v>624</v>
      </c>
      <c r="H201" t="s">
        <v>848</v>
      </c>
      <c r="I201" t="s">
        <v>2</v>
      </c>
      <c r="J201">
        <f t="shared" ca="1" si="15"/>
        <v>4</v>
      </c>
      <c r="K201">
        <f t="shared" ca="1" si="16"/>
        <v>4060</v>
      </c>
      <c r="L201">
        <f t="shared" ca="1" si="17"/>
        <v>7039</v>
      </c>
      <c r="M201" s="11">
        <f ca="1">(Table1[[#This Row],[SELLING COST]]-Table1[[#This Row],[ COST COST]])</f>
        <v>2979</v>
      </c>
      <c r="N201" s="3">
        <f t="shared" ca="1" si="18"/>
        <v>3</v>
      </c>
      <c r="O201" s="3">
        <f ca="1">(Table1[[#This Row],[ COST COST]]*Table1[[#This Row],[SELLING COST]])</f>
        <v>28578340</v>
      </c>
      <c r="P201" s="3">
        <f t="shared" ca="1" si="19"/>
        <v>37</v>
      </c>
      <c r="Q201" s="3">
        <f ca="1">(Table1[[#This Row],[TOTAL REVENUE]]-Table1[[#This Row],[ COST COST]])</f>
        <v>28574280</v>
      </c>
      <c r="R201" t="s">
        <v>952</v>
      </c>
      <c r="S201" t="s">
        <v>962</v>
      </c>
      <c r="T201" t="s">
        <v>5</v>
      </c>
      <c r="U201" t="s">
        <v>971</v>
      </c>
      <c r="V201" t="s">
        <v>1183</v>
      </c>
    </row>
    <row r="202" spans="1:22" x14ac:dyDescent="0.25">
      <c r="A202" t="s">
        <v>219</v>
      </c>
      <c r="B202" s="1">
        <v>46327</v>
      </c>
      <c r="C202" t="str">
        <f>TEXT(Table1[[#This Row],[ORDER DATE]],"MMM")</f>
        <v>Nov</v>
      </c>
      <c r="D202" t="str">
        <f>TEXT(Table1[[#This Row],[ORDER DATE]],"YYYY")</f>
        <v>2026</v>
      </c>
      <c r="E202" t="s">
        <v>519</v>
      </c>
      <c r="F202" t="s">
        <v>627</v>
      </c>
      <c r="G202" t="s">
        <v>636</v>
      </c>
      <c r="H202" t="s">
        <v>849</v>
      </c>
      <c r="I202" t="s">
        <v>2</v>
      </c>
      <c r="J202">
        <f t="shared" ca="1" si="15"/>
        <v>5</v>
      </c>
      <c r="K202">
        <f t="shared" ca="1" si="16"/>
        <v>1886</v>
      </c>
      <c r="L202">
        <f t="shared" ca="1" si="17"/>
        <v>7167</v>
      </c>
      <c r="M202" s="11">
        <f ca="1">(Table1[[#This Row],[SELLING COST]]-Table1[[#This Row],[ COST COST]])</f>
        <v>5281</v>
      </c>
      <c r="N202" s="3">
        <f t="shared" ca="1" si="18"/>
        <v>5</v>
      </c>
      <c r="O202" s="3">
        <f ca="1">(Table1[[#This Row],[ COST COST]]*Table1[[#This Row],[SELLING COST]])</f>
        <v>13516962</v>
      </c>
      <c r="P202" s="3">
        <f t="shared" ca="1" si="19"/>
        <v>38</v>
      </c>
      <c r="Q202" s="3">
        <f ca="1">(Table1[[#This Row],[TOTAL REVENUE]]-Table1[[#This Row],[ COST COST]])</f>
        <v>13515076</v>
      </c>
      <c r="R202" t="s">
        <v>953</v>
      </c>
      <c r="S202" t="s">
        <v>958</v>
      </c>
      <c r="T202" t="s">
        <v>8</v>
      </c>
      <c r="U202" t="s">
        <v>972</v>
      </c>
      <c r="V202" t="s">
        <v>1184</v>
      </c>
    </row>
    <row r="203" spans="1:22" x14ac:dyDescent="0.25">
      <c r="A203" t="s">
        <v>220</v>
      </c>
      <c r="B203" s="1">
        <v>46328</v>
      </c>
      <c r="C203" t="str">
        <f>TEXT(Table1[[#This Row],[ORDER DATE]],"MMM")</f>
        <v>Nov</v>
      </c>
      <c r="D203" t="str">
        <f>TEXT(Table1[[#This Row],[ORDER DATE]],"YYYY")</f>
        <v>2026</v>
      </c>
      <c r="E203" t="s">
        <v>520</v>
      </c>
      <c r="F203" t="s">
        <v>628</v>
      </c>
      <c r="G203" t="s">
        <v>637</v>
      </c>
      <c r="H203" t="s">
        <v>850</v>
      </c>
      <c r="I203" t="s">
        <v>2</v>
      </c>
      <c r="J203">
        <f t="shared" ca="1" si="15"/>
        <v>3</v>
      </c>
      <c r="K203">
        <f t="shared" ca="1" si="16"/>
        <v>3246</v>
      </c>
      <c r="L203">
        <f t="shared" ca="1" si="17"/>
        <v>7096</v>
      </c>
      <c r="M203" s="11">
        <f ca="1">(Table1[[#This Row],[SELLING COST]]-Table1[[#This Row],[ COST COST]])</f>
        <v>3850</v>
      </c>
      <c r="N203" s="3">
        <f t="shared" ca="1" si="18"/>
        <v>1</v>
      </c>
      <c r="O203" s="3">
        <f ca="1">(Table1[[#This Row],[ COST COST]]*Table1[[#This Row],[SELLING COST]])</f>
        <v>23033616</v>
      </c>
      <c r="P203" s="3">
        <f t="shared" ca="1" si="19"/>
        <v>24</v>
      </c>
      <c r="Q203" s="3">
        <f ca="1">(Table1[[#This Row],[TOTAL REVENUE]]-Table1[[#This Row],[ COST COST]])</f>
        <v>23030370</v>
      </c>
      <c r="R203" t="s">
        <v>954</v>
      </c>
      <c r="S203" t="s">
        <v>959</v>
      </c>
      <c r="T203" t="s">
        <v>11</v>
      </c>
      <c r="U203" t="s">
        <v>973</v>
      </c>
      <c r="V203" t="s">
        <v>1185</v>
      </c>
    </row>
    <row r="204" spans="1:22" x14ac:dyDescent="0.25">
      <c r="A204" t="s">
        <v>221</v>
      </c>
      <c r="B204" s="1">
        <v>46329</v>
      </c>
      <c r="C204" t="str">
        <f>TEXT(Table1[[#This Row],[ORDER DATE]],"MMM")</f>
        <v>Nov</v>
      </c>
      <c r="D204" t="str">
        <f>TEXT(Table1[[#This Row],[ORDER DATE]],"YYYY")</f>
        <v>2026</v>
      </c>
      <c r="E204" t="s">
        <v>521</v>
      </c>
      <c r="F204" t="s">
        <v>627</v>
      </c>
      <c r="G204" t="s">
        <v>638</v>
      </c>
      <c r="H204" t="s">
        <v>851</v>
      </c>
      <c r="I204" t="s">
        <v>2</v>
      </c>
      <c r="J204">
        <f t="shared" ca="1" si="15"/>
        <v>5</v>
      </c>
      <c r="K204">
        <f t="shared" ca="1" si="16"/>
        <v>559</v>
      </c>
      <c r="L204">
        <f t="shared" ca="1" si="17"/>
        <v>7728</v>
      </c>
      <c r="M204" s="11">
        <f ca="1">(Table1[[#This Row],[SELLING COST]]-Table1[[#This Row],[ COST COST]])</f>
        <v>7169</v>
      </c>
      <c r="N204" s="3">
        <f t="shared" ca="1" si="18"/>
        <v>2</v>
      </c>
      <c r="O204" s="3">
        <f ca="1">(Table1[[#This Row],[ COST COST]]*Table1[[#This Row],[SELLING COST]])</f>
        <v>4319952</v>
      </c>
      <c r="P204" s="3">
        <f t="shared" ca="1" si="19"/>
        <v>36</v>
      </c>
      <c r="Q204" s="3">
        <f ca="1">(Table1[[#This Row],[TOTAL REVENUE]]-Table1[[#This Row],[ COST COST]])</f>
        <v>4319393</v>
      </c>
      <c r="R204" t="s">
        <v>955</v>
      </c>
      <c r="S204" t="s">
        <v>960</v>
      </c>
      <c r="T204" t="s">
        <v>965</v>
      </c>
      <c r="U204" t="s">
        <v>974</v>
      </c>
      <c r="V204" t="s">
        <v>1186</v>
      </c>
    </row>
    <row r="205" spans="1:22" x14ac:dyDescent="0.25">
      <c r="A205" t="s">
        <v>222</v>
      </c>
      <c r="B205" s="1">
        <v>46330</v>
      </c>
      <c r="C205" t="str">
        <f>TEXT(Table1[[#This Row],[ORDER DATE]],"MMM")</f>
        <v>Nov</v>
      </c>
      <c r="D205" t="str">
        <f>TEXT(Table1[[#This Row],[ORDER DATE]],"YYYY")</f>
        <v>2026</v>
      </c>
      <c r="E205" t="s">
        <v>522</v>
      </c>
      <c r="F205" t="s">
        <v>0</v>
      </c>
      <c r="G205" t="s">
        <v>639</v>
      </c>
      <c r="H205" t="s">
        <v>852</v>
      </c>
      <c r="I205" t="s">
        <v>2</v>
      </c>
      <c r="J205">
        <f t="shared" ca="1" si="15"/>
        <v>4</v>
      </c>
      <c r="K205">
        <f t="shared" ca="1" si="16"/>
        <v>1302</v>
      </c>
      <c r="L205">
        <f t="shared" ca="1" si="17"/>
        <v>7938</v>
      </c>
      <c r="M205" s="11">
        <f ca="1">(Table1[[#This Row],[SELLING COST]]-Table1[[#This Row],[ COST COST]])</f>
        <v>6636</v>
      </c>
      <c r="N205" s="3">
        <f t="shared" ca="1" si="18"/>
        <v>5</v>
      </c>
      <c r="O205" s="3">
        <f ca="1">(Table1[[#This Row],[ COST COST]]*Table1[[#This Row],[SELLING COST]])</f>
        <v>10335276</v>
      </c>
      <c r="P205" s="3">
        <f t="shared" ca="1" si="19"/>
        <v>21</v>
      </c>
      <c r="Q205" s="3">
        <f ca="1">(Table1[[#This Row],[TOTAL REVENUE]]-Table1[[#This Row],[ COST COST]])</f>
        <v>10333974</v>
      </c>
      <c r="R205" t="s">
        <v>956</v>
      </c>
      <c r="S205" t="s">
        <v>961</v>
      </c>
      <c r="T205" t="s">
        <v>12</v>
      </c>
      <c r="U205" t="s">
        <v>975</v>
      </c>
      <c r="V205" t="s">
        <v>1187</v>
      </c>
    </row>
    <row r="206" spans="1:22" x14ac:dyDescent="0.25">
      <c r="A206" t="s">
        <v>223</v>
      </c>
      <c r="B206" s="1">
        <v>46331</v>
      </c>
      <c r="C206" t="str">
        <f>TEXT(Table1[[#This Row],[ORDER DATE]],"MMM")</f>
        <v>Nov</v>
      </c>
      <c r="D206" t="str">
        <f>TEXT(Table1[[#This Row],[ORDER DATE]],"YYYY")</f>
        <v>2026</v>
      </c>
      <c r="E206" t="s">
        <v>523</v>
      </c>
      <c r="F206" t="s">
        <v>620</v>
      </c>
      <c r="G206" t="s">
        <v>640</v>
      </c>
      <c r="H206" t="s">
        <v>853</v>
      </c>
      <c r="I206" t="s">
        <v>2</v>
      </c>
      <c r="J206">
        <f t="shared" ca="1" si="15"/>
        <v>4</v>
      </c>
      <c r="K206">
        <f t="shared" ca="1" si="16"/>
        <v>1994</v>
      </c>
      <c r="L206">
        <f t="shared" ca="1" si="17"/>
        <v>7752</v>
      </c>
      <c r="M206" s="11">
        <f ca="1">(Table1[[#This Row],[SELLING COST]]-Table1[[#This Row],[ COST COST]])</f>
        <v>5758</v>
      </c>
      <c r="N206" s="3">
        <f t="shared" ca="1" si="18"/>
        <v>4</v>
      </c>
      <c r="O206" s="3">
        <f ca="1">(Table1[[#This Row],[ COST COST]]*Table1[[#This Row],[SELLING COST]])</f>
        <v>15457488</v>
      </c>
      <c r="P206" s="3">
        <f t="shared" ca="1" si="19"/>
        <v>25</v>
      </c>
      <c r="Q206" s="3">
        <f ca="1">(Table1[[#This Row],[TOTAL REVENUE]]-Table1[[#This Row],[ COST COST]])</f>
        <v>15455494</v>
      </c>
      <c r="R206" t="s">
        <v>16</v>
      </c>
      <c r="S206" t="s">
        <v>962</v>
      </c>
      <c r="T206" t="s">
        <v>963</v>
      </c>
      <c r="U206" t="s">
        <v>976</v>
      </c>
      <c r="V206" t="s">
        <v>1188</v>
      </c>
    </row>
    <row r="207" spans="1:22" x14ac:dyDescent="0.25">
      <c r="A207" t="s">
        <v>224</v>
      </c>
      <c r="B207" s="1">
        <v>46332</v>
      </c>
      <c r="C207" t="str">
        <f>TEXT(Table1[[#This Row],[ORDER DATE]],"MMM")</f>
        <v>Nov</v>
      </c>
      <c r="D207" t="str">
        <f>TEXT(Table1[[#This Row],[ORDER DATE]],"YYYY")</f>
        <v>2026</v>
      </c>
      <c r="E207" t="s">
        <v>524</v>
      </c>
      <c r="F207" t="s">
        <v>619</v>
      </c>
      <c r="G207" t="s">
        <v>641</v>
      </c>
      <c r="H207" t="s">
        <v>854</v>
      </c>
      <c r="I207" t="s">
        <v>2</v>
      </c>
      <c r="J207">
        <f t="shared" ca="1" si="15"/>
        <v>5</v>
      </c>
      <c r="K207">
        <f t="shared" ca="1" si="16"/>
        <v>3113</v>
      </c>
      <c r="L207">
        <f t="shared" ca="1" si="17"/>
        <v>7969</v>
      </c>
      <c r="M207" s="11">
        <f ca="1">(Table1[[#This Row],[SELLING COST]]-Table1[[#This Row],[ COST COST]])</f>
        <v>4856</v>
      </c>
      <c r="N207" s="3">
        <f t="shared" ca="1" si="18"/>
        <v>5</v>
      </c>
      <c r="O207" s="3">
        <f ca="1">(Table1[[#This Row],[ COST COST]]*Table1[[#This Row],[SELLING COST]])</f>
        <v>24807497</v>
      </c>
      <c r="P207" s="3">
        <f t="shared" ca="1" si="19"/>
        <v>30</v>
      </c>
      <c r="Q207" s="3">
        <f ca="1">(Table1[[#This Row],[TOTAL REVENUE]]-Table1[[#This Row],[ COST COST]])</f>
        <v>24804384</v>
      </c>
      <c r="R207" t="s">
        <v>952</v>
      </c>
      <c r="S207" t="s">
        <v>958</v>
      </c>
      <c r="T207" t="s">
        <v>3</v>
      </c>
      <c r="U207" t="s">
        <v>977</v>
      </c>
      <c r="V207" t="s">
        <v>1189</v>
      </c>
    </row>
    <row r="208" spans="1:22" x14ac:dyDescent="0.25">
      <c r="A208" t="s">
        <v>225</v>
      </c>
      <c r="B208" s="1">
        <v>46333</v>
      </c>
      <c r="C208" t="str">
        <f>TEXT(Table1[[#This Row],[ORDER DATE]],"MMM")</f>
        <v>Nov</v>
      </c>
      <c r="D208" t="str">
        <f>TEXT(Table1[[#This Row],[ORDER DATE]],"YYYY")</f>
        <v>2026</v>
      </c>
      <c r="E208" t="s">
        <v>525</v>
      </c>
      <c r="F208" t="s">
        <v>1</v>
      </c>
      <c r="G208" t="s">
        <v>640</v>
      </c>
      <c r="H208" t="s">
        <v>855</v>
      </c>
      <c r="I208" t="s">
        <v>2</v>
      </c>
      <c r="J208">
        <f t="shared" ca="1" si="15"/>
        <v>5</v>
      </c>
      <c r="K208">
        <f t="shared" ca="1" si="16"/>
        <v>908</v>
      </c>
      <c r="L208">
        <f t="shared" ca="1" si="17"/>
        <v>8000</v>
      </c>
      <c r="M208" s="11">
        <f ca="1">(Table1[[#This Row],[SELLING COST]]-Table1[[#This Row],[ COST COST]])</f>
        <v>7092</v>
      </c>
      <c r="N208" s="3">
        <f t="shared" ca="1" si="18"/>
        <v>2</v>
      </c>
      <c r="O208" s="3">
        <f ca="1">(Table1[[#This Row],[ COST COST]]*Table1[[#This Row],[SELLING COST]])</f>
        <v>7264000</v>
      </c>
      <c r="P208" s="3">
        <f t="shared" ca="1" si="19"/>
        <v>28</v>
      </c>
      <c r="Q208" s="3">
        <f ca="1">(Table1[[#This Row],[TOTAL REVENUE]]-Table1[[#This Row],[ COST COST]])</f>
        <v>7263092</v>
      </c>
      <c r="R208" t="s">
        <v>953</v>
      </c>
      <c r="S208" t="s">
        <v>959</v>
      </c>
      <c r="T208" t="s">
        <v>4</v>
      </c>
      <c r="U208" t="s">
        <v>978</v>
      </c>
      <c r="V208" t="s">
        <v>1190</v>
      </c>
    </row>
    <row r="209" spans="1:22" x14ac:dyDescent="0.25">
      <c r="A209" t="s">
        <v>226</v>
      </c>
      <c r="B209" s="1">
        <v>46334</v>
      </c>
      <c r="C209" t="str">
        <f>TEXT(Table1[[#This Row],[ORDER DATE]],"MMM")</f>
        <v>Nov</v>
      </c>
      <c r="D209" t="str">
        <f>TEXT(Table1[[#This Row],[ORDER DATE]],"YYYY")</f>
        <v>2026</v>
      </c>
      <c r="E209" t="s">
        <v>526</v>
      </c>
      <c r="F209" t="s">
        <v>623</v>
      </c>
      <c r="G209" t="s">
        <v>636</v>
      </c>
      <c r="H209" t="s">
        <v>856</v>
      </c>
      <c r="I209" t="s">
        <v>2</v>
      </c>
      <c r="J209">
        <f t="shared" ca="1" si="15"/>
        <v>3</v>
      </c>
      <c r="K209">
        <f t="shared" ca="1" si="16"/>
        <v>4290</v>
      </c>
      <c r="L209">
        <f t="shared" ca="1" si="17"/>
        <v>7037</v>
      </c>
      <c r="M209" s="11">
        <f ca="1">(Table1[[#This Row],[SELLING COST]]-Table1[[#This Row],[ COST COST]])</f>
        <v>2747</v>
      </c>
      <c r="N209" s="3">
        <f t="shared" ca="1" si="18"/>
        <v>1</v>
      </c>
      <c r="O209" s="3">
        <f ca="1">(Table1[[#This Row],[ COST COST]]*Table1[[#This Row],[SELLING COST]])</f>
        <v>30188730</v>
      </c>
      <c r="P209" s="3">
        <f t="shared" ca="1" si="19"/>
        <v>38</v>
      </c>
      <c r="Q209" s="3">
        <f ca="1">(Table1[[#This Row],[TOTAL REVENUE]]-Table1[[#This Row],[ COST COST]])</f>
        <v>30184440</v>
      </c>
      <c r="R209" t="s">
        <v>954</v>
      </c>
      <c r="S209" t="s">
        <v>960</v>
      </c>
      <c r="T209" t="s">
        <v>9</v>
      </c>
      <c r="U209" t="s">
        <v>979</v>
      </c>
      <c r="V209" t="s">
        <v>1191</v>
      </c>
    </row>
    <row r="210" spans="1:22" x14ac:dyDescent="0.25">
      <c r="A210" t="s">
        <v>227</v>
      </c>
      <c r="B210" s="1">
        <v>46335</v>
      </c>
      <c r="C210" t="str">
        <f>TEXT(Table1[[#This Row],[ORDER DATE]],"MMM")</f>
        <v>Nov</v>
      </c>
      <c r="D210" t="str">
        <f>TEXT(Table1[[#This Row],[ORDER DATE]],"YYYY")</f>
        <v>2026</v>
      </c>
      <c r="E210" t="s">
        <v>527</v>
      </c>
      <c r="F210" t="s">
        <v>629</v>
      </c>
      <c r="G210" t="s">
        <v>637</v>
      </c>
      <c r="H210" t="s">
        <v>857</v>
      </c>
      <c r="I210" t="s">
        <v>2</v>
      </c>
      <c r="J210">
        <f t="shared" ca="1" si="15"/>
        <v>4</v>
      </c>
      <c r="K210">
        <f t="shared" ca="1" si="16"/>
        <v>2190</v>
      </c>
      <c r="L210">
        <f t="shared" ca="1" si="17"/>
        <v>7610</v>
      </c>
      <c r="M210" s="11">
        <f ca="1">(Table1[[#This Row],[SELLING COST]]-Table1[[#This Row],[ COST COST]])</f>
        <v>5420</v>
      </c>
      <c r="N210" s="3">
        <f t="shared" ca="1" si="18"/>
        <v>7</v>
      </c>
      <c r="O210" s="3">
        <f ca="1">(Table1[[#This Row],[ COST COST]]*Table1[[#This Row],[SELLING COST]])</f>
        <v>16665900</v>
      </c>
      <c r="P210" s="3">
        <f t="shared" ca="1" si="19"/>
        <v>23</v>
      </c>
      <c r="Q210" s="3">
        <f ca="1">(Table1[[#This Row],[TOTAL REVENUE]]-Table1[[#This Row],[ COST COST]])</f>
        <v>16663710</v>
      </c>
      <c r="R210" t="s">
        <v>955</v>
      </c>
      <c r="S210" t="s">
        <v>961</v>
      </c>
      <c r="T210" t="s">
        <v>13</v>
      </c>
      <c r="U210" t="s">
        <v>980</v>
      </c>
      <c r="V210" t="s">
        <v>1192</v>
      </c>
    </row>
    <row r="211" spans="1:22" x14ac:dyDescent="0.25">
      <c r="A211" t="s">
        <v>228</v>
      </c>
      <c r="B211" s="1">
        <v>46336</v>
      </c>
      <c r="C211" t="str">
        <f>TEXT(Table1[[#This Row],[ORDER DATE]],"MMM")</f>
        <v>Nov</v>
      </c>
      <c r="D211" t="str">
        <f>TEXT(Table1[[#This Row],[ORDER DATE]],"YYYY")</f>
        <v>2026</v>
      </c>
      <c r="E211" t="s">
        <v>528</v>
      </c>
      <c r="F211" t="s">
        <v>630</v>
      </c>
      <c r="G211" t="s">
        <v>639</v>
      </c>
      <c r="H211" t="s">
        <v>858</v>
      </c>
      <c r="I211" t="s">
        <v>2</v>
      </c>
      <c r="J211">
        <f t="shared" ca="1" si="15"/>
        <v>4</v>
      </c>
      <c r="K211">
        <f t="shared" ca="1" si="16"/>
        <v>842</v>
      </c>
      <c r="L211">
        <f t="shared" ca="1" si="17"/>
        <v>7565</v>
      </c>
      <c r="M211" s="11">
        <f ca="1">(Table1[[#This Row],[SELLING COST]]-Table1[[#This Row],[ COST COST]])</f>
        <v>6723</v>
      </c>
      <c r="N211" s="3">
        <f t="shared" ca="1" si="18"/>
        <v>4</v>
      </c>
      <c r="O211" s="3">
        <f ca="1">(Table1[[#This Row],[ COST COST]]*Table1[[#This Row],[SELLING COST]])</f>
        <v>6369730</v>
      </c>
      <c r="P211" s="3">
        <f t="shared" ca="1" si="19"/>
        <v>36</v>
      </c>
      <c r="Q211" s="3">
        <f ca="1">(Table1[[#This Row],[TOTAL REVENUE]]-Table1[[#This Row],[ COST COST]])</f>
        <v>6368888</v>
      </c>
      <c r="R211" t="s">
        <v>956</v>
      </c>
      <c r="S211" t="s">
        <v>962</v>
      </c>
      <c r="T211" t="s">
        <v>14</v>
      </c>
      <c r="U211" t="s">
        <v>981</v>
      </c>
      <c r="V211" t="s">
        <v>1193</v>
      </c>
    </row>
    <row r="212" spans="1:22" x14ac:dyDescent="0.25">
      <c r="A212" t="s">
        <v>229</v>
      </c>
      <c r="B212" s="1">
        <v>46337</v>
      </c>
      <c r="C212" t="str">
        <f>TEXT(Table1[[#This Row],[ORDER DATE]],"MMM")</f>
        <v>Nov</v>
      </c>
      <c r="D212" t="str">
        <f>TEXT(Table1[[#This Row],[ORDER DATE]],"YYYY")</f>
        <v>2026</v>
      </c>
      <c r="E212" t="s">
        <v>529</v>
      </c>
      <c r="F212" t="s">
        <v>631</v>
      </c>
      <c r="G212" t="s">
        <v>638</v>
      </c>
      <c r="H212" t="s">
        <v>859</v>
      </c>
      <c r="I212" t="s">
        <v>2</v>
      </c>
      <c r="J212">
        <f t="shared" ca="1" si="15"/>
        <v>5</v>
      </c>
      <c r="K212">
        <f t="shared" ca="1" si="16"/>
        <v>4931</v>
      </c>
      <c r="L212">
        <f t="shared" ca="1" si="17"/>
        <v>7636</v>
      </c>
      <c r="M212" s="11">
        <f ca="1">(Table1[[#This Row],[SELLING COST]]-Table1[[#This Row],[ COST COST]])</f>
        <v>2705</v>
      </c>
      <c r="N212" s="3">
        <f t="shared" ca="1" si="18"/>
        <v>3</v>
      </c>
      <c r="O212" s="3">
        <f ca="1">(Table1[[#This Row],[ COST COST]]*Table1[[#This Row],[SELLING COST]])</f>
        <v>37653116</v>
      </c>
      <c r="P212" s="3">
        <f t="shared" ca="1" si="19"/>
        <v>32</v>
      </c>
      <c r="Q212" s="3">
        <f ca="1">(Table1[[#This Row],[TOTAL REVENUE]]-Table1[[#This Row],[ COST COST]])</f>
        <v>37648185</v>
      </c>
      <c r="R212" t="s">
        <v>16</v>
      </c>
      <c r="S212" t="s">
        <v>958</v>
      </c>
      <c r="T212" t="s">
        <v>10</v>
      </c>
      <c r="U212" t="s">
        <v>967</v>
      </c>
      <c r="V212" t="s">
        <v>1194</v>
      </c>
    </row>
    <row r="213" spans="1:22" x14ac:dyDescent="0.25">
      <c r="A213" t="s">
        <v>230</v>
      </c>
      <c r="B213" s="1">
        <v>46338</v>
      </c>
      <c r="C213" t="str">
        <f>TEXT(Table1[[#This Row],[ORDER DATE]],"MMM")</f>
        <v>Nov</v>
      </c>
      <c r="D213" t="str">
        <f>TEXT(Table1[[#This Row],[ORDER DATE]],"YYYY")</f>
        <v>2026</v>
      </c>
      <c r="E213" t="s">
        <v>530</v>
      </c>
      <c r="F213" t="s">
        <v>0</v>
      </c>
      <c r="G213" t="s">
        <v>642</v>
      </c>
      <c r="H213" t="s">
        <v>860</v>
      </c>
      <c r="I213" t="s">
        <v>2</v>
      </c>
      <c r="J213">
        <f t="shared" ca="1" si="15"/>
        <v>4</v>
      </c>
      <c r="K213">
        <f t="shared" ca="1" si="16"/>
        <v>3195</v>
      </c>
      <c r="L213">
        <f t="shared" ca="1" si="17"/>
        <v>7406</v>
      </c>
      <c r="M213" s="11">
        <f ca="1">(Table1[[#This Row],[SELLING COST]]-Table1[[#This Row],[ COST COST]])</f>
        <v>4211</v>
      </c>
      <c r="N213" s="3">
        <f t="shared" ca="1" si="18"/>
        <v>4</v>
      </c>
      <c r="O213" s="3">
        <f ca="1">(Table1[[#This Row],[ COST COST]]*Table1[[#This Row],[SELLING COST]])</f>
        <v>23662170</v>
      </c>
      <c r="P213" s="3">
        <f t="shared" ca="1" si="19"/>
        <v>24</v>
      </c>
      <c r="Q213" s="3">
        <f ca="1">(Table1[[#This Row],[TOTAL REVENUE]]-Table1[[#This Row],[ COST COST]])</f>
        <v>23658975</v>
      </c>
      <c r="R213" t="s">
        <v>952</v>
      </c>
      <c r="S213" t="s">
        <v>959</v>
      </c>
      <c r="T213" t="s">
        <v>7</v>
      </c>
      <c r="U213" t="s">
        <v>968</v>
      </c>
      <c r="V213" t="s">
        <v>1195</v>
      </c>
    </row>
    <row r="214" spans="1:22" x14ac:dyDescent="0.25">
      <c r="A214" t="s">
        <v>231</v>
      </c>
      <c r="B214" s="1">
        <v>46339</v>
      </c>
      <c r="C214" t="str">
        <f>TEXT(Table1[[#This Row],[ORDER DATE]],"MMM")</f>
        <v>Nov</v>
      </c>
      <c r="D214" t="str">
        <f>TEXT(Table1[[#This Row],[ORDER DATE]],"YYYY")</f>
        <v>2026</v>
      </c>
      <c r="E214" t="s">
        <v>531</v>
      </c>
      <c r="F214" t="s">
        <v>627</v>
      </c>
      <c r="G214" t="s">
        <v>643</v>
      </c>
      <c r="H214" t="s">
        <v>861</v>
      </c>
      <c r="I214" t="s">
        <v>2</v>
      </c>
      <c r="J214">
        <f t="shared" ca="1" si="15"/>
        <v>5</v>
      </c>
      <c r="K214">
        <f t="shared" ca="1" si="16"/>
        <v>856</v>
      </c>
      <c r="L214">
        <f t="shared" ca="1" si="17"/>
        <v>7530</v>
      </c>
      <c r="M214" s="11">
        <f ca="1">(Table1[[#This Row],[SELLING COST]]-Table1[[#This Row],[ COST COST]])</f>
        <v>6674</v>
      </c>
      <c r="N214" s="3">
        <f t="shared" ca="1" si="18"/>
        <v>5</v>
      </c>
      <c r="O214" s="3">
        <f ca="1">(Table1[[#This Row],[ COST COST]]*Table1[[#This Row],[SELLING COST]])</f>
        <v>6445680</v>
      </c>
      <c r="P214" s="3">
        <f t="shared" ca="1" si="19"/>
        <v>21</v>
      </c>
      <c r="Q214" s="3">
        <f ca="1">(Table1[[#This Row],[TOTAL REVENUE]]-Table1[[#This Row],[ COST COST]])</f>
        <v>6444824</v>
      </c>
      <c r="R214" t="s">
        <v>953</v>
      </c>
      <c r="S214" t="s">
        <v>960</v>
      </c>
      <c r="T214" t="s">
        <v>6</v>
      </c>
      <c r="U214" t="s">
        <v>969</v>
      </c>
      <c r="V214" t="s">
        <v>1196</v>
      </c>
    </row>
    <row r="215" spans="1:22" x14ac:dyDescent="0.25">
      <c r="A215" t="s">
        <v>232</v>
      </c>
      <c r="B215" s="1">
        <v>46340</v>
      </c>
      <c r="C215" t="str">
        <f>TEXT(Table1[[#This Row],[ORDER DATE]],"MMM")</f>
        <v>Nov</v>
      </c>
      <c r="D215" t="str">
        <f>TEXT(Table1[[#This Row],[ORDER DATE]],"YYYY")</f>
        <v>2026</v>
      </c>
      <c r="E215" t="s">
        <v>532</v>
      </c>
      <c r="F215" t="s">
        <v>632</v>
      </c>
      <c r="G215" t="s">
        <v>644</v>
      </c>
      <c r="H215" t="s">
        <v>862</v>
      </c>
      <c r="I215" t="s">
        <v>2</v>
      </c>
      <c r="J215">
        <f t="shared" ca="1" si="15"/>
        <v>3</v>
      </c>
      <c r="K215">
        <f t="shared" ca="1" si="16"/>
        <v>838</v>
      </c>
      <c r="L215">
        <f t="shared" ca="1" si="17"/>
        <v>7475</v>
      </c>
      <c r="M215" s="11">
        <f ca="1">(Table1[[#This Row],[SELLING COST]]-Table1[[#This Row],[ COST COST]])</f>
        <v>6637</v>
      </c>
      <c r="N215" s="3">
        <f t="shared" ca="1" si="18"/>
        <v>5</v>
      </c>
      <c r="O215" s="3">
        <f ca="1">(Table1[[#This Row],[ COST COST]]*Table1[[#This Row],[SELLING COST]])</f>
        <v>6264050</v>
      </c>
      <c r="P215" s="3">
        <f t="shared" ca="1" si="19"/>
        <v>24</v>
      </c>
      <c r="Q215" s="3">
        <f ca="1">(Table1[[#This Row],[TOTAL REVENUE]]-Table1[[#This Row],[ COST COST]])</f>
        <v>6263212</v>
      </c>
      <c r="R215" t="s">
        <v>954</v>
      </c>
      <c r="S215" t="s">
        <v>961</v>
      </c>
      <c r="T215" t="s">
        <v>15</v>
      </c>
      <c r="U215" t="s">
        <v>970</v>
      </c>
      <c r="V215" t="s">
        <v>1197</v>
      </c>
    </row>
    <row r="216" spans="1:22" x14ac:dyDescent="0.25">
      <c r="A216" t="s">
        <v>233</v>
      </c>
      <c r="B216" s="1">
        <v>46341</v>
      </c>
      <c r="C216" t="str">
        <f>TEXT(Table1[[#This Row],[ORDER DATE]],"MMM")</f>
        <v>Nov</v>
      </c>
      <c r="D216" t="str">
        <f>TEXT(Table1[[#This Row],[ORDER DATE]],"YYYY")</f>
        <v>2026</v>
      </c>
      <c r="E216" t="s">
        <v>533</v>
      </c>
      <c r="F216" t="s">
        <v>632</v>
      </c>
      <c r="G216" t="s">
        <v>645</v>
      </c>
      <c r="H216" t="s">
        <v>863</v>
      </c>
      <c r="I216" t="s">
        <v>2</v>
      </c>
      <c r="J216">
        <f t="shared" ca="1" si="15"/>
        <v>4</v>
      </c>
      <c r="K216">
        <f t="shared" ca="1" si="16"/>
        <v>3292</v>
      </c>
      <c r="L216">
        <f t="shared" ca="1" si="17"/>
        <v>7222</v>
      </c>
      <c r="M216" s="11">
        <f ca="1">(Table1[[#This Row],[SELLING COST]]-Table1[[#This Row],[ COST COST]])</f>
        <v>3930</v>
      </c>
      <c r="N216" s="3">
        <f t="shared" ca="1" si="18"/>
        <v>5</v>
      </c>
      <c r="O216" s="3">
        <f ca="1">(Table1[[#This Row],[ COST COST]]*Table1[[#This Row],[SELLING COST]])</f>
        <v>23774824</v>
      </c>
      <c r="P216" s="3">
        <f t="shared" ca="1" si="19"/>
        <v>25</v>
      </c>
      <c r="Q216" s="3">
        <f ca="1">(Table1[[#This Row],[TOTAL REVENUE]]-Table1[[#This Row],[ COST COST]])</f>
        <v>23771532</v>
      </c>
      <c r="R216" t="s">
        <v>955</v>
      </c>
      <c r="S216" t="s">
        <v>962</v>
      </c>
      <c r="T216" t="s">
        <v>964</v>
      </c>
      <c r="U216" t="s">
        <v>971</v>
      </c>
      <c r="V216" t="s">
        <v>1198</v>
      </c>
    </row>
    <row r="217" spans="1:22" x14ac:dyDescent="0.25">
      <c r="A217" t="s">
        <v>234</v>
      </c>
      <c r="B217" s="1">
        <v>46342</v>
      </c>
      <c r="C217" t="str">
        <f>TEXT(Table1[[#This Row],[ORDER DATE]],"MMM")</f>
        <v>Nov</v>
      </c>
      <c r="D217" t="str">
        <f>TEXT(Table1[[#This Row],[ORDER DATE]],"YYYY")</f>
        <v>2026</v>
      </c>
      <c r="E217" t="s">
        <v>534</v>
      </c>
      <c r="F217" t="s">
        <v>626</v>
      </c>
      <c r="G217" t="s">
        <v>646</v>
      </c>
      <c r="H217" t="s">
        <v>864</v>
      </c>
      <c r="I217" t="s">
        <v>2</v>
      </c>
      <c r="J217">
        <f t="shared" ca="1" si="15"/>
        <v>5</v>
      </c>
      <c r="K217">
        <f t="shared" ca="1" si="16"/>
        <v>3086</v>
      </c>
      <c r="L217">
        <f t="shared" ca="1" si="17"/>
        <v>7957</v>
      </c>
      <c r="M217" s="11">
        <f ca="1">(Table1[[#This Row],[SELLING COST]]-Table1[[#This Row],[ COST COST]])</f>
        <v>4871</v>
      </c>
      <c r="N217" s="3">
        <f t="shared" ca="1" si="18"/>
        <v>6</v>
      </c>
      <c r="O217" s="3">
        <f ca="1">(Table1[[#This Row],[ COST COST]]*Table1[[#This Row],[SELLING COST]])</f>
        <v>24555302</v>
      </c>
      <c r="P217" s="3">
        <f t="shared" ca="1" si="19"/>
        <v>34</v>
      </c>
      <c r="Q217" s="3">
        <f ca="1">(Table1[[#This Row],[TOTAL REVENUE]]-Table1[[#This Row],[ COST COST]])</f>
        <v>24552216</v>
      </c>
      <c r="R217" t="s">
        <v>956</v>
      </c>
      <c r="S217" t="s">
        <v>958</v>
      </c>
      <c r="T217" t="s">
        <v>18</v>
      </c>
      <c r="U217" t="s">
        <v>972</v>
      </c>
      <c r="V217" t="s">
        <v>1199</v>
      </c>
    </row>
    <row r="218" spans="1:22" x14ac:dyDescent="0.25">
      <c r="A218" t="s">
        <v>235</v>
      </c>
      <c r="B218" s="1">
        <v>46343</v>
      </c>
      <c r="C218" t="str">
        <f>TEXT(Table1[[#This Row],[ORDER DATE]],"MMM")</f>
        <v>Nov</v>
      </c>
      <c r="D218" t="str">
        <f>TEXT(Table1[[#This Row],[ORDER DATE]],"YYYY")</f>
        <v>2026</v>
      </c>
      <c r="E218" t="s">
        <v>535</v>
      </c>
      <c r="F218" t="s">
        <v>627</v>
      </c>
      <c r="G218" t="s">
        <v>647</v>
      </c>
      <c r="H218" t="s">
        <v>865</v>
      </c>
      <c r="I218" t="s">
        <v>2</v>
      </c>
      <c r="J218">
        <f t="shared" ca="1" si="15"/>
        <v>4</v>
      </c>
      <c r="K218">
        <f t="shared" ca="1" si="16"/>
        <v>1198</v>
      </c>
      <c r="L218">
        <f t="shared" ca="1" si="17"/>
        <v>7970</v>
      </c>
      <c r="M218" s="11">
        <f ca="1">(Table1[[#This Row],[SELLING COST]]-Table1[[#This Row],[ COST COST]])</f>
        <v>6772</v>
      </c>
      <c r="N218" s="3">
        <f t="shared" ca="1" si="18"/>
        <v>5</v>
      </c>
      <c r="O218" s="3">
        <f ca="1">(Table1[[#This Row],[ COST COST]]*Table1[[#This Row],[SELLING COST]])</f>
        <v>9548060</v>
      </c>
      <c r="P218" s="3">
        <f t="shared" ca="1" si="19"/>
        <v>31</v>
      </c>
      <c r="Q218" s="3">
        <f ca="1">(Table1[[#This Row],[TOTAL REVENUE]]-Table1[[#This Row],[ COST COST]])</f>
        <v>9546862</v>
      </c>
      <c r="R218" t="s">
        <v>16</v>
      </c>
      <c r="S218" t="s">
        <v>959</v>
      </c>
      <c r="T218" t="s">
        <v>5</v>
      </c>
      <c r="U218" t="s">
        <v>973</v>
      </c>
      <c r="V218" t="s">
        <v>1200</v>
      </c>
    </row>
    <row r="219" spans="1:22" x14ac:dyDescent="0.25">
      <c r="A219" t="s">
        <v>236</v>
      </c>
      <c r="B219" s="1">
        <v>46344</v>
      </c>
      <c r="C219" t="str">
        <f>TEXT(Table1[[#This Row],[ORDER DATE]],"MMM")</f>
        <v>Nov</v>
      </c>
      <c r="D219" t="str">
        <f>TEXT(Table1[[#This Row],[ORDER DATE]],"YYYY")</f>
        <v>2026</v>
      </c>
      <c r="E219" t="s">
        <v>536</v>
      </c>
      <c r="F219" t="s">
        <v>628</v>
      </c>
      <c r="G219" t="s">
        <v>647</v>
      </c>
      <c r="H219" t="s">
        <v>866</v>
      </c>
      <c r="I219" t="s">
        <v>2</v>
      </c>
      <c r="J219">
        <f t="shared" ca="1" si="15"/>
        <v>5</v>
      </c>
      <c r="K219">
        <f t="shared" ca="1" si="16"/>
        <v>979</v>
      </c>
      <c r="L219">
        <f t="shared" ca="1" si="17"/>
        <v>7518</v>
      </c>
      <c r="M219" s="11">
        <f ca="1">(Table1[[#This Row],[SELLING COST]]-Table1[[#This Row],[ COST COST]])</f>
        <v>6539</v>
      </c>
      <c r="N219" s="3">
        <f t="shared" ca="1" si="18"/>
        <v>3</v>
      </c>
      <c r="O219" s="3">
        <f ca="1">(Table1[[#This Row],[ COST COST]]*Table1[[#This Row],[SELLING COST]])</f>
        <v>7360122</v>
      </c>
      <c r="P219" s="3">
        <f t="shared" ca="1" si="19"/>
        <v>26</v>
      </c>
      <c r="Q219" s="3">
        <f ca="1">(Table1[[#This Row],[TOTAL REVENUE]]-Table1[[#This Row],[ COST COST]])</f>
        <v>7359143</v>
      </c>
      <c r="R219" t="s">
        <v>952</v>
      </c>
      <c r="S219" t="s">
        <v>960</v>
      </c>
      <c r="T219" t="s">
        <v>8</v>
      </c>
      <c r="U219" t="s">
        <v>974</v>
      </c>
      <c r="V219" t="s">
        <v>1201</v>
      </c>
    </row>
    <row r="220" spans="1:22" x14ac:dyDescent="0.25">
      <c r="A220" t="s">
        <v>237</v>
      </c>
      <c r="B220" s="1">
        <v>46345</v>
      </c>
      <c r="C220" t="str">
        <f>TEXT(Table1[[#This Row],[ORDER DATE]],"MMM")</f>
        <v>Nov</v>
      </c>
      <c r="D220" t="str">
        <f>TEXT(Table1[[#This Row],[ORDER DATE]],"YYYY")</f>
        <v>2026</v>
      </c>
      <c r="E220" t="s">
        <v>537</v>
      </c>
      <c r="F220" t="s">
        <v>621</v>
      </c>
      <c r="G220" t="s">
        <v>646</v>
      </c>
      <c r="H220" t="s">
        <v>867</v>
      </c>
      <c r="I220" t="s">
        <v>2</v>
      </c>
      <c r="J220">
        <f t="shared" ca="1" si="15"/>
        <v>3</v>
      </c>
      <c r="K220">
        <f t="shared" ca="1" si="16"/>
        <v>719</v>
      </c>
      <c r="L220">
        <f t="shared" ca="1" si="17"/>
        <v>7075</v>
      </c>
      <c r="M220" s="11">
        <f ca="1">(Table1[[#This Row],[SELLING COST]]-Table1[[#This Row],[ COST COST]])</f>
        <v>6356</v>
      </c>
      <c r="N220" s="3">
        <f t="shared" ca="1" si="18"/>
        <v>1</v>
      </c>
      <c r="O220" s="3">
        <f ca="1">(Table1[[#This Row],[ COST COST]]*Table1[[#This Row],[SELLING COST]])</f>
        <v>5086925</v>
      </c>
      <c r="P220" s="3">
        <f t="shared" ca="1" si="19"/>
        <v>37</v>
      </c>
      <c r="Q220" s="3">
        <f ca="1">(Table1[[#This Row],[TOTAL REVENUE]]-Table1[[#This Row],[ COST COST]])</f>
        <v>5086206</v>
      </c>
      <c r="R220" t="s">
        <v>953</v>
      </c>
      <c r="S220" t="s">
        <v>961</v>
      </c>
      <c r="T220" t="s">
        <v>11</v>
      </c>
      <c r="U220" t="s">
        <v>975</v>
      </c>
      <c r="V220" t="s">
        <v>1202</v>
      </c>
    </row>
    <row r="221" spans="1:22" x14ac:dyDescent="0.25">
      <c r="A221" t="s">
        <v>238</v>
      </c>
      <c r="B221" s="1">
        <v>46346</v>
      </c>
      <c r="C221" t="str">
        <f>TEXT(Table1[[#This Row],[ORDER DATE]],"MMM")</f>
        <v>Nov</v>
      </c>
      <c r="D221" t="str">
        <f>TEXT(Table1[[#This Row],[ORDER DATE]],"YYYY")</f>
        <v>2026</v>
      </c>
      <c r="E221" t="s">
        <v>538</v>
      </c>
      <c r="F221" t="s">
        <v>621</v>
      </c>
      <c r="G221" t="s">
        <v>624</v>
      </c>
      <c r="H221" t="s">
        <v>868</v>
      </c>
      <c r="I221" t="s">
        <v>2</v>
      </c>
      <c r="J221">
        <f t="shared" ca="1" si="15"/>
        <v>3</v>
      </c>
      <c r="K221">
        <f t="shared" ca="1" si="16"/>
        <v>1034</v>
      </c>
      <c r="L221">
        <f t="shared" ca="1" si="17"/>
        <v>7672</v>
      </c>
      <c r="M221" s="11">
        <f ca="1">(Table1[[#This Row],[SELLING COST]]-Table1[[#This Row],[ COST COST]])</f>
        <v>6638</v>
      </c>
      <c r="N221" s="3">
        <f t="shared" ca="1" si="18"/>
        <v>7</v>
      </c>
      <c r="O221" s="3">
        <f ca="1">(Table1[[#This Row],[ COST COST]]*Table1[[#This Row],[SELLING COST]])</f>
        <v>7932848</v>
      </c>
      <c r="P221" s="3">
        <f t="shared" ca="1" si="19"/>
        <v>21</v>
      </c>
      <c r="Q221" s="3">
        <f ca="1">(Table1[[#This Row],[TOTAL REVENUE]]-Table1[[#This Row],[ COST COST]])</f>
        <v>7931814</v>
      </c>
      <c r="R221" t="s">
        <v>954</v>
      </c>
      <c r="S221" t="s">
        <v>962</v>
      </c>
      <c r="T221" t="s">
        <v>965</v>
      </c>
      <c r="U221" t="s">
        <v>976</v>
      </c>
      <c r="V221" t="s">
        <v>1203</v>
      </c>
    </row>
    <row r="222" spans="1:22" x14ac:dyDescent="0.25">
      <c r="A222" t="s">
        <v>239</v>
      </c>
      <c r="B222" s="1">
        <v>46347</v>
      </c>
      <c r="C222" t="str">
        <f>TEXT(Table1[[#This Row],[ORDER DATE]],"MMM")</f>
        <v>Nov</v>
      </c>
      <c r="D222" t="str">
        <f>TEXT(Table1[[#This Row],[ORDER DATE]],"YYYY")</f>
        <v>2026</v>
      </c>
      <c r="E222" t="s">
        <v>539</v>
      </c>
      <c r="F222" t="s">
        <v>622</v>
      </c>
      <c r="G222" t="s">
        <v>636</v>
      </c>
      <c r="H222" t="s">
        <v>869</v>
      </c>
      <c r="I222" t="s">
        <v>2</v>
      </c>
      <c r="J222">
        <f t="shared" ca="1" si="15"/>
        <v>4</v>
      </c>
      <c r="K222">
        <f t="shared" ca="1" si="16"/>
        <v>4175</v>
      </c>
      <c r="L222">
        <f t="shared" ca="1" si="17"/>
        <v>7765</v>
      </c>
      <c r="M222" s="11">
        <f ca="1">(Table1[[#This Row],[SELLING COST]]-Table1[[#This Row],[ COST COST]])</f>
        <v>3590</v>
      </c>
      <c r="N222" s="3">
        <f t="shared" ca="1" si="18"/>
        <v>1</v>
      </c>
      <c r="O222" s="3">
        <f ca="1">(Table1[[#This Row],[ COST COST]]*Table1[[#This Row],[SELLING COST]])</f>
        <v>32418875</v>
      </c>
      <c r="P222" s="3">
        <f t="shared" ca="1" si="19"/>
        <v>32</v>
      </c>
      <c r="Q222" s="3">
        <f ca="1">(Table1[[#This Row],[TOTAL REVENUE]]-Table1[[#This Row],[ COST COST]])</f>
        <v>32414700</v>
      </c>
      <c r="R222" t="s">
        <v>955</v>
      </c>
      <c r="S222" t="s">
        <v>958</v>
      </c>
      <c r="T222" t="s">
        <v>12</v>
      </c>
      <c r="U222" t="s">
        <v>977</v>
      </c>
      <c r="V222" t="s">
        <v>1204</v>
      </c>
    </row>
    <row r="223" spans="1:22" x14ac:dyDescent="0.25">
      <c r="A223" t="s">
        <v>240</v>
      </c>
      <c r="B223" s="1">
        <v>46348</v>
      </c>
      <c r="C223" t="str">
        <f>TEXT(Table1[[#This Row],[ORDER DATE]],"MMM")</f>
        <v>Nov</v>
      </c>
      <c r="D223" t="str">
        <f>TEXT(Table1[[#This Row],[ORDER DATE]],"YYYY")</f>
        <v>2026</v>
      </c>
      <c r="E223" t="s">
        <v>540</v>
      </c>
      <c r="F223" t="s">
        <v>633</v>
      </c>
      <c r="G223" t="s">
        <v>637</v>
      </c>
      <c r="H223" t="s">
        <v>870</v>
      </c>
      <c r="I223" t="s">
        <v>2</v>
      </c>
      <c r="J223">
        <f t="shared" ca="1" si="15"/>
        <v>5</v>
      </c>
      <c r="K223">
        <f t="shared" ca="1" si="16"/>
        <v>1124</v>
      </c>
      <c r="L223">
        <f t="shared" ca="1" si="17"/>
        <v>7352</v>
      </c>
      <c r="M223" s="11">
        <f ca="1">(Table1[[#This Row],[SELLING COST]]-Table1[[#This Row],[ COST COST]])</f>
        <v>6228</v>
      </c>
      <c r="N223" s="3">
        <f t="shared" ca="1" si="18"/>
        <v>4</v>
      </c>
      <c r="O223" s="3">
        <f ca="1">(Table1[[#This Row],[ COST COST]]*Table1[[#This Row],[SELLING COST]])</f>
        <v>8263648</v>
      </c>
      <c r="P223" s="3">
        <f t="shared" ca="1" si="19"/>
        <v>37</v>
      </c>
      <c r="Q223" s="3">
        <f ca="1">(Table1[[#This Row],[TOTAL REVENUE]]-Table1[[#This Row],[ COST COST]])</f>
        <v>8262524</v>
      </c>
      <c r="R223" t="s">
        <v>956</v>
      </c>
      <c r="S223" t="s">
        <v>959</v>
      </c>
      <c r="T223" t="s">
        <v>963</v>
      </c>
      <c r="U223" t="s">
        <v>978</v>
      </c>
      <c r="V223" t="s">
        <v>1205</v>
      </c>
    </row>
    <row r="224" spans="1:22" x14ac:dyDescent="0.25">
      <c r="A224" t="s">
        <v>241</v>
      </c>
      <c r="B224" s="1">
        <v>46349</v>
      </c>
      <c r="C224" t="str">
        <f>TEXT(Table1[[#This Row],[ORDER DATE]],"MMM")</f>
        <v>Nov</v>
      </c>
      <c r="D224" t="str">
        <f>TEXT(Table1[[#This Row],[ORDER DATE]],"YYYY")</f>
        <v>2026</v>
      </c>
      <c r="E224" t="s">
        <v>541</v>
      </c>
      <c r="F224" t="s">
        <v>634</v>
      </c>
      <c r="G224" t="s">
        <v>638</v>
      </c>
      <c r="H224" t="s">
        <v>871</v>
      </c>
      <c r="I224" t="s">
        <v>2</v>
      </c>
      <c r="J224">
        <f t="shared" ca="1" si="15"/>
        <v>3</v>
      </c>
      <c r="K224">
        <f t="shared" ca="1" si="16"/>
        <v>4495</v>
      </c>
      <c r="L224">
        <f t="shared" ca="1" si="17"/>
        <v>7885</v>
      </c>
      <c r="M224" s="11">
        <f ca="1">(Table1[[#This Row],[SELLING COST]]-Table1[[#This Row],[ COST COST]])</f>
        <v>3390</v>
      </c>
      <c r="N224" s="3">
        <f t="shared" ca="1" si="18"/>
        <v>2</v>
      </c>
      <c r="O224" s="3">
        <f ca="1">(Table1[[#This Row],[ COST COST]]*Table1[[#This Row],[SELLING COST]])</f>
        <v>35443075</v>
      </c>
      <c r="P224" s="3">
        <f t="shared" ca="1" si="19"/>
        <v>38</v>
      </c>
      <c r="Q224" s="3">
        <f ca="1">(Table1[[#This Row],[TOTAL REVENUE]]-Table1[[#This Row],[ COST COST]])</f>
        <v>35438580</v>
      </c>
      <c r="R224" t="s">
        <v>16</v>
      </c>
      <c r="S224" t="s">
        <v>960</v>
      </c>
      <c r="T224" t="s">
        <v>3</v>
      </c>
      <c r="U224" t="s">
        <v>979</v>
      </c>
      <c r="V224" t="s">
        <v>1206</v>
      </c>
    </row>
    <row r="225" spans="1:22" x14ac:dyDescent="0.25">
      <c r="A225" t="s">
        <v>242</v>
      </c>
      <c r="B225" s="1">
        <v>46350</v>
      </c>
      <c r="C225" t="str">
        <f>TEXT(Table1[[#This Row],[ORDER DATE]],"MMM")</f>
        <v>Nov</v>
      </c>
      <c r="D225" t="str">
        <f>TEXT(Table1[[#This Row],[ORDER DATE]],"YYYY")</f>
        <v>2026</v>
      </c>
      <c r="E225" t="s">
        <v>542</v>
      </c>
      <c r="F225" t="s">
        <v>631</v>
      </c>
      <c r="G225" t="s">
        <v>639</v>
      </c>
      <c r="H225" t="s">
        <v>872</v>
      </c>
      <c r="I225" t="s">
        <v>2</v>
      </c>
      <c r="J225">
        <f t="shared" ca="1" si="15"/>
        <v>3</v>
      </c>
      <c r="K225">
        <f t="shared" ca="1" si="16"/>
        <v>3080</v>
      </c>
      <c r="L225">
        <f t="shared" ca="1" si="17"/>
        <v>7221</v>
      </c>
      <c r="M225" s="11">
        <f ca="1">(Table1[[#This Row],[SELLING COST]]-Table1[[#This Row],[ COST COST]])</f>
        <v>4141</v>
      </c>
      <c r="N225" s="3">
        <f t="shared" ca="1" si="18"/>
        <v>6</v>
      </c>
      <c r="O225" s="3">
        <f ca="1">(Table1[[#This Row],[ COST COST]]*Table1[[#This Row],[SELLING COST]])</f>
        <v>22240680</v>
      </c>
      <c r="P225" s="3">
        <f t="shared" ca="1" si="19"/>
        <v>23</v>
      </c>
      <c r="Q225" s="3">
        <f ca="1">(Table1[[#This Row],[TOTAL REVENUE]]-Table1[[#This Row],[ COST COST]])</f>
        <v>22237600</v>
      </c>
      <c r="R225" t="s">
        <v>952</v>
      </c>
      <c r="S225" t="s">
        <v>961</v>
      </c>
      <c r="T225" t="s">
        <v>4</v>
      </c>
      <c r="U225" t="s">
        <v>980</v>
      </c>
      <c r="V225" t="s">
        <v>1207</v>
      </c>
    </row>
    <row r="226" spans="1:22" x14ac:dyDescent="0.25">
      <c r="A226" t="s">
        <v>243</v>
      </c>
      <c r="B226" s="1">
        <v>46351</v>
      </c>
      <c r="C226" t="str">
        <f>TEXT(Table1[[#This Row],[ORDER DATE]],"MMM")</f>
        <v>Nov</v>
      </c>
      <c r="D226" t="str">
        <f>TEXT(Table1[[#This Row],[ORDER DATE]],"YYYY")</f>
        <v>2026</v>
      </c>
      <c r="E226" t="s">
        <v>543</v>
      </c>
      <c r="F226" t="s">
        <v>0</v>
      </c>
      <c r="G226" t="s">
        <v>640</v>
      </c>
      <c r="H226" t="s">
        <v>873</v>
      </c>
      <c r="I226" t="s">
        <v>2</v>
      </c>
      <c r="J226">
        <f t="shared" ca="1" si="15"/>
        <v>4</v>
      </c>
      <c r="K226">
        <f t="shared" ca="1" si="16"/>
        <v>788</v>
      </c>
      <c r="L226">
        <f t="shared" ca="1" si="17"/>
        <v>7436</v>
      </c>
      <c r="M226" s="11">
        <f ca="1">(Table1[[#This Row],[SELLING COST]]-Table1[[#This Row],[ COST COST]])</f>
        <v>6648</v>
      </c>
      <c r="N226" s="3">
        <f t="shared" ca="1" si="18"/>
        <v>3</v>
      </c>
      <c r="O226" s="3">
        <f ca="1">(Table1[[#This Row],[ COST COST]]*Table1[[#This Row],[SELLING COST]])</f>
        <v>5859568</v>
      </c>
      <c r="P226" s="3">
        <f t="shared" ca="1" si="19"/>
        <v>38</v>
      </c>
      <c r="Q226" s="3">
        <f ca="1">(Table1[[#This Row],[TOTAL REVENUE]]-Table1[[#This Row],[ COST COST]])</f>
        <v>5858780</v>
      </c>
      <c r="R226" t="s">
        <v>953</v>
      </c>
      <c r="S226" t="s">
        <v>962</v>
      </c>
      <c r="T226" t="s">
        <v>9</v>
      </c>
      <c r="U226" t="s">
        <v>981</v>
      </c>
      <c r="V226" t="s">
        <v>1208</v>
      </c>
    </row>
    <row r="227" spans="1:22" x14ac:dyDescent="0.25">
      <c r="A227" t="s">
        <v>244</v>
      </c>
      <c r="B227" s="1">
        <v>46352</v>
      </c>
      <c r="C227" t="str">
        <f>TEXT(Table1[[#This Row],[ORDER DATE]],"MMM")</f>
        <v>Nov</v>
      </c>
      <c r="D227" t="str">
        <f>TEXT(Table1[[#This Row],[ORDER DATE]],"YYYY")</f>
        <v>2026</v>
      </c>
      <c r="E227" t="s">
        <v>544</v>
      </c>
      <c r="F227" t="s">
        <v>625</v>
      </c>
      <c r="G227" t="s">
        <v>641</v>
      </c>
      <c r="H227" t="s">
        <v>874</v>
      </c>
      <c r="I227" t="s">
        <v>2</v>
      </c>
      <c r="J227">
        <f t="shared" ca="1" si="15"/>
        <v>4</v>
      </c>
      <c r="K227">
        <f t="shared" ca="1" si="16"/>
        <v>1104</v>
      </c>
      <c r="L227">
        <f t="shared" ca="1" si="17"/>
        <v>7194</v>
      </c>
      <c r="M227" s="11">
        <f ca="1">(Table1[[#This Row],[SELLING COST]]-Table1[[#This Row],[ COST COST]])</f>
        <v>6090</v>
      </c>
      <c r="N227" s="3">
        <f t="shared" ca="1" si="18"/>
        <v>1</v>
      </c>
      <c r="O227" s="3">
        <f ca="1">(Table1[[#This Row],[ COST COST]]*Table1[[#This Row],[SELLING COST]])</f>
        <v>7942176</v>
      </c>
      <c r="P227" s="3">
        <f t="shared" ca="1" si="19"/>
        <v>32</v>
      </c>
      <c r="Q227" s="3">
        <f ca="1">(Table1[[#This Row],[TOTAL REVENUE]]-Table1[[#This Row],[ COST COST]])</f>
        <v>7941072</v>
      </c>
      <c r="R227" t="s">
        <v>954</v>
      </c>
      <c r="S227" t="s">
        <v>958</v>
      </c>
      <c r="T227" t="s">
        <v>13</v>
      </c>
      <c r="U227" t="s">
        <v>967</v>
      </c>
      <c r="V227" t="s">
        <v>1209</v>
      </c>
    </row>
    <row r="228" spans="1:22" x14ac:dyDescent="0.25">
      <c r="A228" t="s">
        <v>245</v>
      </c>
      <c r="B228" s="1">
        <v>46353</v>
      </c>
      <c r="C228" t="str">
        <f>TEXT(Table1[[#This Row],[ORDER DATE]],"MMM")</f>
        <v>Nov</v>
      </c>
      <c r="D228" t="str">
        <f>TEXT(Table1[[#This Row],[ORDER DATE]],"YYYY")</f>
        <v>2026</v>
      </c>
      <c r="E228" t="s">
        <v>545</v>
      </c>
      <c r="F228" t="s">
        <v>626</v>
      </c>
      <c r="G228" t="s">
        <v>640</v>
      </c>
      <c r="H228" t="s">
        <v>875</v>
      </c>
      <c r="I228" t="s">
        <v>2</v>
      </c>
      <c r="J228">
        <f t="shared" ca="1" si="15"/>
        <v>4</v>
      </c>
      <c r="K228">
        <f t="shared" ca="1" si="16"/>
        <v>2462</v>
      </c>
      <c r="L228">
        <f t="shared" ca="1" si="17"/>
        <v>7718</v>
      </c>
      <c r="M228" s="11">
        <f ca="1">(Table1[[#This Row],[SELLING COST]]-Table1[[#This Row],[ COST COST]])</f>
        <v>5256</v>
      </c>
      <c r="N228" s="3">
        <f t="shared" ca="1" si="18"/>
        <v>6</v>
      </c>
      <c r="O228" s="3">
        <f ca="1">(Table1[[#This Row],[ COST COST]]*Table1[[#This Row],[SELLING COST]])</f>
        <v>19001716</v>
      </c>
      <c r="P228" s="3">
        <f t="shared" ca="1" si="19"/>
        <v>37</v>
      </c>
      <c r="Q228" s="3">
        <f ca="1">(Table1[[#This Row],[TOTAL REVENUE]]-Table1[[#This Row],[ COST COST]])</f>
        <v>18999254</v>
      </c>
      <c r="R228" t="s">
        <v>955</v>
      </c>
      <c r="S228" t="s">
        <v>959</v>
      </c>
      <c r="T228" t="s">
        <v>14</v>
      </c>
      <c r="U228" t="s">
        <v>968</v>
      </c>
      <c r="V228" t="s">
        <v>1210</v>
      </c>
    </row>
    <row r="229" spans="1:22" x14ac:dyDescent="0.25">
      <c r="A229" t="s">
        <v>246</v>
      </c>
      <c r="B229" s="1">
        <v>46354</v>
      </c>
      <c r="C229" t="str">
        <f>TEXT(Table1[[#This Row],[ORDER DATE]],"MMM")</f>
        <v>Nov</v>
      </c>
      <c r="D229" t="str">
        <f>TEXT(Table1[[#This Row],[ORDER DATE]],"YYYY")</f>
        <v>2026</v>
      </c>
      <c r="E229" t="s">
        <v>546</v>
      </c>
      <c r="F229" t="s">
        <v>626</v>
      </c>
      <c r="G229" t="s">
        <v>636</v>
      </c>
      <c r="H229" t="s">
        <v>876</v>
      </c>
      <c r="I229" t="s">
        <v>2</v>
      </c>
      <c r="J229">
        <f t="shared" ca="1" si="15"/>
        <v>5</v>
      </c>
      <c r="K229">
        <f t="shared" ca="1" si="16"/>
        <v>3230</v>
      </c>
      <c r="L229">
        <f t="shared" ca="1" si="17"/>
        <v>7941</v>
      </c>
      <c r="M229" s="11">
        <f ca="1">(Table1[[#This Row],[SELLING COST]]-Table1[[#This Row],[ COST COST]])</f>
        <v>4711</v>
      </c>
      <c r="N229" s="3">
        <f t="shared" ca="1" si="18"/>
        <v>7</v>
      </c>
      <c r="O229" s="3">
        <f ca="1">(Table1[[#This Row],[ COST COST]]*Table1[[#This Row],[SELLING COST]])</f>
        <v>25649430</v>
      </c>
      <c r="P229" s="3">
        <f t="shared" ca="1" si="19"/>
        <v>29</v>
      </c>
      <c r="Q229" s="3">
        <f ca="1">(Table1[[#This Row],[TOTAL REVENUE]]-Table1[[#This Row],[ COST COST]])</f>
        <v>25646200</v>
      </c>
      <c r="R229" t="s">
        <v>956</v>
      </c>
      <c r="S229" t="s">
        <v>960</v>
      </c>
      <c r="T229" t="s">
        <v>10</v>
      </c>
      <c r="U229" t="s">
        <v>969</v>
      </c>
      <c r="V229" t="s">
        <v>1211</v>
      </c>
    </row>
    <row r="230" spans="1:22" x14ac:dyDescent="0.25">
      <c r="A230" t="s">
        <v>247</v>
      </c>
      <c r="B230" s="1">
        <v>46355</v>
      </c>
      <c r="C230" t="str">
        <f>TEXT(Table1[[#This Row],[ORDER DATE]],"MMM")</f>
        <v>Nov</v>
      </c>
      <c r="D230" t="str">
        <f>TEXT(Table1[[#This Row],[ORDER DATE]],"YYYY")</f>
        <v>2026</v>
      </c>
      <c r="E230" t="s">
        <v>547</v>
      </c>
      <c r="F230" t="s">
        <v>627</v>
      </c>
      <c r="G230" t="s">
        <v>637</v>
      </c>
      <c r="H230" t="s">
        <v>877</v>
      </c>
      <c r="I230" t="s">
        <v>2</v>
      </c>
      <c r="J230">
        <f t="shared" ca="1" si="15"/>
        <v>5</v>
      </c>
      <c r="K230">
        <f t="shared" ca="1" si="16"/>
        <v>553</v>
      </c>
      <c r="L230">
        <f t="shared" ca="1" si="17"/>
        <v>7391</v>
      </c>
      <c r="M230" s="11">
        <f ca="1">(Table1[[#This Row],[SELLING COST]]-Table1[[#This Row],[ COST COST]])</f>
        <v>6838</v>
      </c>
      <c r="N230" s="3">
        <f t="shared" ca="1" si="18"/>
        <v>3</v>
      </c>
      <c r="O230" s="3">
        <f ca="1">(Table1[[#This Row],[ COST COST]]*Table1[[#This Row],[SELLING COST]])</f>
        <v>4087223</v>
      </c>
      <c r="P230" s="3">
        <f t="shared" ca="1" si="19"/>
        <v>39</v>
      </c>
      <c r="Q230" s="3">
        <f ca="1">(Table1[[#This Row],[TOTAL REVENUE]]-Table1[[#This Row],[ COST COST]])</f>
        <v>4086670</v>
      </c>
      <c r="R230" t="s">
        <v>16</v>
      </c>
      <c r="S230" t="s">
        <v>961</v>
      </c>
      <c r="T230" t="s">
        <v>7</v>
      </c>
      <c r="U230" t="s">
        <v>970</v>
      </c>
      <c r="V230" t="s">
        <v>1212</v>
      </c>
    </row>
    <row r="231" spans="1:22" x14ac:dyDescent="0.25">
      <c r="A231" t="s">
        <v>248</v>
      </c>
      <c r="B231" s="1">
        <v>46356</v>
      </c>
      <c r="C231" t="str">
        <f>TEXT(Table1[[#This Row],[ORDER DATE]],"MMM")</f>
        <v>Nov</v>
      </c>
      <c r="D231" t="str">
        <f>TEXT(Table1[[#This Row],[ORDER DATE]],"YYYY")</f>
        <v>2026</v>
      </c>
      <c r="E231" t="s">
        <v>548</v>
      </c>
      <c r="F231" t="s">
        <v>628</v>
      </c>
      <c r="G231" t="s">
        <v>639</v>
      </c>
      <c r="H231" t="s">
        <v>878</v>
      </c>
      <c r="I231" t="s">
        <v>2</v>
      </c>
      <c r="J231">
        <f t="shared" ca="1" si="15"/>
        <v>5</v>
      </c>
      <c r="K231">
        <f t="shared" ca="1" si="16"/>
        <v>1187</v>
      </c>
      <c r="L231">
        <f t="shared" ca="1" si="17"/>
        <v>7009</v>
      </c>
      <c r="M231" s="11">
        <f ca="1">(Table1[[#This Row],[SELLING COST]]-Table1[[#This Row],[ COST COST]])</f>
        <v>5822</v>
      </c>
      <c r="N231" s="3">
        <f t="shared" ca="1" si="18"/>
        <v>1</v>
      </c>
      <c r="O231" s="3">
        <f ca="1">(Table1[[#This Row],[ COST COST]]*Table1[[#This Row],[SELLING COST]])</f>
        <v>8319683</v>
      </c>
      <c r="P231" s="3">
        <f t="shared" ca="1" si="19"/>
        <v>37</v>
      </c>
      <c r="Q231" s="3">
        <f ca="1">(Table1[[#This Row],[TOTAL REVENUE]]-Table1[[#This Row],[ COST COST]])</f>
        <v>8318496</v>
      </c>
      <c r="R231" t="s">
        <v>952</v>
      </c>
      <c r="S231" t="s">
        <v>962</v>
      </c>
      <c r="T231" t="s">
        <v>6</v>
      </c>
      <c r="U231" t="s">
        <v>971</v>
      </c>
      <c r="V231" t="s">
        <v>1213</v>
      </c>
    </row>
    <row r="232" spans="1:22" x14ac:dyDescent="0.25">
      <c r="A232" t="s">
        <v>249</v>
      </c>
      <c r="B232" s="1">
        <v>46357</v>
      </c>
      <c r="C232" t="str">
        <f>TEXT(Table1[[#This Row],[ORDER DATE]],"MMM")</f>
        <v>Dec</v>
      </c>
      <c r="D232" t="str">
        <f>TEXT(Table1[[#This Row],[ORDER DATE]],"YYYY")</f>
        <v>2026</v>
      </c>
      <c r="E232" t="s">
        <v>549</v>
      </c>
      <c r="F232" t="s">
        <v>627</v>
      </c>
      <c r="G232" t="s">
        <v>638</v>
      </c>
      <c r="H232" t="s">
        <v>879</v>
      </c>
      <c r="I232" t="s">
        <v>2</v>
      </c>
      <c r="J232">
        <f t="shared" ca="1" si="15"/>
        <v>4</v>
      </c>
      <c r="K232">
        <f t="shared" ca="1" si="16"/>
        <v>3465</v>
      </c>
      <c r="L232">
        <f t="shared" ca="1" si="17"/>
        <v>7410</v>
      </c>
      <c r="M232" s="11">
        <f ca="1">(Table1[[#This Row],[SELLING COST]]-Table1[[#This Row],[ COST COST]])</f>
        <v>3945</v>
      </c>
      <c r="N232" s="3">
        <f t="shared" ca="1" si="18"/>
        <v>4</v>
      </c>
      <c r="O232" s="3">
        <f ca="1">(Table1[[#This Row],[ COST COST]]*Table1[[#This Row],[SELLING COST]])</f>
        <v>25675650</v>
      </c>
      <c r="P232" s="3">
        <f t="shared" ca="1" si="19"/>
        <v>25</v>
      </c>
      <c r="Q232" s="3">
        <f ca="1">(Table1[[#This Row],[TOTAL REVENUE]]-Table1[[#This Row],[ COST COST]])</f>
        <v>25672185</v>
      </c>
      <c r="R232" t="s">
        <v>953</v>
      </c>
      <c r="S232" t="s">
        <v>958</v>
      </c>
      <c r="T232" t="s">
        <v>15</v>
      </c>
      <c r="U232" t="s">
        <v>972</v>
      </c>
      <c r="V232" t="s">
        <v>1214</v>
      </c>
    </row>
    <row r="233" spans="1:22" x14ac:dyDescent="0.25">
      <c r="A233" t="s">
        <v>250</v>
      </c>
      <c r="B233" s="1">
        <v>46358</v>
      </c>
      <c r="C233" t="str">
        <f>TEXT(Table1[[#This Row],[ORDER DATE]],"MMM")</f>
        <v>Dec</v>
      </c>
      <c r="D233" t="str">
        <f>TEXT(Table1[[#This Row],[ORDER DATE]],"YYYY")</f>
        <v>2026</v>
      </c>
      <c r="E233" t="s">
        <v>550</v>
      </c>
      <c r="F233" t="s">
        <v>0</v>
      </c>
      <c r="G233" t="s">
        <v>642</v>
      </c>
      <c r="H233" t="s">
        <v>880</v>
      </c>
      <c r="I233" t="s">
        <v>2</v>
      </c>
      <c r="J233">
        <f t="shared" ca="1" si="15"/>
        <v>4</v>
      </c>
      <c r="K233">
        <f t="shared" ca="1" si="16"/>
        <v>4459</v>
      </c>
      <c r="L233">
        <f t="shared" ca="1" si="17"/>
        <v>7904</v>
      </c>
      <c r="M233" s="11">
        <f ca="1">(Table1[[#This Row],[SELLING COST]]-Table1[[#This Row],[ COST COST]])</f>
        <v>3445</v>
      </c>
      <c r="N233" s="3">
        <f t="shared" ca="1" si="18"/>
        <v>5</v>
      </c>
      <c r="O233" s="3">
        <f ca="1">(Table1[[#This Row],[ COST COST]]*Table1[[#This Row],[SELLING COST]])</f>
        <v>35243936</v>
      </c>
      <c r="P233" s="3">
        <f t="shared" ca="1" si="19"/>
        <v>39</v>
      </c>
      <c r="Q233" s="3">
        <f ca="1">(Table1[[#This Row],[TOTAL REVENUE]]-Table1[[#This Row],[ COST COST]])</f>
        <v>35239477</v>
      </c>
      <c r="R233" t="s">
        <v>954</v>
      </c>
      <c r="S233" t="s">
        <v>959</v>
      </c>
      <c r="T233" t="s">
        <v>964</v>
      </c>
      <c r="U233" t="s">
        <v>973</v>
      </c>
      <c r="V233" t="s">
        <v>1215</v>
      </c>
    </row>
    <row r="234" spans="1:22" x14ac:dyDescent="0.25">
      <c r="A234" t="s">
        <v>251</v>
      </c>
      <c r="B234" s="1">
        <v>46359</v>
      </c>
      <c r="C234" t="str">
        <f>TEXT(Table1[[#This Row],[ORDER DATE]],"MMM")</f>
        <v>Dec</v>
      </c>
      <c r="D234" t="str">
        <f>TEXT(Table1[[#This Row],[ORDER DATE]],"YYYY")</f>
        <v>2026</v>
      </c>
      <c r="E234" t="s">
        <v>551</v>
      </c>
      <c r="F234" t="s">
        <v>620</v>
      </c>
      <c r="G234" t="s">
        <v>643</v>
      </c>
      <c r="H234" t="s">
        <v>881</v>
      </c>
      <c r="I234" t="s">
        <v>2</v>
      </c>
      <c r="J234">
        <f t="shared" ca="1" si="15"/>
        <v>5</v>
      </c>
      <c r="K234">
        <f t="shared" ca="1" si="16"/>
        <v>2333</v>
      </c>
      <c r="L234">
        <f t="shared" ca="1" si="17"/>
        <v>7424</v>
      </c>
      <c r="M234" s="11">
        <f ca="1">(Table1[[#This Row],[SELLING COST]]-Table1[[#This Row],[ COST COST]])</f>
        <v>5091</v>
      </c>
      <c r="N234" s="3">
        <f t="shared" ca="1" si="18"/>
        <v>3</v>
      </c>
      <c r="O234" s="3">
        <f ca="1">(Table1[[#This Row],[ COST COST]]*Table1[[#This Row],[SELLING COST]])</f>
        <v>17320192</v>
      </c>
      <c r="P234" s="3">
        <f t="shared" ca="1" si="19"/>
        <v>35</v>
      </c>
      <c r="Q234" s="3">
        <f ca="1">(Table1[[#This Row],[TOTAL REVENUE]]-Table1[[#This Row],[ COST COST]])</f>
        <v>17317859</v>
      </c>
      <c r="R234" t="s">
        <v>955</v>
      </c>
      <c r="S234" t="s">
        <v>960</v>
      </c>
      <c r="T234" t="s">
        <v>18</v>
      </c>
      <c r="U234" t="s">
        <v>974</v>
      </c>
      <c r="V234" t="s">
        <v>1216</v>
      </c>
    </row>
    <row r="235" spans="1:22" x14ac:dyDescent="0.25">
      <c r="A235" t="s">
        <v>252</v>
      </c>
      <c r="B235" s="1">
        <v>46360</v>
      </c>
      <c r="C235" t="str">
        <f>TEXT(Table1[[#This Row],[ORDER DATE]],"MMM")</f>
        <v>Dec</v>
      </c>
      <c r="D235" t="str">
        <f>TEXT(Table1[[#This Row],[ORDER DATE]],"YYYY")</f>
        <v>2026</v>
      </c>
      <c r="E235" t="s">
        <v>552</v>
      </c>
      <c r="F235" t="s">
        <v>619</v>
      </c>
      <c r="G235" t="s">
        <v>644</v>
      </c>
      <c r="H235" t="s">
        <v>882</v>
      </c>
      <c r="I235" t="s">
        <v>2</v>
      </c>
      <c r="J235">
        <f t="shared" ca="1" si="15"/>
        <v>3</v>
      </c>
      <c r="K235">
        <f t="shared" ca="1" si="16"/>
        <v>1803</v>
      </c>
      <c r="L235">
        <f t="shared" ca="1" si="17"/>
        <v>7211</v>
      </c>
      <c r="M235" s="11">
        <f ca="1">(Table1[[#This Row],[SELLING COST]]-Table1[[#This Row],[ COST COST]])</f>
        <v>5408</v>
      </c>
      <c r="N235" s="3">
        <f t="shared" ca="1" si="18"/>
        <v>7</v>
      </c>
      <c r="O235" s="3">
        <f ca="1">(Table1[[#This Row],[ COST COST]]*Table1[[#This Row],[SELLING COST]])</f>
        <v>13001433</v>
      </c>
      <c r="P235" s="3">
        <f t="shared" ca="1" si="19"/>
        <v>20</v>
      </c>
      <c r="Q235" s="3">
        <f ca="1">(Table1[[#This Row],[TOTAL REVENUE]]-Table1[[#This Row],[ COST COST]])</f>
        <v>12999630</v>
      </c>
      <c r="R235" t="s">
        <v>956</v>
      </c>
      <c r="S235" t="s">
        <v>961</v>
      </c>
      <c r="T235" t="s">
        <v>5</v>
      </c>
      <c r="U235" t="s">
        <v>975</v>
      </c>
      <c r="V235" t="s">
        <v>1217</v>
      </c>
    </row>
    <row r="236" spans="1:22" x14ac:dyDescent="0.25">
      <c r="A236" t="s">
        <v>253</v>
      </c>
      <c r="B236" s="1">
        <v>46361</v>
      </c>
      <c r="C236" t="str">
        <f>TEXT(Table1[[#This Row],[ORDER DATE]],"MMM")</f>
        <v>Dec</v>
      </c>
      <c r="D236" t="str">
        <f>TEXT(Table1[[#This Row],[ORDER DATE]],"YYYY")</f>
        <v>2026</v>
      </c>
      <c r="E236" t="s">
        <v>553</v>
      </c>
      <c r="F236" t="s">
        <v>1</v>
      </c>
      <c r="G236" t="s">
        <v>645</v>
      </c>
      <c r="H236" t="s">
        <v>883</v>
      </c>
      <c r="I236" t="s">
        <v>2</v>
      </c>
      <c r="J236">
        <f t="shared" ca="1" si="15"/>
        <v>5</v>
      </c>
      <c r="K236">
        <f t="shared" ca="1" si="16"/>
        <v>3461</v>
      </c>
      <c r="L236">
        <f t="shared" ca="1" si="17"/>
        <v>7459</v>
      </c>
      <c r="M236" s="11">
        <f ca="1">(Table1[[#This Row],[SELLING COST]]-Table1[[#This Row],[ COST COST]])</f>
        <v>3998</v>
      </c>
      <c r="N236" s="3">
        <f t="shared" ca="1" si="18"/>
        <v>5</v>
      </c>
      <c r="O236" s="3">
        <f ca="1">(Table1[[#This Row],[ COST COST]]*Table1[[#This Row],[SELLING COST]])</f>
        <v>25815599</v>
      </c>
      <c r="P236" s="3">
        <f t="shared" ca="1" si="19"/>
        <v>32</v>
      </c>
      <c r="Q236" s="3">
        <f ca="1">(Table1[[#This Row],[TOTAL REVENUE]]-Table1[[#This Row],[ COST COST]])</f>
        <v>25812138</v>
      </c>
      <c r="R236" t="s">
        <v>16</v>
      </c>
      <c r="S236" t="s">
        <v>962</v>
      </c>
      <c r="T236" t="s">
        <v>8</v>
      </c>
      <c r="U236" t="s">
        <v>976</v>
      </c>
      <c r="V236" t="s">
        <v>1218</v>
      </c>
    </row>
    <row r="237" spans="1:22" x14ac:dyDescent="0.25">
      <c r="A237" t="s">
        <v>254</v>
      </c>
      <c r="B237" s="1">
        <v>46362</v>
      </c>
      <c r="C237" t="str">
        <f>TEXT(Table1[[#This Row],[ORDER DATE]],"MMM")</f>
        <v>Dec</v>
      </c>
      <c r="D237" t="str">
        <f>TEXT(Table1[[#This Row],[ORDER DATE]],"YYYY")</f>
        <v>2026</v>
      </c>
      <c r="E237" t="s">
        <v>554</v>
      </c>
      <c r="F237" t="s">
        <v>623</v>
      </c>
      <c r="G237" t="s">
        <v>646</v>
      </c>
      <c r="H237" t="s">
        <v>884</v>
      </c>
      <c r="I237" t="s">
        <v>2</v>
      </c>
      <c r="J237">
        <f t="shared" ca="1" si="15"/>
        <v>3</v>
      </c>
      <c r="K237">
        <f t="shared" ca="1" si="16"/>
        <v>1215</v>
      </c>
      <c r="L237">
        <f t="shared" ca="1" si="17"/>
        <v>7721</v>
      </c>
      <c r="M237" s="11">
        <f ca="1">(Table1[[#This Row],[SELLING COST]]-Table1[[#This Row],[ COST COST]])</f>
        <v>6506</v>
      </c>
      <c r="N237" s="3">
        <f t="shared" ca="1" si="18"/>
        <v>6</v>
      </c>
      <c r="O237" s="3">
        <f ca="1">(Table1[[#This Row],[ COST COST]]*Table1[[#This Row],[SELLING COST]])</f>
        <v>9381015</v>
      </c>
      <c r="P237" s="3">
        <f t="shared" ca="1" si="19"/>
        <v>22</v>
      </c>
      <c r="Q237" s="3">
        <f ca="1">(Table1[[#This Row],[TOTAL REVENUE]]-Table1[[#This Row],[ COST COST]])</f>
        <v>9379800</v>
      </c>
      <c r="R237" t="s">
        <v>952</v>
      </c>
      <c r="S237" t="s">
        <v>958</v>
      </c>
      <c r="T237" t="s">
        <v>11</v>
      </c>
      <c r="U237" t="s">
        <v>977</v>
      </c>
      <c r="V237" t="s">
        <v>1219</v>
      </c>
    </row>
    <row r="238" spans="1:22" x14ac:dyDescent="0.25">
      <c r="A238" t="s">
        <v>255</v>
      </c>
      <c r="B238" s="1">
        <v>46363</v>
      </c>
      <c r="C238" t="str">
        <f>TEXT(Table1[[#This Row],[ORDER DATE]],"MMM")</f>
        <v>Dec</v>
      </c>
      <c r="D238" t="str">
        <f>TEXT(Table1[[#This Row],[ORDER DATE]],"YYYY")</f>
        <v>2026</v>
      </c>
      <c r="E238" t="s">
        <v>555</v>
      </c>
      <c r="F238" t="s">
        <v>629</v>
      </c>
      <c r="G238" t="s">
        <v>647</v>
      </c>
      <c r="H238" t="s">
        <v>885</v>
      </c>
      <c r="I238" t="s">
        <v>2</v>
      </c>
      <c r="J238">
        <f t="shared" ca="1" si="15"/>
        <v>4</v>
      </c>
      <c r="K238">
        <f t="shared" ca="1" si="16"/>
        <v>1255</v>
      </c>
      <c r="L238">
        <f t="shared" ca="1" si="17"/>
        <v>7093</v>
      </c>
      <c r="M238" s="11">
        <f ca="1">(Table1[[#This Row],[SELLING COST]]-Table1[[#This Row],[ COST COST]])</f>
        <v>5838</v>
      </c>
      <c r="N238" s="3">
        <f t="shared" ca="1" si="18"/>
        <v>3</v>
      </c>
      <c r="O238" s="3">
        <f ca="1">(Table1[[#This Row],[ COST COST]]*Table1[[#This Row],[SELLING COST]])</f>
        <v>8901715</v>
      </c>
      <c r="P238" s="3">
        <f t="shared" ca="1" si="19"/>
        <v>26</v>
      </c>
      <c r="Q238" s="3">
        <f ca="1">(Table1[[#This Row],[TOTAL REVENUE]]-Table1[[#This Row],[ COST COST]])</f>
        <v>8900460</v>
      </c>
      <c r="R238" t="s">
        <v>953</v>
      </c>
      <c r="S238" t="s">
        <v>959</v>
      </c>
      <c r="T238" t="s">
        <v>965</v>
      </c>
      <c r="U238" t="s">
        <v>978</v>
      </c>
      <c r="V238" t="s">
        <v>1220</v>
      </c>
    </row>
    <row r="239" spans="1:22" x14ac:dyDescent="0.25">
      <c r="A239" t="s">
        <v>256</v>
      </c>
      <c r="B239" s="1">
        <v>46364</v>
      </c>
      <c r="C239" t="str">
        <f>TEXT(Table1[[#This Row],[ORDER DATE]],"MMM")</f>
        <v>Dec</v>
      </c>
      <c r="D239" t="str">
        <f>TEXT(Table1[[#This Row],[ORDER DATE]],"YYYY")</f>
        <v>2026</v>
      </c>
      <c r="E239" t="s">
        <v>556</v>
      </c>
      <c r="F239" t="s">
        <v>630</v>
      </c>
      <c r="G239" t="s">
        <v>647</v>
      </c>
      <c r="H239" t="s">
        <v>886</v>
      </c>
      <c r="I239" t="s">
        <v>2</v>
      </c>
      <c r="J239">
        <f t="shared" ca="1" si="15"/>
        <v>4</v>
      </c>
      <c r="K239">
        <f t="shared" ca="1" si="16"/>
        <v>1700</v>
      </c>
      <c r="L239">
        <f t="shared" ca="1" si="17"/>
        <v>7757</v>
      </c>
      <c r="M239" s="11">
        <f ca="1">(Table1[[#This Row],[SELLING COST]]-Table1[[#This Row],[ COST COST]])</f>
        <v>6057</v>
      </c>
      <c r="N239" s="3">
        <f t="shared" ca="1" si="18"/>
        <v>4</v>
      </c>
      <c r="O239" s="3">
        <f ca="1">(Table1[[#This Row],[ COST COST]]*Table1[[#This Row],[SELLING COST]])</f>
        <v>13186900</v>
      </c>
      <c r="P239" s="3">
        <f t="shared" ca="1" si="19"/>
        <v>30</v>
      </c>
      <c r="Q239" s="3">
        <f ca="1">(Table1[[#This Row],[TOTAL REVENUE]]-Table1[[#This Row],[ COST COST]])</f>
        <v>13185200</v>
      </c>
      <c r="R239" t="s">
        <v>954</v>
      </c>
      <c r="S239" t="s">
        <v>960</v>
      </c>
      <c r="T239" t="s">
        <v>12</v>
      </c>
      <c r="U239" t="s">
        <v>979</v>
      </c>
      <c r="V239" t="s">
        <v>1221</v>
      </c>
    </row>
    <row r="240" spans="1:22" x14ac:dyDescent="0.25">
      <c r="A240" t="s">
        <v>257</v>
      </c>
      <c r="B240" s="1">
        <v>46365</v>
      </c>
      <c r="C240" t="str">
        <f>TEXT(Table1[[#This Row],[ORDER DATE]],"MMM")</f>
        <v>Dec</v>
      </c>
      <c r="D240" t="str">
        <f>TEXT(Table1[[#This Row],[ORDER DATE]],"YYYY")</f>
        <v>2026</v>
      </c>
      <c r="E240" t="s">
        <v>557</v>
      </c>
      <c r="F240" t="s">
        <v>631</v>
      </c>
      <c r="G240" t="s">
        <v>646</v>
      </c>
      <c r="H240" t="s">
        <v>887</v>
      </c>
      <c r="I240" t="s">
        <v>2</v>
      </c>
      <c r="J240">
        <f t="shared" ca="1" si="15"/>
        <v>3</v>
      </c>
      <c r="K240">
        <f t="shared" ca="1" si="16"/>
        <v>3222</v>
      </c>
      <c r="L240">
        <f t="shared" ca="1" si="17"/>
        <v>7624</v>
      </c>
      <c r="M240" s="11">
        <f ca="1">(Table1[[#This Row],[SELLING COST]]-Table1[[#This Row],[ COST COST]])</f>
        <v>4402</v>
      </c>
      <c r="N240" s="3">
        <f t="shared" ca="1" si="18"/>
        <v>1</v>
      </c>
      <c r="O240" s="3">
        <f ca="1">(Table1[[#This Row],[ COST COST]]*Table1[[#This Row],[SELLING COST]])</f>
        <v>24564528</v>
      </c>
      <c r="P240" s="3">
        <f t="shared" ca="1" si="19"/>
        <v>33</v>
      </c>
      <c r="Q240" s="3">
        <f ca="1">(Table1[[#This Row],[TOTAL REVENUE]]-Table1[[#This Row],[ COST COST]])</f>
        <v>24561306</v>
      </c>
      <c r="R240" t="s">
        <v>955</v>
      </c>
      <c r="S240" t="s">
        <v>961</v>
      </c>
      <c r="T240" t="s">
        <v>963</v>
      </c>
      <c r="U240" t="s">
        <v>980</v>
      </c>
      <c r="V240" t="s">
        <v>1222</v>
      </c>
    </row>
    <row r="241" spans="1:22" x14ac:dyDescent="0.25">
      <c r="A241" t="s">
        <v>258</v>
      </c>
      <c r="B241" s="1">
        <v>46366</v>
      </c>
      <c r="C241" t="str">
        <f>TEXT(Table1[[#This Row],[ORDER DATE]],"MMM")</f>
        <v>Dec</v>
      </c>
      <c r="D241" t="str">
        <f>TEXT(Table1[[#This Row],[ORDER DATE]],"YYYY")</f>
        <v>2026</v>
      </c>
      <c r="E241" t="s">
        <v>558</v>
      </c>
      <c r="F241" t="s">
        <v>0</v>
      </c>
      <c r="G241" t="s">
        <v>624</v>
      </c>
      <c r="H241" t="s">
        <v>888</v>
      </c>
      <c r="I241" t="s">
        <v>2</v>
      </c>
      <c r="J241">
        <f t="shared" ca="1" si="15"/>
        <v>4</v>
      </c>
      <c r="K241">
        <f t="shared" ca="1" si="16"/>
        <v>2302</v>
      </c>
      <c r="L241">
        <f t="shared" ca="1" si="17"/>
        <v>7225</v>
      </c>
      <c r="M241" s="11">
        <f ca="1">(Table1[[#This Row],[SELLING COST]]-Table1[[#This Row],[ COST COST]])</f>
        <v>4923</v>
      </c>
      <c r="N241" s="3">
        <f t="shared" ca="1" si="18"/>
        <v>2</v>
      </c>
      <c r="O241" s="3">
        <f ca="1">(Table1[[#This Row],[ COST COST]]*Table1[[#This Row],[SELLING COST]])</f>
        <v>16631950</v>
      </c>
      <c r="P241" s="3">
        <f t="shared" ca="1" si="19"/>
        <v>27</v>
      </c>
      <c r="Q241" s="3">
        <f ca="1">(Table1[[#This Row],[TOTAL REVENUE]]-Table1[[#This Row],[ COST COST]])</f>
        <v>16629648</v>
      </c>
      <c r="R241" t="s">
        <v>956</v>
      </c>
      <c r="S241" t="s">
        <v>962</v>
      </c>
      <c r="T241" t="s">
        <v>3</v>
      </c>
      <c r="U241" t="s">
        <v>981</v>
      </c>
      <c r="V241" t="s">
        <v>1223</v>
      </c>
    </row>
    <row r="242" spans="1:22" x14ac:dyDescent="0.25">
      <c r="A242" t="s">
        <v>259</v>
      </c>
      <c r="B242" s="1">
        <v>46367</v>
      </c>
      <c r="C242" t="str">
        <f>TEXT(Table1[[#This Row],[ORDER DATE]],"MMM")</f>
        <v>Dec</v>
      </c>
      <c r="D242" t="str">
        <f>TEXT(Table1[[#This Row],[ORDER DATE]],"YYYY")</f>
        <v>2026</v>
      </c>
      <c r="E242" t="s">
        <v>559</v>
      </c>
      <c r="F242" t="s">
        <v>627</v>
      </c>
      <c r="G242" t="s">
        <v>636</v>
      </c>
      <c r="H242" t="s">
        <v>889</v>
      </c>
      <c r="I242" t="s">
        <v>2</v>
      </c>
      <c r="J242">
        <f t="shared" ca="1" si="15"/>
        <v>5</v>
      </c>
      <c r="K242">
        <f t="shared" ca="1" si="16"/>
        <v>722</v>
      </c>
      <c r="L242">
        <f t="shared" ca="1" si="17"/>
        <v>7986</v>
      </c>
      <c r="M242" s="11">
        <f ca="1">(Table1[[#This Row],[SELLING COST]]-Table1[[#This Row],[ COST COST]])</f>
        <v>7264</v>
      </c>
      <c r="N242" s="3">
        <f t="shared" ca="1" si="18"/>
        <v>7</v>
      </c>
      <c r="O242" s="3">
        <f ca="1">(Table1[[#This Row],[ COST COST]]*Table1[[#This Row],[SELLING COST]])</f>
        <v>5765892</v>
      </c>
      <c r="P242" s="3">
        <f t="shared" ca="1" si="19"/>
        <v>22</v>
      </c>
      <c r="Q242" s="3">
        <f ca="1">(Table1[[#This Row],[TOTAL REVENUE]]-Table1[[#This Row],[ COST COST]])</f>
        <v>5765170</v>
      </c>
      <c r="R242" t="s">
        <v>16</v>
      </c>
      <c r="S242" t="s">
        <v>958</v>
      </c>
      <c r="T242" t="s">
        <v>4</v>
      </c>
      <c r="U242" t="s">
        <v>967</v>
      </c>
      <c r="V242" t="s">
        <v>1224</v>
      </c>
    </row>
    <row r="243" spans="1:22" x14ac:dyDescent="0.25">
      <c r="A243" t="s">
        <v>260</v>
      </c>
      <c r="B243" s="1">
        <v>46368</v>
      </c>
      <c r="C243" t="str">
        <f>TEXT(Table1[[#This Row],[ORDER DATE]],"MMM")</f>
        <v>Dec</v>
      </c>
      <c r="D243" t="str">
        <f>TEXT(Table1[[#This Row],[ORDER DATE]],"YYYY")</f>
        <v>2026</v>
      </c>
      <c r="E243" t="s">
        <v>560</v>
      </c>
      <c r="F243" t="s">
        <v>632</v>
      </c>
      <c r="G243" t="s">
        <v>637</v>
      </c>
      <c r="H243" t="s">
        <v>890</v>
      </c>
      <c r="I243" t="s">
        <v>2</v>
      </c>
      <c r="J243">
        <f t="shared" ca="1" si="15"/>
        <v>5</v>
      </c>
      <c r="K243">
        <f t="shared" ca="1" si="16"/>
        <v>3665</v>
      </c>
      <c r="L243">
        <f t="shared" ca="1" si="17"/>
        <v>7592</v>
      </c>
      <c r="M243" s="11">
        <f ca="1">(Table1[[#This Row],[SELLING COST]]-Table1[[#This Row],[ COST COST]])</f>
        <v>3927</v>
      </c>
      <c r="N243" s="3">
        <f t="shared" ca="1" si="18"/>
        <v>3</v>
      </c>
      <c r="O243" s="3">
        <f ca="1">(Table1[[#This Row],[ COST COST]]*Table1[[#This Row],[SELLING COST]])</f>
        <v>27824680</v>
      </c>
      <c r="P243" s="3">
        <f t="shared" ca="1" si="19"/>
        <v>30</v>
      </c>
      <c r="Q243" s="3">
        <f ca="1">(Table1[[#This Row],[TOTAL REVENUE]]-Table1[[#This Row],[ COST COST]])</f>
        <v>27821015</v>
      </c>
      <c r="R243" t="s">
        <v>952</v>
      </c>
      <c r="S243" t="s">
        <v>959</v>
      </c>
      <c r="T243" t="s">
        <v>9</v>
      </c>
      <c r="U243" t="s">
        <v>968</v>
      </c>
      <c r="V243" t="s">
        <v>1225</v>
      </c>
    </row>
    <row r="244" spans="1:22" x14ac:dyDescent="0.25">
      <c r="A244" t="s">
        <v>261</v>
      </c>
      <c r="B244" s="1">
        <v>46369</v>
      </c>
      <c r="C244" t="str">
        <f>TEXT(Table1[[#This Row],[ORDER DATE]],"MMM")</f>
        <v>Dec</v>
      </c>
      <c r="D244" t="str">
        <f>TEXT(Table1[[#This Row],[ORDER DATE]],"YYYY")</f>
        <v>2026</v>
      </c>
      <c r="E244" t="s">
        <v>561</v>
      </c>
      <c r="F244" t="s">
        <v>632</v>
      </c>
      <c r="G244" t="s">
        <v>638</v>
      </c>
      <c r="H244" t="s">
        <v>891</v>
      </c>
      <c r="I244" t="s">
        <v>2</v>
      </c>
      <c r="J244">
        <f t="shared" ca="1" si="15"/>
        <v>5</v>
      </c>
      <c r="K244">
        <f t="shared" ca="1" si="16"/>
        <v>3998</v>
      </c>
      <c r="L244">
        <f t="shared" ca="1" si="17"/>
        <v>7161</v>
      </c>
      <c r="M244" s="11">
        <f ca="1">(Table1[[#This Row],[SELLING COST]]-Table1[[#This Row],[ COST COST]])</f>
        <v>3163</v>
      </c>
      <c r="N244" s="3">
        <f t="shared" ca="1" si="18"/>
        <v>4</v>
      </c>
      <c r="O244" s="3">
        <f ca="1">(Table1[[#This Row],[ COST COST]]*Table1[[#This Row],[SELLING COST]])</f>
        <v>28629678</v>
      </c>
      <c r="P244" s="3">
        <f t="shared" ca="1" si="19"/>
        <v>28</v>
      </c>
      <c r="Q244" s="3">
        <f ca="1">(Table1[[#This Row],[TOTAL REVENUE]]-Table1[[#This Row],[ COST COST]])</f>
        <v>28625680</v>
      </c>
      <c r="R244" t="s">
        <v>953</v>
      </c>
      <c r="S244" t="s">
        <v>960</v>
      </c>
      <c r="T244" t="s">
        <v>13</v>
      </c>
      <c r="U244" t="s">
        <v>969</v>
      </c>
      <c r="V244" t="s">
        <v>1226</v>
      </c>
    </row>
    <row r="245" spans="1:22" x14ac:dyDescent="0.25">
      <c r="A245" t="s">
        <v>262</v>
      </c>
      <c r="B245" s="1">
        <v>46370</v>
      </c>
      <c r="C245" t="str">
        <f>TEXT(Table1[[#This Row],[ORDER DATE]],"MMM")</f>
        <v>Dec</v>
      </c>
      <c r="D245" t="str">
        <f>TEXT(Table1[[#This Row],[ORDER DATE]],"YYYY")</f>
        <v>2026</v>
      </c>
      <c r="E245" t="s">
        <v>562</v>
      </c>
      <c r="F245" t="s">
        <v>626</v>
      </c>
      <c r="G245" t="s">
        <v>639</v>
      </c>
      <c r="H245" t="s">
        <v>892</v>
      </c>
      <c r="I245" t="s">
        <v>2</v>
      </c>
      <c r="J245">
        <f t="shared" ca="1" si="15"/>
        <v>3</v>
      </c>
      <c r="K245">
        <f t="shared" ca="1" si="16"/>
        <v>4559</v>
      </c>
      <c r="L245">
        <f t="shared" ca="1" si="17"/>
        <v>7837</v>
      </c>
      <c r="M245" s="11">
        <f ca="1">(Table1[[#This Row],[SELLING COST]]-Table1[[#This Row],[ COST COST]])</f>
        <v>3278</v>
      </c>
      <c r="N245" s="3">
        <f t="shared" ca="1" si="18"/>
        <v>5</v>
      </c>
      <c r="O245" s="3">
        <f ca="1">(Table1[[#This Row],[ COST COST]]*Table1[[#This Row],[SELLING COST]])</f>
        <v>35728883</v>
      </c>
      <c r="P245" s="3">
        <f t="shared" ca="1" si="19"/>
        <v>26</v>
      </c>
      <c r="Q245" s="3">
        <f ca="1">(Table1[[#This Row],[TOTAL REVENUE]]-Table1[[#This Row],[ COST COST]])</f>
        <v>35724324</v>
      </c>
      <c r="R245" t="s">
        <v>954</v>
      </c>
      <c r="S245" t="s">
        <v>961</v>
      </c>
      <c r="T245" t="s">
        <v>14</v>
      </c>
      <c r="U245" t="s">
        <v>970</v>
      </c>
      <c r="V245" t="s">
        <v>1227</v>
      </c>
    </row>
    <row r="246" spans="1:22" x14ac:dyDescent="0.25">
      <c r="A246" t="s">
        <v>263</v>
      </c>
      <c r="B246" s="1">
        <v>46371</v>
      </c>
      <c r="C246" t="str">
        <f>TEXT(Table1[[#This Row],[ORDER DATE]],"MMM")</f>
        <v>Dec</v>
      </c>
      <c r="D246" t="str">
        <f>TEXT(Table1[[#This Row],[ORDER DATE]],"YYYY")</f>
        <v>2026</v>
      </c>
      <c r="E246" t="s">
        <v>563</v>
      </c>
      <c r="F246" t="s">
        <v>627</v>
      </c>
      <c r="G246" t="s">
        <v>640</v>
      </c>
      <c r="H246" t="s">
        <v>893</v>
      </c>
      <c r="I246" t="s">
        <v>2</v>
      </c>
      <c r="J246">
        <f t="shared" ca="1" si="15"/>
        <v>3</v>
      </c>
      <c r="K246">
        <f t="shared" ca="1" si="16"/>
        <v>4331</v>
      </c>
      <c r="L246">
        <f t="shared" ca="1" si="17"/>
        <v>7410</v>
      </c>
      <c r="M246" s="11">
        <f ca="1">(Table1[[#This Row],[SELLING COST]]-Table1[[#This Row],[ COST COST]])</f>
        <v>3079</v>
      </c>
      <c r="N246" s="3">
        <f t="shared" ca="1" si="18"/>
        <v>1</v>
      </c>
      <c r="O246" s="3">
        <f ca="1">(Table1[[#This Row],[ COST COST]]*Table1[[#This Row],[SELLING COST]])</f>
        <v>32092710</v>
      </c>
      <c r="P246" s="3">
        <f t="shared" ca="1" si="19"/>
        <v>29</v>
      </c>
      <c r="Q246" s="3">
        <f ca="1">(Table1[[#This Row],[TOTAL REVENUE]]-Table1[[#This Row],[ COST COST]])</f>
        <v>32088379</v>
      </c>
      <c r="R246" t="s">
        <v>955</v>
      </c>
      <c r="S246" t="s">
        <v>962</v>
      </c>
      <c r="T246" t="s">
        <v>10</v>
      </c>
      <c r="U246" t="s">
        <v>971</v>
      </c>
      <c r="V246" t="s">
        <v>1228</v>
      </c>
    </row>
    <row r="247" spans="1:22" x14ac:dyDescent="0.25">
      <c r="A247" t="s">
        <v>264</v>
      </c>
      <c r="B247" s="1">
        <v>46372</v>
      </c>
      <c r="C247" t="str">
        <f>TEXT(Table1[[#This Row],[ORDER DATE]],"MMM")</f>
        <v>Dec</v>
      </c>
      <c r="D247" t="str">
        <f>TEXT(Table1[[#This Row],[ORDER DATE]],"YYYY")</f>
        <v>2026</v>
      </c>
      <c r="E247" t="s">
        <v>564</v>
      </c>
      <c r="F247" t="s">
        <v>628</v>
      </c>
      <c r="G247" t="s">
        <v>641</v>
      </c>
      <c r="H247" t="s">
        <v>894</v>
      </c>
      <c r="I247" t="s">
        <v>2</v>
      </c>
      <c r="J247">
        <f t="shared" ca="1" si="15"/>
        <v>3</v>
      </c>
      <c r="K247">
        <f t="shared" ca="1" si="16"/>
        <v>3872</v>
      </c>
      <c r="L247">
        <f t="shared" ca="1" si="17"/>
        <v>7733</v>
      </c>
      <c r="M247" s="11">
        <f ca="1">(Table1[[#This Row],[SELLING COST]]-Table1[[#This Row],[ COST COST]])</f>
        <v>3861</v>
      </c>
      <c r="N247" s="3">
        <f t="shared" ca="1" si="18"/>
        <v>3</v>
      </c>
      <c r="O247" s="3">
        <f ca="1">(Table1[[#This Row],[ COST COST]]*Table1[[#This Row],[SELLING COST]])</f>
        <v>29942176</v>
      </c>
      <c r="P247" s="3">
        <f t="shared" ca="1" si="19"/>
        <v>33</v>
      </c>
      <c r="Q247" s="3">
        <f ca="1">(Table1[[#This Row],[TOTAL REVENUE]]-Table1[[#This Row],[ COST COST]])</f>
        <v>29938304</v>
      </c>
      <c r="R247" t="s">
        <v>956</v>
      </c>
      <c r="S247" t="s">
        <v>958</v>
      </c>
      <c r="T247" t="s">
        <v>7</v>
      </c>
      <c r="U247" t="s">
        <v>972</v>
      </c>
      <c r="V247" t="s">
        <v>1229</v>
      </c>
    </row>
    <row r="248" spans="1:22" x14ac:dyDescent="0.25">
      <c r="A248" t="s">
        <v>265</v>
      </c>
      <c r="B248" s="1">
        <v>46373</v>
      </c>
      <c r="C248" t="str">
        <f>TEXT(Table1[[#This Row],[ORDER DATE]],"MMM")</f>
        <v>Dec</v>
      </c>
      <c r="D248" t="str">
        <f>TEXT(Table1[[#This Row],[ORDER DATE]],"YYYY")</f>
        <v>2026</v>
      </c>
      <c r="E248" t="s">
        <v>565</v>
      </c>
      <c r="F248" t="s">
        <v>621</v>
      </c>
      <c r="G248" t="s">
        <v>640</v>
      </c>
      <c r="H248" t="s">
        <v>895</v>
      </c>
      <c r="I248" t="s">
        <v>2</v>
      </c>
      <c r="J248">
        <f t="shared" ca="1" si="15"/>
        <v>5</v>
      </c>
      <c r="K248">
        <f t="shared" ca="1" si="16"/>
        <v>4947</v>
      </c>
      <c r="L248">
        <f t="shared" ca="1" si="17"/>
        <v>7314</v>
      </c>
      <c r="M248" s="11">
        <f ca="1">(Table1[[#This Row],[SELLING COST]]-Table1[[#This Row],[ COST COST]])</f>
        <v>2367</v>
      </c>
      <c r="N248" s="3">
        <f t="shared" ca="1" si="18"/>
        <v>1</v>
      </c>
      <c r="O248" s="3">
        <f ca="1">(Table1[[#This Row],[ COST COST]]*Table1[[#This Row],[SELLING COST]])</f>
        <v>36182358</v>
      </c>
      <c r="P248" s="3">
        <f t="shared" ca="1" si="19"/>
        <v>26</v>
      </c>
      <c r="Q248" s="3">
        <f ca="1">(Table1[[#This Row],[TOTAL REVENUE]]-Table1[[#This Row],[ COST COST]])</f>
        <v>36177411</v>
      </c>
      <c r="R248" t="s">
        <v>16</v>
      </c>
      <c r="S248" t="s">
        <v>959</v>
      </c>
      <c r="T248" t="s">
        <v>6</v>
      </c>
      <c r="U248" t="s">
        <v>973</v>
      </c>
      <c r="V248" t="s">
        <v>1230</v>
      </c>
    </row>
    <row r="249" spans="1:22" x14ac:dyDescent="0.25">
      <c r="A249" t="s">
        <v>266</v>
      </c>
      <c r="B249" s="1">
        <v>46374</v>
      </c>
      <c r="C249" t="str">
        <f>TEXT(Table1[[#This Row],[ORDER DATE]],"MMM")</f>
        <v>Dec</v>
      </c>
      <c r="D249" t="str">
        <f>TEXT(Table1[[#This Row],[ORDER DATE]],"YYYY")</f>
        <v>2026</v>
      </c>
      <c r="E249" t="s">
        <v>566</v>
      </c>
      <c r="F249" t="s">
        <v>621</v>
      </c>
      <c r="G249" t="s">
        <v>636</v>
      </c>
      <c r="H249" t="s">
        <v>896</v>
      </c>
      <c r="I249" t="s">
        <v>2</v>
      </c>
      <c r="J249">
        <f t="shared" ca="1" si="15"/>
        <v>3</v>
      </c>
      <c r="K249">
        <f t="shared" ca="1" si="16"/>
        <v>1442</v>
      </c>
      <c r="L249">
        <f t="shared" ca="1" si="17"/>
        <v>7023</v>
      </c>
      <c r="M249" s="11">
        <f ca="1">(Table1[[#This Row],[SELLING COST]]-Table1[[#This Row],[ COST COST]])</f>
        <v>5581</v>
      </c>
      <c r="N249" s="3">
        <f t="shared" ca="1" si="18"/>
        <v>2</v>
      </c>
      <c r="O249" s="3">
        <f ca="1">(Table1[[#This Row],[ COST COST]]*Table1[[#This Row],[SELLING COST]])</f>
        <v>10127166</v>
      </c>
      <c r="P249" s="3">
        <f t="shared" ca="1" si="19"/>
        <v>36</v>
      </c>
      <c r="Q249" s="3">
        <f ca="1">(Table1[[#This Row],[TOTAL REVENUE]]-Table1[[#This Row],[ COST COST]])</f>
        <v>10125724</v>
      </c>
      <c r="R249" t="s">
        <v>952</v>
      </c>
      <c r="S249" t="s">
        <v>960</v>
      </c>
      <c r="T249" t="s">
        <v>15</v>
      </c>
      <c r="U249" t="s">
        <v>974</v>
      </c>
      <c r="V249" t="s">
        <v>1231</v>
      </c>
    </row>
    <row r="250" spans="1:22" x14ac:dyDescent="0.25">
      <c r="A250" t="s">
        <v>267</v>
      </c>
      <c r="B250" s="1">
        <v>46375</v>
      </c>
      <c r="C250" t="str">
        <f>TEXT(Table1[[#This Row],[ORDER DATE]],"MMM")</f>
        <v>Dec</v>
      </c>
      <c r="D250" t="str">
        <f>TEXT(Table1[[#This Row],[ORDER DATE]],"YYYY")</f>
        <v>2026</v>
      </c>
      <c r="E250" t="s">
        <v>567</v>
      </c>
      <c r="F250" t="s">
        <v>622</v>
      </c>
      <c r="G250" t="s">
        <v>637</v>
      </c>
      <c r="H250" t="s">
        <v>897</v>
      </c>
      <c r="I250" t="s">
        <v>2</v>
      </c>
      <c r="J250">
        <f t="shared" ca="1" si="15"/>
        <v>3</v>
      </c>
      <c r="K250">
        <f t="shared" ca="1" si="16"/>
        <v>1376</v>
      </c>
      <c r="L250">
        <f t="shared" ca="1" si="17"/>
        <v>7817</v>
      </c>
      <c r="M250" s="11">
        <f ca="1">(Table1[[#This Row],[SELLING COST]]-Table1[[#This Row],[ COST COST]])</f>
        <v>6441</v>
      </c>
      <c r="N250" s="3">
        <f t="shared" ca="1" si="18"/>
        <v>4</v>
      </c>
      <c r="O250" s="3">
        <f ca="1">(Table1[[#This Row],[ COST COST]]*Table1[[#This Row],[SELLING COST]])</f>
        <v>10756192</v>
      </c>
      <c r="P250" s="3">
        <f t="shared" ca="1" si="19"/>
        <v>37</v>
      </c>
      <c r="Q250" s="3">
        <f ca="1">(Table1[[#This Row],[TOTAL REVENUE]]-Table1[[#This Row],[ COST COST]])</f>
        <v>10754816</v>
      </c>
      <c r="R250" t="s">
        <v>953</v>
      </c>
      <c r="S250" t="s">
        <v>961</v>
      </c>
      <c r="T250" t="s">
        <v>964</v>
      </c>
      <c r="U250" t="s">
        <v>975</v>
      </c>
      <c r="V250" t="s">
        <v>1232</v>
      </c>
    </row>
    <row r="251" spans="1:22" x14ac:dyDescent="0.25">
      <c r="A251" t="s">
        <v>268</v>
      </c>
      <c r="B251" s="1">
        <v>46376</v>
      </c>
      <c r="C251" t="str">
        <f>TEXT(Table1[[#This Row],[ORDER DATE]],"MMM")</f>
        <v>Dec</v>
      </c>
      <c r="D251" t="str">
        <f>TEXT(Table1[[#This Row],[ORDER DATE]],"YYYY")</f>
        <v>2026</v>
      </c>
      <c r="E251" t="s">
        <v>568</v>
      </c>
      <c r="F251" t="s">
        <v>633</v>
      </c>
      <c r="G251" t="s">
        <v>639</v>
      </c>
      <c r="H251" t="s">
        <v>898</v>
      </c>
      <c r="I251" t="s">
        <v>2</v>
      </c>
      <c r="J251">
        <f t="shared" ca="1" si="15"/>
        <v>5</v>
      </c>
      <c r="K251">
        <f t="shared" ca="1" si="16"/>
        <v>3380</v>
      </c>
      <c r="L251">
        <f t="shared" ca="1" si="17"/>
        <v>7559</v>
      </c>
      <c r="M251" s="11">
        <f ca="1">(Table1[[#This Row],[SELLING COST]]-Table1[[#This Row],[ COST COST]])</f>
        <v>4179</v>
      </c>
      <c r="N251" s="3">
        <f t="shared" ca="1" si="18"/>
        <v>2</v>
      </c>
      <c r="O251" s="3">
        <f ca="1">(Table1[[#This Row],[ COST COST]]*Table1[[#This Row],[SELLING COST]])</f>
        <v>25549420</v>
      </c>
      <c r="P251" s="3">
        <f t="shared" ca="1" si="19"/>
        <v>20</v>
      </c>
      <c r="Q251" s="3">
        <f ca="1">(Table1[[#This Row],[TOTAL REVENUE]]-Table1[[#This Row],[ COST COST]])</f>
        <v>25546040</v>
      </c>
      <c r="R251" t="s">
        <v>954</v>
      </c>
      <c r="S251" t="s">
        <v>962</v>
      </c>
      <c r="T251" t="s">
        <v>18</v>
      </c>
      <c r="U251" t="s">
        <v>976</v>
      </c>
      <c r="V251" t="s">
        <v>1233</v>
      </c>
    </row>
    <row r="252" spans="1:22" x14ac:dyDescent="0.25">
      <c r="A252" t="s">
        <v>269</v>
      </c>
      <c r="B252" s="1">
        <v>46377</v>
      </c>
      <c r="C252" t="str">
        <f>TEXT(Table1[[#This Row],[ORDER DATE]],"MMM")</f>
        <v>Dec</v>
      </c>
      <c r="D252" t="str">
        <f>TEXT(Table1[[#This Row],[ORDER DATE]],"YYYY")</f>
        <v>2026</v>
      </c>
      <c r="E252" t="s">
        <v>569</v>
      </c>
      <c r="F252" t="s">
        <v>634</v>
      </c>
      <c r="G252" t="s">
        <v>638</v>
      </c>
      <c r="H252" t="s">
        <v>899</v>
      </c>
      <c r="I252" t="s">
        <v>2</v>
      </c>
      <c r="J252">
        <f t="shared" ca="1" si="15"/>
        <v>5</v>
      </c>
      <c r="K252">
        <f t="shared" ca="1" si="16"/>
        <v>3648</v>
      </c>
      <c r="L252">
        <f t="shared" ca="1" si="17"/>
        <v>7578</v>
      </c>
      <c r="M252" s="11">
        <f ca="1">(Table1[[#This Row],[SELLING COST]]-Table1[[#This Row],[ COST COST]])</f>
        <v>3930</v>
      </c>
      <c r="N252" s="3">
        <f t="shared" ca="1" si="18"/>
        <v>3</v>
      </c>
      <c r="O252" s="3">
        <f ca="1">(Table1[[#This Row],[ COST COST]]*Table1[[#This Row],[SELLING COST]])</f>
        <v>27644544</v>
      </c>
      <c r="P252" s="3">
        <f t="shared" ca="1" si="19"/>
        <v>30</v>
      </c>
      <c r="Q252" s="3">
        <f ca="1">(Table1[[#This Row],[TOTAL REVENUE]]-Table1[[#This Row],[ COST COST]])</f>
        <v>27640896</v>
      </c>
      <c r="R252" t="s">
        <v>955</v>
      </c>
      <c r="S252" t="s">
        <v>958</v>
      </c>
      <c r="T252" t="s">
        <v>5</v>
      </c>
      <c r="U252" t="s">
        <v>977</v>
      </c>
      <c r="V252" t="s">
        <v>1234</v>
      </c>
    </row>
    <row r="253" spans="1:22" x14ac:dyDescent="0.25">
      <c r="A253" t="s">
        <v>270</v>
      </c>
      <c r="B253" s="1">
        <v>46378</v>
      </c>
      <c r="C253" t="str">
        <f>TEXT(Table1[[#This Row],[ORDER DATE]],"MMM")</f>
        <v>Dec</v>
      </c>
      <c r="D253" t="str">
        <f>TEXT(Table1[[#This Row],[ORDER DATE]],"YYYY")</f>
        <v>2026</v>
      </c>
      <c r="E253" t="s">
        <v>570</v>
      </c>
      <c r="F253" t="s">
        <v>631</v>
      </c>
      <c r="G253" t="s">
        <v>642</v>
      </c>
      <c r="H253" t="s">
        <v>900</v>
      </c>
      <c r="I253" t="s">
        <v>2</v>
      </c>
      <c r="J253">
        <f t="shared" ca="1" si="15"/>
        <v>5</v>
      </c>
      <c r="K253">
        <f t="shared" ca="1" si="16"/>
        <v>3252</v>
      </c>
      <c r="L253">
        <f t="shared" ca="1" si="17"/>
        <v>7529</v>
      </c>
      <c r="M253" s="11">
        <f ca="1">(Table1[[#This Row],[SELLING COST]]-Table1[[#This Row],[ COST COST]])</f>
        <v>4277</v>
      </c>
      <c r="N253" s="3">
        <f t="shared" ca="1" si="18"/>
        <v>3</v>
      </c>
      <c r="O253" s="3">
        <f ca="1">(Table1[[#This Row],[ COST COST]]*Table1[[#This Row],[SELLING COST]])</f>
        <v>24484308</v>
      </c>
      <c r="P253" s="3">
        <f t="shared" ca="1" si="19"/>
        <v>25</v>
      </c>
      <c r="Q253" s="3">
        <f ca="1">(Table1[[#This Row],[TOTAL REVENUE]]-Table1[[#This Row],[ COST COST]])</f>
        <v>24481056</v>
      </c>
      <c r="R253" t="s">
        <v>956</v>
      </c>
      <c r="S253" t="s">
        <v>959</v>
      </c>
      <c r="T253" t="s">
        <v>8</v>
      </c>
      <c r="U253" t="s">
        <v>978</v>
      </c>
      <c r="V253" t="s">
        <v>1235</v>
      </c>
    </row>
    <row r="254" spans="1:22" x14ac:dyDescent="0.25">
      <c r="A254" t="s">
        <v>271</v>
      </c>
      <c r="B254" s="1">
        <v>46379</v>
      </c>
      <c r="C254" t="str">
        <f>TEXT(Table1[[#This Row],[ORDER DATE]],"MMM")</f>
        <v>Dec</v>
      </c>
      <c r="D254" t="str">
        <f>TEXT(Table1[[#This Row],[ORDER DATE]],"YYYY")</f>
        <v>2026</v>
      </c>
      <c r="E254" t="s">
        <v>571</v>
      </c>
      <c r="F254" t="s">
        <v>0</v>
      </c>
      <c r="G254" t="s">
        <v>643</v>
      </c>
      <c r="H254" t="s">
        <v>901</v>
      </c>
      <c r="I254" t="s">
        <v>2</v>
      </c>
      <c r="J254">
        <f t="shared" ca="1" si="15"/>
        <v>4</v>
      </c>
      <c r="K254">
        <f t="shared" ca="1" si="16"/>
        <v>3138</v>
      </c>
      <c r="L254">
        <f t="shared" ca="1" si="17"/>
        <v>7643</v>
      </c>
      <c r="M254" s="11">
        <f ca="1">(Table1[[#This Row],[SELLING COST]]-Table1[[#This Row],[ COST COST]])</f>
        <v>4505</v>
      </c>
      <c r="N254" s="3">
        <f t="shared" ca="1" si="18"/>
        <v>1</v>
      </c>
      <c r="O254" s="3">
        <f ca="1">(Table1[[#This Row],[ COST COST]]*Table1[[#This Row],[SELLING COST]])</f>
        <v>23983734</v>
      </c>
      <c r="P254" s="3">
        <f t="shared" ca="1" si="19"/>
        <v>31</v>
      </c>
      <c r="Q254" s="3">
        <f ca="1">(Table1[[#This Row],[TOTAL REVENUE]]-Table1[[#This Row],[ COST COST]])</f>
        <v>23980596</v>
      </c>
      <c r="R254" t="s">
        <v>16</v>
      </c>
      <c r="S254" t="s">
        <v>960</v>
      </c>
      <c r="T254" t="s">
        <v>11</v>
      </c>
      <c r="U254" t="s">
        <v>979</v>
      </c>
      <c r="V254" t="s">
        <v>1236</v>
      </c>
    </row>
    <row r="255" spans="1:22" x14ac:dyDescent="0.25">
      <c r="A255" t="s">
        <v>272</v>
      </c>
      <c r="B255" s="1">
        <v>46380</v>
      </c>
      <c r="C255" t="str">
        <f>TEXT(Table1[[#This Row],[ORDER DATE]],"MMM")</f>
        <v>Dec</v>
      </c>
      <c r="D255" t="str">
        <f>TEXT(Table1[[#This Row],[ORDER DATE]],"YYYY")</f>
        <v>2026</v>
      </c>
      <c r="E255" t="s">
        <v>572</v>
      </c>
      <c r="F255" t="s">
        <v>625</v>
      </c>
      <c r="G255" t="s">
        <v>644</v>
      </c>
      <c r="H255" t="s">
        <v>902</v>
      </c>
      <c r="I255" t="s">
        <v>2</v>
      </c>
      <c r="J255">
        <f t="shared" ca="1" si="15"/>
        <v>4</v>
      </c>
      <c r="K255">
        <f t="shared" ca="1" si="16"/>
        <v>1348</v>
      </c>
      <c r="L255">
        <f t="shared" ca="1" si="17"/>
        <v>7358</v>
      </c>
      <c r="M255" s="11">
        <f ca="1">(Table1[[#This Row],[SELLING COST]]-Table1[[#This Row],[ COST COST]])</f>
        <v>6010</v>
      </c>
      <c r="N255" s="3">
        <f t="shared" ca="1" si="18"/>
        <v>5</v>
      </c>
      <c r="O255" s="3">
        <f ca="1">(Table1[[#This Row],[ COST COST]]*Table1[[#This Row],[SELLING COST]])</f>
        <v>9918584</v>
      </c>
      <c r="P255" s="3">
        <f t="shared" ca="1" si="19"/>
        <v>25</v>
      </c>
      <c r="Q255" s="3">
        <f ca="1">(Table1[[#This Row],[TOTAL REVENUE]]-Table1[[#This Row],[ COST COST]])</f>
        <v>9917236</v>
      </c>
      <c r="R255" t="s">
        <v>952</v>
      </c>
      <c r="S255" t="s">
        <v>961</v>
      </c>
      <c r="T255" t="s">
        <v>965</v>
      </c>
      <c r="U255" t="s">
        <v>980</v>
      </c>
      <c r="V255" t="s">
        <v>1237</v>
      </c>
    </row>
    <row r="256" spans="1:22" x14ac:dyDescent="0.25">
      <c r="A256" t="s">
        <v>273</v>
      </c>
      <c r="B256" s="1">
        <v>46381</v>
      </c>
      <c r="C256" t="str">
        <f>TEXT(Table1[[#This Row],[ORDER DATE]],"MMM")</f>
        <v>Dec</v>
      </c>
      <c r="D256" t="str">
        <f>TEXT(Table1[[#This Row],[ORDER DATE]],"YYYY")</f>
        <v>2026</v>
      </c>
      <c r="E256" t="s">
        <v>573</v>
      </c>
      <c r="F256" t="s">
        <v>626</v>
      </c>
      <c r="G256" t="s">
        <v>645</v>
      </c>
      <c r="H256" t="s">
        <v>903</v>
      </c>
      <c r="I256" t="s">
        <v>2</v>
      </c>
      <c r="J256">
        <f t="shared" ca="1" si="15"/>
        <v>5</v>
      </c>
      <c r="K256">
        <f t="shared" ca="1" si="16"/>
        <v>4818</v>
      </c>
      <c r="L256">
        <f t="shared" ca="1" si="17"/>
        <v>7127</v>
      </c>
      <c r="M256" s="11">
        <f ca="1">(Table1[[#This Row],[SELLING COST]]-Table1[[#This Row],[ COST COST]])</f>
        <v>2309</v>
      </c>
      <c r="N256" s="3">
        <f t="shared" ca="1" si="18"/>
        <v>1</v>
      </c>
      <c r="O256" s="3">
        <f ca="1">(Table1[[#This Row],[ COST COST]]*Table1[[#This Row],[SELLING COST]])</f>
        <v>34337886</v>
      </c>
      <c r="P256" s="3">
        <f t="shared" ca="1" si="19"/>
        <v>40</v>
      </c>
      <c r="Q256" s="3">
        <f ca="1">(Table1[[#This Row],[TOTAL REVENUE]]-Table1[[#This Row],[ COST COST]])</f>
        <v>34333068</v>
      </c>
      <c r="R256" t="s">
        <v>953</v>
      </c>
      <c r="S256" t="s">
        <v>962</v>
      </c>
      <c r="T256" t="s">
        <v>12</v>
      </c>
      <c r="U256" t="s">
        <v>981</v>
      </c>
      <c r="V256" t="s">
        <v>1238</v>
      </c>
    </row>
    <row r="257" spans="1:22" x14ac:dyDescent="0.25">
      <c r="A257" t="s">
        <v>274</v>
      </c>
      <c r="B257" s="1">
        <v>46382</v>
      </c>
      <c r="C257" t="str">
        <f>TEXT(Table1[[#This Row],[ORDER DATE]],"MMM")</f>
        <v>Dec</v>
      </c>
      <c r="D257" t="str">
        <f>TEXT(Table1[[#This Row],[ORDER DATE]],"YYYY")</f>
        <v>2026</v>
      </c>
      <c r="E257" t="s">
        <v>574</v>
      </c>
      <c r="F257" t="s">
        <v>626</v>
      </c>
      <c r="G257" t="s">
        <v>646</v>
      </c>
      <c r="H257" t="s">
        <v>904</v>
      </c>
      <c r="I257" t="s">
        <v>2</v>
      </c>
      <c r="J257">
        <f t="shared" ca="1" si="15"/>
        <v>4</v>
      </c>
      <c r="K257">
        <f t="shared" ca="1" si="16"/>
        <v>3711</v>
      </c>
      <c r="L257">
        <f t="shared" ca="1" si="17"/>
        <v>7513</v>
      </c>
      <c r="M257" s="11">
        <f ca="1">(Table1[[#This Row],[SELLING COST]]-Table1[[#This Row],[ COST COST]])</f>
        <v>3802</v>
      </c>
      <c r="N257" s="3">
        <f t="shared" ca="1" si="18"/>
        <v>3</v>
      </c>
      <c r="O257" s="3">
        <f ca="1">(Table1[[#This Row],[ COST COST]]*Table1[[#This Row],[SELLING COST]])</f>
        <v>27880743</v>
      </c>
      <c r="P257" s="3">
        <f t="shared" ca="1" si="19"/>
        <v>36</v>
      </c>
      <c r="Q257" s="3">
        <f ca="1">(Table1[[#This Row],[TOTAL REVENUE]]-Table1[[#This Row],[ COST COST]])</f>
        <v>27877032</v>
      </c>
      <c r="R257" t="s">
        <v>954</v>
      </c>
      <c r="S257" t="s">
        <v>958</v>
      </c>
      <c r="T257" t="s">
        <v>963</v>
      </c>
      <c r="U257" t="s">
        <v>967</v>
      </c>
      <c r="V257" t="s">
        <v>1239</v>
      </c>
    </row>
    <row r="258" spans="1:22" x14ac:dyDescent="0.25">
      <c r="A258" t="s">
        <v>275</v>
      </c>
      <c r="B258" s="1">
        <v>46383</v>
      </c>
      <c r="C258" t="str">
        <f>TEXT(Table1[[#This Row],[ORDER DATE]],"MMM")</f>
        <v>Dec</v>
      </c>
      <c r="D258" t="str">
        <f>TEXT(Table1[[#This Row],[ORDER DATE]],"YYYY")</f>
        <v>2026</v>
      </c>
      <c r="E258" t="s">
        <v>575</v>
      </c>
      <c r="F258" t="s">
        <v>627</v>
      </c>
      <c r="G258" t="s">
        <v>647</v>
      </c>
      <c r="H258" t="s">
        <v>905</v>
      </c>
      <c r="I258" t="s">
        <v>2</v>
      </c>
      <c r="J258">
        <f t="shared" ref="J258:J300" ca="1" si="20">RANDBETWEEN(3,5)</f>
        <v>4</v>
      </c>
      <c r="K258">
        <f t="shared" ref="K258:K300" ca="1" si="21">RANDBETWEEN(500,5000)</f>
        <v>2464</v>
      </c>
      <c r="L258">
        <f t="shared" ref="L258:L300" ca="1" si="22">RANDBETWEEN(7000,8000)</f>
        <v>7469</v>
      </c>
      <c r="M258" s="11">
        <f ca="1">(Table1[[#This Row],[SELLING COST]]-Table1[[#This Row],[ COST COST]])</f>
        <v>5005</v>
      </c>
      <c r="N258" s="3">
        <f t="shared" ref="N258:N300" ca="1" si="23">RANDBETWEEN(0.2,7)</f>
        <v>5</v>
      </c>
      <c r="O258" s="3">
        <f ca="1">(Table1[[#This Row],[ COST COST]]*Table1[[#This Row],[SELLING COST]])</f>
        <v>18403616</v>
      </c>
      <c r="P258" s="3">
        <f t="shared" ca="1" si="19"/>
        <v>36</v>
      </c>
      <c r="Q258" s="3">
        <f ca="1">(Table1[[#This Row],[TOTAL REVENUE]]-Table1[[#This Row],[ COST COST]])</f>
        <v>18401152</v>
      </c>
      <c r="R258" t="s">
        <v>955</v>
      </c>
      <c r="S258" t="s">
        <v>959</v>
      </c>
      <c r="T258" t="s">
        <v>3</v>
      </c>
      <c r="U258" t="s">
        <v>968</v>
      </c>
      <c r="V258" t="s">
        <v>1240</v>
      </c>
    </row>
    <row r="259" spans="1:22" x14ac:dyDescent="0.25">
      <c r="A259" t="s">
        <v>276</v>
      </c>
      <c r="B259" s="1">
        <v>46384</v>
      </c>
      <c r="C259" t="str">
        <f>TEXT(Table1[[#This Row],[ORDER DATE]],"MMM")</f>
        <v>Dec</v>
      </c>
      <c r="D259" t="str">
        <f>TEXT(Table1[[#This Row],[ORDER DATE]],"YYYY")</f>
        <v>2026</v>
      </c>
      <c r="E259" t="s">
        <v>576</v>
      </c>
      <c r="F259" t="s">
        <v>628</v>
      </c>
      <c r="G259" t="s">
        <v>647</v>
      </c>
      <c r="H259" t="s">
        <v>906</v>
      </c>
      <c r="I259" t="s">
        <v>2</v>
      </c>
      <c r="J259">
        <f t="shared" ca="1" si="20"/>
        <v>5</v>
      </c>
      <c r="K259">
        <f t="shared" ca="1" si="21"/>
        <v>2448</v>
      </c>
      <c r="L259">
        <f t="shared" ca="1" si="22"/>
        <v>7628</v>
      </c>
      <c r="M259" s="11">
        <f ca="1">(Table1[[#This Row],[SELLING COST]]-Table1[[#This Row],[ COST COST]])</f>
        <v>5180</v>
      </c>
      <c r="N259" s="3">
        <f t="shared" ca="1" si="23"/>
        <v>3</v>
      </c>
      <c r="O259" s="3">
        <f ca="1">(Table1[[#This Row],[ COST COST]]*Table1[[#This Row],[SELLING COST]])</f>
        <v>18673344</v>
      </c>
      <c r="P259" s="3">
        <f t="shared" ref="P259:P300" ca="1" si="24">RANDBETWEEN(20,40)</f>
        <v>35</v>
      </c>
      <c r="Q259" s="3">
        <f ca="1">(Table1[[#This Row],[TOTAL REVENUE]]-Table1[[#This Row],[ COST COST]])</f>
        <v>18670896</v>
      </c>
      <c r="R259" t="s">
        <v>956</v>
      </c>
      <c r="S259" t="s">
        <v>960</v>
      </c>
      <c r="T259" t="s">
        <v>4</v>
      </c>
      <c r="U259" t="s">
        <v>969</v>
      </c>
      <c r="V259" t="s">
        <v>1241</v>
      </c>
    </row>
    <row r="260" spans="1:22" x14ac:dyDescent="0.25">
      <c r="A260" t="s">
        <v>277</v>
      </c>
      <c r="B260" s="1">
        <v>46385</v>
      </c>
      <c r="C260" t="str">
        <f>TEXT(Table1[[#This Row],[ORDER DATE]],"MMM")</f>
        <v>Dec</v>
      </c>
      <c r="D260" t="str">
        <f>TEXT(Table1[[#This Row],[ORDER DATE]],"YYYY")</f>
        <v>2026</v>
      </c>
      <c r="E260" t="s">
        <v>577</v>
      </c>
      <c r="F260" t="s">
        <v>627</v>
      </c>
      <c r="G260" t="s">
        <v>646</v>
      </c>
      <c r="H260" t="s">
        <v>907</v>
      </c>
      <c r="I260" t="s">
        <v>2</v>
      </c>
      <c r="J260">
        <f t="shared" ca="1" si="20"/>
        <v>3</v>
      </c>
      <c r="K260">
        <f t="shared" ca="1" si="21"/>
        <v>1105</v>
      </c>
      <c r="L260">
        <f t="shared" ca="1" si="22"/>
        <v>7000</v>
      </c>
      <c r="M260" s="11">
        <f ca="1">(Table1[[#This Row],[SELLING COST]]-Table1[[#This Row],[ COST COST]])</f>
        <v>5895</v>
      </c>
      <c r="N260" s="3">
        <f t="shared" ca="1" si="23"/>
        <v>2</v>
      </c>
      <c r="O260" s="3">
        <f ca="1">(Table1[[#This Row],[ COST COST]]*Table1[[#This Row],[SELLING COST]])</f>
        <v>7735000</v>
      </c>
      <c r="P260" s="3">
        <f t="shared" ca="1" si="24"/>
        <v>36</v>
      </c>
      <c r="Q260" s="3">
        <f ca="1">(Table1[[#This Row],[TOTAL REVENUE]]-Table1[[#This Row],[ COST COST]])</f>
        <v>7733895</v>
      </c>
      <c r="R260" t="s">
        <v>16</v>
      </c>
      <c r="S260" t="s">
        <v>961</v>
      </c>
      <c r="T260" t="s">
        <v>9</v>
      </c>
      <c r="U260" t="s">
        <v>970</v>
      </c>
      <c r="V260" t="s">
        <v>1242</v>
      </c>
    </row>
    <row r="261" spans="1:22" x14ac:dyDescent="0.25">
      <c r="A261" t="s">
        <v>278</v>
      </c>
      <c r="B261" s="1">
        <v>46386</v>
      </c>
      <c r="C261" t="str">
        <f>TEXT(Table1[[#This Row],[ORDER DATE]],"MMM")</f>
        <v>Dec</v>
      </c>
      <c r="D261" t="str">
        <f>TEXT(Table1[[#This Row],[ORDER DATE]],"YYYY")</f>
        <v>2026</v>
      </c>
      <c r="E261" t="s">
        <v>578</v>
      </c>
      <c r="F261" t="s">
        <v>0</v>
      </c>
      <c r="G261" t="s">
        <v>624</v>
      </c>
      <c r="H261" t="s">
        <v>908</v>
      </c>
      <c r="I261" t="s">
        <v>2</v>
      </c>
      <c r="J261">
        <f t="shared" ca="1" si="20"/>
        <v>3</v>
      </c>
      <c r="K261">
        <f t="shared" ca="1" si="21"/>
        <v>3836</v>
      </c>
      <c r="L261">
        <f t="shared" ca="1" si="22"/>
        <v>7342</v>
      </c>
      <c r="M261" s="11">
        <f ca="1">(Table1[[#This Row],[SELLING COST]]-Table1[[#This Row],[ COST COST]])</f>
        <v>3506</v>
      </c>
      <c r="N261" s="3">
        <f t="shared" ca="1" si="23"/>
        <v>4</v>
      </c>
      <c r="O261" s="3">
        <f ca="1">(Table1[[#This Row],[ COST COST]]*Table1[[#This Row],[SELLING COST]])</f>
        <v>28163912</v>
      </c>
      <c r="P261" s="3">
        <f t="shared" ca="1" si="24"/>
        <v>29</v>
      </c>
      <c r="Q261" s="3">
        <f ca="1">(Table1[[#This Row],[TOTAL REVENUE]]-Table1[[#This Row],[ COST COST]])</f>
        <v>28160076</v>
      </c>
      <c r="R261" t="s">
        <v>952</v>
      </c>
      <c r="S261" t="s">
        <v>962</v>
      </c>
      <c r="T261" t="s">
        <v>13</v>
      </c>
      <c r="U261" t="s">
        <v>971</v>
      </c>
      <c r="V261" t="s">
        <v>1243</v>
      </c>
    </row>
    <row r="262" spans="1:22" x14ac:dyDescent="0.25">
      <c r="A262" t="s">
        <v>279</v>
      </c>
      <c r="B262" s="1">
        <v>46387</v>
      </c>
      <c r="C262" t="str">
        <f>TEXT(Table1[[#This Row],[ORDER DATE]],"MMM")</f>
        <v>Dec</v>
      </c>
      <c r="D262" t="str">
        <f>TEXT(Table1[[#This Row],[ORDER DATE]],"YYYY")</f>
        <v>2026</v>
      </c>
      <c r="E262" t="s">
        <v>579</v>
      </c>
      <c r="F262" t="s">
        <v>620</v>
      </c>
      <c r="G262" t="s">
        <v>636</v>
      </c>
      <c r="H262" t="s">
        <v>909</v>
      </c>
      <c r="I262" t="s">
        <v>2</v>
      </c>
      <c r="J262">
        <f t="shared" ca="1" si="20"/>
        <v>3</v>
      </c>
      <c r="K262">
        <f t="shared" ca="1" si="21"/>
        <v>4263</v>
      </c>
      <c r="L262">
        <f t="shared" ca="1" si="22"/>
        <v>7476</v>
      </c>
      <c r="M262" s="11">
        <f ca="1">(Table1[[#This Row],[SELLING COST]]-Table1[[#This Row],[ COST COST]])</f>
        <v>3213</v>
      </c>
      <c r="N262" s="3">
        <f t="shared" ca="1" si="23"/>
        <v>2</v>
      </c>
      <c r="O262" s="3">
        <f ca="1">(Table1[[#This Row],[ COST COST]]*Table1[[#This Row],[SELLING COST]])</f>
        <v>31870188</v>
      </c>
      <c r="P262" s="3">
        <f t="shared" ca="1" si="24"/>
        <v>36</v>
      </c>
      <c r="Q262" s="3">
        <f ca="1">(Table1[[#This Row],[TOTAL REVENUE]]-Table1[[#This Row],[ COST COST]])</f>
        <v>31865925</v>
      </c>
      <c r="R262" t="s">
        <v>953</v>
      </c>
      <c r="S262" t="s">
        <v>958</v>
      </c>
      <c r="T262" t="s">
        <v>14</v>
      </c>
      <c r="U262" t="s">
        <v>972</v>
      </c>
      <c r="V262" t="s">
        <v>1244</v>
      </c>
    </row>
    <row r="263" spans="1:22" x14ac:dyDescent="0.25">
      <c r="A263" t="s">
        <v>280</v>
      </c>
      <c r="B263" s="1">
        <v>46388</v>
      </c>
      <c r="C263" t="str">
        <f>TEXT(Table1[[#This Row],[ORDER DATE]],"MMM")</f>
        <v>Jan</v>
      </c>
      <c r="D263" t="str">
        <f>TEXT(Table1[[#This Row],[ORDER DATE]],"YYYY")</f>
        <v>2027</v>
      </c>
      <c r="E263" t="s">
        <v>580</v>
      </c>
      <c r="F263" t="s">
        <v>619</v>
      </c>
      <c r="G263" t="s">
        <v>637</v>
      </c>
      <c r="H263" t="s">
        <v>910</v>
      </c>
      <c r="I263" t="s">
        <v>2</v>
      </c>
      <c r="J263">
        <f t="shared" ca="1" si="20"/>
        <v>4</v>
      </c>
      <c r="K263">
        <f t="shared" ca="1" si="21"/>
        <v>2280</v>
      </c>
      <c r="L263">
        <f t="shared" ca="1" si="22"/>
        <v>7462</v>
      </c>
      <c r="M263" s="11">
        <f ca="1">(Table1[[#This Row],[SELLING COST]]-Table1[[#This Row],[ COST COST]])</f>
        <v>5182</v>
      </c>
      <c r="N263" s="3">
        <f t="shared" ca="1" si="23"/>
        <v>3</v>
      </c>
      <c r="O263" s="3">
        <f ca="1">(Table1[[#This Row],[ COST COST]]*Table1[[#This Row],[SELLING COST]])</f>
        <v>17013360</v>
      </c>
      <c r="P263" s="3">
        <f t="shared" ca="1" si="24"/>
        <v>36</v>
      </c>
      <c r="Q263" s="3">
        <f ca="1">(Table1[[#This Row],[TOTAL REVENUE]]-Table1[[#This Row],[ COST COST]])</f>
        <v>17011080</v>
      </c>
      <c r="R263" t="s">
        <v>954</v>
      </c>
      <c r="S263" t="s">
        <v>959</v>
      </c>
      <c r="T263" t="s">
        <v>10</v>
      </c>
      <c r="U263" t="s">
        <v>973</v>
      </c>
      <c r="V263" t="s">
        <v>1245</v>
      </c>
    </row>
    <row r="264" spans="1:22" x14ac:dyDescent="0.25">
      <c r="A264" t="s">
        <v>281</v>
      </c>
      <c r="B264" s="1">
        <v>46389</v>
      </c>
      <c r="C264" t="str">
        <f>TEXT(Table1[[#This Row],[ORDER DATE]],"MMM")</f>
        <v>Jan</v>
      </c>
      <c r="D264" t="str">
        <f>TEXT(Table1[[#This Row],[ORDER DATE]],"YYYY")</f>
        <v>2027</v>
      </c>
      <c r="E264" t="s">
        <v>581</v>
      </c>
      <c r="F264" t="s">
        <v>1</v>
      </c>
      <c r="G264" t="s">
        <v>638</v>
      </c>
      <c r="H264" t="s">
        <v>911</v>
      </c>
      <c r="I264" t="s">
        <v>2</v>
      </c>
      <c r="J264">
        <f t="shared" ca="1" si="20"/>
        <v>3</v>
      </c>
      <c r="K264">
        <f t="shared" ca="1" si="21"/>
        <v>4229</v>
      </c>
      <c r="L264">
        <f t="shared" ca="1" si="22"/>
        <v>7339</v>
      </c>
      <c r="M264" s="11">
        <f ca="1">(Table1[[#This Row],[SELLING COST]]-Table1[[#This Row],[ COST COST]])</f>
        <v>3110</v>
      </c>
      <c r="N264" s="3">
        <f t="shared" ca="1" si="23"/>
        <v>5</v>
      </c>
      <c r="O264" s="3">
        <f ca="1">(Table1[[#This Row],[ COST COST]]*Table1[[#This Row],[SELLING COST]])</f>
        <v>31036631</v>
      </c>
      <c r="P264" s="3">
        <f t="shared" ca="1" si="24"/>
        <v>37</v>
      </c>
      <c r="Q264" s="3">
        <f ca="1">(Table1[[#This Row],[TOTAL REVENUE]]-Table1[[#This Row],[ COST COST]])</f>
        <v>31032402</v>
      </c>
      <c r="R264" t="s">
        <v>955</v>
      </c>
      <c r="S264" t="s">
        <v>960</v>
      </c>
      <c r="T264" t="s">
        <v>7</v>
      </c>
      <c r="U264" t="s">
        <v>974</v>
      </c>
      <c r="V264" t="s">
        <v>1246</v>
      </c>
    </row>
    <row r="265" spans="1:22" x14ac:dyDescent="0.25">
      <c r="A265" t="s">
        <v>282</v>
      </c>
      <c r="B265" s="1">
        <v>46390</v>
      </c>
      <c r="C265" t="str">
        <f>TEXT(Table1[[#This Row],[ORDER DATE]],"MMM")</f>
        <v>Jan</v>
      </c>
      <c r="D265" t="str">
        <f>TEXT(Table1[[#This Row],[ORDER DATE]],"YYYY")</f>
        <v>2027</v>
      </c>
      <c r="E265" t="s">
        <v>582</v>
      </c>
      <c r="F265" t="s">
        <v>623</v>
      </c>
      <c r="G265" t="s">
        <v>639</v>
      </c>
      <c r="H265" t="s">
        <v>912</v>
      </c>
      <c r="I265" t="s">
        <v>2</v>
      </c>
      <c r="J265">
        <f t="shared" ca="1" si="20"/>
        <v>5</v>
      </c>
      <c r="K265">
        <f t="shared" ca="1" si="21"/>
        <v>4481</v>
      </c>
      <c r="L265">
        <f t="shared" ca="1" si="22"/>
        <v>7313</v>
      </c>
      <c r="M265" s="11">
        <f ca="1">(Table1[[#This Row],[SELLING COST]]-Table1[[#This Row],[ COST COST]])</f>
        <v>2832</v>
      </c>
      <c r="N265" s="3">
        <f t="shared" ca="1" si="23"/>
        <v>4</v>
      </c>
      <c r="O265" s="3">
        <f ca="1">(Table1[[#This Row],[ COST COST]]*Table1[[#This Row],[SELLING COST]])</f>
        <v>32769553</v>
      </c>
      <c r="P265" s="3">
        <f t="shared" ca="1" si="24"/>
        <v>24</v>
      </c>
      <c r="Q265" s="3">
        <f ca="1">(Table1[[#This Row],[TOTAL REVENUE]]-Table1[[#This Row],[ COST COST]])</f>
        <v>32765072</v>
      </c>
      <c r="R265" t="s">
        <v>956</v>
      </c>
      <c r="S265" t="s">
        <v>961</v>
      </c>
      <c r="T265" t="s">
        <v>6</v>
      </c>
      <c r="U265" t="s">
        <v>975</v>
      </c>
      <c r="V265" t="s">
        <v>1247</v>
      </c>
    </row>
    <row r="266" spans="1:22" x14ac:dyDescent="0.25">
      <c r="A266" t="s">
        <v>283</v>
      </c>
      <c r="B266" s="1">
        <v>46391</v>
      </c>
      <c r="C266" t="str">
        <f>TEXT(Table1[[#This Row],[ORDER DATE]],"MMM")</f>
        <v>Jan</v>
      </c>
      <c r="D266" t="str">
        <f>TEXT(Table1[[#This Row],[ORDER DATE]],"YYYY")</f>
        <v>2027</v>
      </c>
      <c r="E266" t="s">
        <v>583</v>
      </c>
      <c r="F266" t="s">
        <v>629</v>
      </c>
      <c r="G266" t="s">
        <v>640</v>
      </c>
      <c r="H266" t="s">
        <v>913</v>
      </c>
      <c r="I266" t="s">
        <v>2</v>
      </c>
      <c r="J266">
        <f t="shared" ca="1" si="20"/>
        <v>5</v>
      </c>
      <c r="K266">
        <f t="shared" ca="1" si="21"/>
        <v>2184</v>
      </c>
      <c r="L266">
        <f t="shared" ca="1" si="22"/>
        <v>7920</v>
      </c>
      <c r="M266" s="11">
        <f ca="1">(Table1[[#This Row],[SELLING COST]]-Table1[[#This Row],[ COST COST]])</f>
        <v>5736</v>
      </c>
      <c r="N266" s="3">
        <f t="shared" ca="1" si="23"/>
        <v>1</v>
      </c>
      <c r="O266" s="3">
        <f ca="1">(Table1[[#This Row],[ COST COST]]*Table1[[#This Row],[SELLING COST]])</f>
        <v>17297280</v>
      </c>
      <c r="P266" s="3">
        <f t="shared" ca="1" si="24"/>
        <v>31</v>
      </c>
      <c r="Q266" s="3">
        <f ca="1">(Table1[[#This Row],[TOTAL REVENUE]]-Table1[[#This Row],[ COST COST]])</f>
        <v>17295096</v>
      </c>
      <c r="R266" t="s">
        <v>16</v>
      </c>
      <c r="S266" t="s">
        <v>962</v>
      </c>
      <c r="T266" t="s">
        <v>15</v>
      </c>
      <c r="U266" t="s">
        <v>976</v>
      </c>
      <c r="V266" t="s">
        <v>1248</v>
      </c>
    </row>
    <row r="267" spans="1:22" x14ac:dyDescent="0.25">
      <c r="A267" t="s">
        <v>284</v>
      </c>
      <c r="B267" s="1">
        <v>46392</v>
      </c>
      <c r="C267" t="str">
        <f>TEXT(Table1[[#This Row],[ORDER DATE]],"MMM")</f>
        <v>Jan</v>
      </c>
      <c r="D267" t="str">
        <f>TEXT(Table1[[#This Row],[ORDER DATE]],"YYYY")</f>
        <v>2027</v>
      </c>
      <c r="E267" t="s">
        <v>584</v>
      </c>
      <c r="F267" t="s">
        <v>630</v>
      </c>
      <c r="G267" t="s">
        <v>641</v>
      </c>
      <c r="H267" t="s">
        <v>914</v>
      </c>
      <c r="I267" t="s">
        <v>2</v>
      </c>
      <c r="J267">
        <f t="shared" ca="1" si="20"/>
        <v>4</v>
      </c>
      <c r="K267">
        <f t="shared" ca="1" si="21"/>
        <v>4378</v>
      </c>
      <c r="L267">
        <f t="shared" ca="1" si="22"/>
        <v>7326</v>
      </c>
      <c r="M267" s="11">
        <f ca="1">(Table1[[#This Row],[SELLING COST]]-Table1[[#This Row],[ COST COST]])</f>
        <v>2948</v>
      </c>
      <c r="N267" s="3">
        <f t="shared" ca="1" si="23"/>
        <v>2</v>
      </c>
      <c r="O267" s="3">
        <f ca="1">(Table1[[#This Row],[ COST COST]]*Table1[[#This Row],[SELLING COST]])</f>
        <v>32073228</v>
      </c>
      <c r="P267" s="3">
        <f t="shared" ca="1" si="24"/>
        <v>21</v>
      </c>
      <c r="Q267" s="3">
        <f ca="1">(Table1[[#This Row],[TOTAL REVENUE]]-Table1[[#This Row],[ COST COST]])</f>
        <v>32068850</v>
      </c>
      <c r="R267" t="s">
        <v>952</v>
      </c>
      <c r="S267" t="s">
        <v>958</v>
      </c>
      <c r="T267" t="s">
        <v>964</v>
      </c>
      <c r="U267" t="s">
        <v>977</v>
      </c>
      <c r="V267" t="s">
        <v>1249</v>
      </c>
    </row>
    <row r="268" spans="1:22" x14ac:dyDescent="0.25">
      <c r="A268" t="s">
        <v>285</v>
      </c>
      <c r="B268" s="1">
        <v>46393</v>
      </c>
      <c r="C268" t="str">
        <f>TEXT(Table1[[#This Row],[ORDER DATE]],"MMM")</f>
        <v>Jan</v>
      </c>
      <c r="D268" t="str">
        <f>TEXT(Table1[[#This Row],[ORDER DATE]],"YYYY")</f>
        <v>2027</v>
      </c>
      <c r="E268" t="s">
        <v>585</v>
      </c>
      <c r="F268" t="s">
        <v>631</v>
      </c>
      <c r="G268" t="s">
        <v>640</v>
      </c>
      <c r="H268" t="s">
        <v>915</v>
      </c>
      <c r="I268" t="s">
        <v>2</v>
      </c>
      <c r="J268">
        <f t="shared" ca="1" si="20"/>
        <v>5</v>
      </c>
      <c r="K268">
        <f t="shared" ca="1" si="21"/>
        <v>3131</v>
      </c>
      <c r="L268">
        <f t="shared" ca="1" si="22"/>
        <v>7293</v>
      </c>
      <c r="M268" s="11">
        <f ca="1">(Table1[[#This Row],[SELLING COST]]-Table1[[#This Row],[ COST COST]])</f>
        <v>4162</v>
      </c>
      <c r="N268" s="3">
        <f t="shared" ca="1" si="23"/>
        <v>1</v>
      </c>
      <c r="O268" s="3">
        <f ca="1">(Table1[[#This Row],[ COST COST]]*Table1[[#This Row],[SELLING COST]])</f>
        <v>22834383</v>
      </c>
      <c r="P268" s="3">
        <f t="shared" ca="1" si="24"/>
        <v>21</v>
      </c>
      <c r="Q268" s="3">
        <f ca="1">(Table1[[#This Row],[TOTAL REVENUE]]-Table1[[#This Row],[ COST COST]])</f>
        <v>22831252</v>
      </c>
      <c r="R268" t="s">
        <v>953</v>
      </c>
      <c r="S268" t="s">
        <v>959</v>
      </c>
      <c r="T268" t="s">
        <v>18</v>
      </c>
      <c r="U268" t="s">
        <v>978</v>
      </c>
      <c r="V268" t="s">
        <v>1250</v>
      </c>
    </row>
    <row r="269" spans="1:22" x14ac:dyDescent="0.25">
      <c r="A269" t="s">
        <v>286</v>
      </c>
      <c r="B269" s="1">
        <v>46394</v>
      </c>
      <c r="C269" t="str">
        <f>TEXT(Table1[[#This Row],[ORDER DATE]],"MMM")</f>
        <v>Jan</v>
      </c>
      <c r="D269" t="str">
        <f>TEXT(Table1[[#This Row],[ORDER DATE]],"YYYY")</f>
        <v>2027</v>
      </c>
      <c r="E269" t="s">
        <v>586</v>
      </c>
      <c r="F269" t="s">
        <v>0</v>
      </c>
      <c r="G269" t="s">
        <v>636</v>
      </c>
      <c r="H269" t="s">
        <v>916</v>
      </c>
      <c r="I269" t="s">
        <v>2</v>
      </c>
      <c r="J269">
        <f t="shared" ca="1" si="20"/>
        <v>5</v>
      </c>
      <c r="K269">
        <f t="shared" ca="1" si="21"/>
        <v>3080</v>
      </c>
      <c r="L269">
        <f t="shared" ca="1" si="22"/>
        <v>7707</v>
      </c>
      <c r="M269" s="11">
        <f ca="1">(Table1[[#This Row],[SELLING COST]]-Table1[[#This Row],[ COST COST]])</f>
        <v>4627</v>
      </c>
      <c r="N269" s="3">
        <f t="shared" ca="1" si="23"/>
        <v>3</v>
      </c>
      <c r="O269" s="3">
        <f ca="1">(Table1[[#This Row],[ COST COST]]*Table1[[#This Row],[SELLING COST]])</f>
        <v>23737560</v>
      </c>
      <c r="P269" s="3">
        <f t="shared" ca="1" si="24"/>
        <v>24</v>
      </c>
      <c r="Q269" s="3">
        <f ca="1">(Table1[[#This Row],[TOTAL REVENUE]]-Table1[[#This Row],[ COST COST]])</f>
        <v>23734480</v>
      </c>
      <c r="R269" t="s">
        <v>954</v>
      </c>
      <c r="S269" t="s">
        <v>960</v>
      </c>
      <c r="T269" t="s">
        <v>5</v>
      </c>
      <c r="U269" t="s">
        <v>979</v>
      </c>
      <c r="V269" t="s">
        <v>1251</v>
      </c>
    </row>
    <row r="270" spans="1:22" x14ac:dyDescent="0.25">
      <c r="A270" t="s">
        <v>287</v>
      </c>
      <c r="B270" s="1">
        <v>46395</v>
      </c>
      <c r="C270" t="str">
        <f>TEXT(Table1[[#This Row],[ORDER DATE]],"MMM")</f>
        <v>Jan</v>
      </c>
      <c r="D270" t="str">
        <f>TEXT(Table1[[#This Row],[ORDER DATE]],"YYYY")</f>
        <v>2027</v>
      </c>
      <c r="E270" t="s">
        <v>587</v>
      </c>
      <c r="F270" t="s">
        <v>627</v>
      </c>
      <c r="G270" t="s">
        <v>637</v>
      </c>
      <c r="H270" t="s">
        <v>917</v>
      </c>
      <c r="I270" t="s">
        <v>2</v>
      </c>
      <c r="J270">
        <f t="shared" ca="1" si="20"/>
        <v>5</v>
      </c>
      <c r="K270">
        <f t="shared" ca="1" si="21"/>
        <v>4755</v>
      </c>
      <c r="L270">
        <f t="shared" ca="1" si="22"/>
        <v>7928</v>
      </c>
      <c r="M270" s="11">
        <f ca="1">(Table1[[#This Row],[SELLING COST]]-Table1[[#This Row],[ COST COST]])</f>
        <v>3173</v>
      </c>
      <c r="N270" s="3">
        <f t="shared" ca="1" si="23"/>
        <v>6</v>
      </c>
      <c r="O270" s="3">
        <f ca="1">(Table1[[#This Row],[ COST COST]]*Table1[[#This Row],[SELLING COST]])</f>
        <v>37697640</v>
      </c>
      <c r="P270" s="3">
        <f t="shared" ca="1" si="24"/>
        <v>40</v>
      </c>
      <c r="Q270" s="3">
        <f ca="1">(Table1[[#This Row],[TOTAL REVENUE]]-Table1[[#This Row],[ COST COST]])</f>
        <v>37692885</v>
      </c>
      <c r="R270" t="s">
        <v>955</v>
      </c>
      <c r="S270" t="s">
        <v>961</v>
      </c>
      <c r="T270" t="s">
        <v>8</v>
      </c>
      <c r="U270" t="s">
        <v>980</v>
      </c>
      <c r="V270" t="s">
        <v>1252</v>
      </c>
    </row>
    <row r="271" spans="1:22" x14ac:dyDescent="0.25">
      <c r="A271" t="s">
        <v>288</v>
      </c>
      <c r="B271" s="1">
        <v>46396</v>
      </c>
      <c r="C271" t="str">
        <f>TEXT(Table1[[#This Row],[ORDER DATE]],"MMM")</f>
        <v>Jan</v>
      </c>
      <c r="D271" t="str">
        <f>TEXT(Table1[[#This Row],[ORDER DATE]],"YYYY")</f>
        <v>2027</v>
      </c>
      <c r="E271" t="s">
        <v>588</v>
      </c>
      <c r="F271" t="s">
        <v>632</v>
      </c>
      <c r="G271" t="s">
        <v>639</v>
      </c>
      <c r="H271" t="s">
        <v>918</v>
      </c>
      <c r="I271" t="s">
        <v>2</v>
      </c>
      <c r="J271">
        <f t="shared" ca="1" si="20"/>
        <v>4</v>
      </c>
      <c r="K271">
        <f t="shared" ca="1" si="21"/>
        <v>2629</v>
      </c>
      <c r="L271">
        <f t="shared" ca="1" si="22"/>
        <v>7910</v>
      </c>
      <c r="M271" s="11">
        <f ca="1">(Table1[[#This Row],[SELLING COST]]-Table1[[#This Row],[ COST COST]])</f>
        <v>5281</v>
      </c>
      <c r="N271" s="3">
        <f t="shared" ca="1" si="23"/>
        <v>4</v>
      </c>
      <c r="O271" s="3">
        <f ca="1">(Table1[[#This Row],[ COST COST]]*Table1[[#This Row],[SELLING COST]])</f>
        <v>20795390</v>
      </c>
      <c r="P271" s="3">
        <f t="shared" ca="1" si="24"/>
        <v>36</v>
      </c>
      <c r="Q271" s="3">
        <f ca="1">(Table1[[#This Row],[TOTAL REVENUE]]-Table1[[#This Row],[ COST COST]])</f>
        <v>20792761</v>
      </c>
      <c r="R271" t="s">
        <v>956</v>
      </c>
      <c r="S271" t="s">
        <v>962</v>
      </c>
      <c r="T271" t="s">
        <v>11</v>
      </c>
      <c r="U271" t="s">
        <v>981</v>
      </c>
      <c r="V271" t="s">
        <v>1253</v>
      </c>
    </row>
    <row r="272" spans="1:22" x14ac:dyDescent="0.25">
      <c r="A272" t="s">
        <v>289</v>
      </c>
      <c r="B272" s="1">
        <v>46397</v>
      </c>
      <c r="C272" t="str">
        <f>TEXT(Table1[[#This Row],[ORDER DATE]],"MMM")</f>
        <v>Jan</v>
      </c>
      <c r="D272" t="str">
        <f>TEXT(Table1[[#This Row],[ORDER DATE]],"YYYY")</f>
        <v>2027</v>
      </c>
      <c r="E272" t="s">
        <v>589</v>
      </c>
      <c r="F272" t="s">
        <v>632</v>
      </c>
      <c r="G272" t="s">
        <v>638</v>
      </c>
      <c r="H272" t="s">
        <v>919</v>
      </c>
      <c r="I272" t="s">
        <v>2</v>
      </c>
      <c r="J272">
        <f t="shared" ca="1" si="20"/>
        <v>3</v>
      </c>
      <c r="K272">
        <f t="shared" ca="1" si="21"/>
        <v>3242</v>
      </c>
      <c r="L272">
        <f t="shared" ca="1" si="22"/>
        <v>7851</v>
      </c>
      <c r="M272" s="11">
        <f ca="1">(Table1[[#This Row],[SELLING COST]]-Table1[[#This Row],[ COST COST]])</f>
        <v>4609</v>
      </c>
      <c r="N272" s="3">
        <f t="shared" ca="1" si="23"/>
        <v>7</v>
      </c>
      <c r="O272" s="3">
        <f ca="1">(Table1[[#This Row],[ COST COST]]*Table1[[#This Row],[SELLING COST]])</f>
        <v>25452942</v>
      </c>
      <c r="P272" s="3">
        <f t="shared" ca="1" si="24"/>
        <v>34</v>
      </c>
      <c r="Q272" s="3">
        <f ca="1">(Table1[[#This Row],[TOTAL REVENUE]]-Table1[[#This Row],[ COST COST]])</f>
        <v>25449700</v>
      </c>
      <c r="R272" t="s">
        <v>16</v>
      </c>
      <c r="S272" t="s">
        <v>958</v>
      </c>
      <c r="T272" t="s">
        <v>965</v>
      </c>
      <c r="U272" t="s">
        <v>967</v>
      </c>
      <c r="V272" t="s">
        <v>1254</v>
      </c>
    </row>
    <row r="273" spans="1:22" x14ac:dyDescent="0.25">
      <c r="A273" t="s">
        <v>290</v>
      </c>
      <c r="B273" s="1">
        <v>46398</v>
      </c>
      <c r="C273" t="str">
        <f>TEXT(Table1[[#This Row],[ORDER DATE]],"MMM")</f>
        <v>Jan</v>
      </c>
      <c r="D273" t="str">
        <f>TEXT(Table1[[#This Row],[ORDER DATE]],"YYYY")</f>
        <v>2027</v>
      </c>
      <c r="E273" t="s">
        <v>590</v>
      </c>
      <c r="F273" t="s">
        <v>626</v>
      </c>
      <c r="G273" t="s">
        <v>642</v>
      </c>
      <c r="H273" t="s">
        <v>920</v>
      </c>
      <c r="I273" t="s">
        <v>2</v>
      </c>
      <c r="J273">
        <f t="shared" ca="1" si="20"/>
        <v>4</v>
      </c>
      <c r="K273">
        <f t="shared" ca="1" si="21"/>
        <v>4589</v>
      </c>
      <c r="L273">
        <f t="shared" ca="1" si="22"/>
        <v>7308</v>
      </c>
      <c r="M273" s="11">
        <f ca="1">(Table1[[#This Row],[SELLING COST]]-Table1[[#This Row],[ COST COST]])</f>
        <v>2719</v>
      </c>
      <c r="N273" s="3">
        <f t="shared" ca="1" si="23"/>
        <v>6</v>
      </c>
      <c r="O273" s="3">
        <f ca="1">(Table1[[#This Row],[ COST COST]]*Table1[[#This Row],[SELLING COST]])</f>
        <v>33536412</v>
      </c>
      <c r="P273" s="3">
        <f t="shared" ca="1" si="24"/>
        <v>30</v>
      </c>
      <c r="Q273" s="3">
        <f ca="1">(Table1[[#This Row],[TOTAL REVENUE]]-Table1[[#This Row],[ COST COST]])</f>
        <v>33531823</v>
      </c>
      <c r="R273" t="s">
        <v>952</v>
      </c>
      <c r="S273" t="s">
        <v>959</v>
      </c>
      <c r="T273" t="s">
        <v>12</v>
      </c>
      <c r="U273" t="s">
        <v>968</v>
      </c>
      <c r="V273" t="s">
        <v>1255</v>
      </c>
    </row>
    <row r="274" spans="1:22" x14ac:dyDescent="0.25">
      <c r="A274" t="s">
        <v>291</v>
      </c>
      <c r="B274" s="1">
        <v>46399</v>
      </c>
      <c r="C274" t="str">
        <f>TEXT(Table1[[#This Row],[ORDER DATE]],"MMM")</f>
        <v>Jan</v>
      </c>
      <c r="D274" t="str">
        <f>TEXT(Table1[[#This Row],[ORDER DATE]],"YYYY")</f>
        <v>2027</v>
      </c>
      <c r="E274" t="s">
        <v>591</v>
      </c>
      <c r="F274" t="s">
        <v>627</v>
      </c>
      <c r="G274" t="s">
        <v>643</v>
      </c>
      <c r="H274" t="s">
        <v>921</v>
      </c>
      <c r="I274" t="s">
        <v>2</v>
      </c>
      <c r="J274">
        <f t="shared" ca="1" si="20"/>
        <v>4</v>
      </c>
      <c r="K274">
        <f t="shared" ca="1" si="21"/>
        <v>2600</v>
      </c>
      <c r="L274">
        <f t="shared" ca="1" si="22"/>
        <v>7496</v>
      </c>
      <c r="M274" s="11">
        <f ca="1">(Table1[[#This Row],[SELLING COST]]-Table1[[#This Row],[ COST COST]])</f>
        <v>4896</v>
      </c>
      <c r="N274" s="3">
        <f t="shared" ca="1" si="23"/>
        <v>6</v>
      </c>
      <c r="O274" s="3">
        <f ca="1">(Table1[[#This Row],[ COST COST]]*Table1[[#This Row],[SELLING COST]])</f>
        <v>19489600</v>
      </c>
      <c r="P274" s="3">
        <f t="shared" ca="1" si="24"/>
        <v>23</v>
      </c>
      <c r="Q274" s="3">
        <f ca="1">(Table1[[#This Row],[TOTAL REVENUE]]-Table1[[#This Row],[ COST COST]])</f>
        <v>19487000</v>
      </c>
      <c r="R274" t="s">
        <v>953</v>
      </c>
      <c r="S274" t="s">
        <v>960</v>
      </c>
      <c r="T274" t="s">
        <v>963</v>
      </c>
      <c r="U274" t="s">
        <v>969</v>
      </c>
      <c r="V274" t="s">
        <v>1256</v>
      </c>
    </row>
    <row r="275" spans="1:22" x14ac:dyDescent="0.25">
      <c r="A275" t="s">
        <v>292</v>
      </c>
      <c r="B275" s="1">
        <v>46400</v>
      </c>
      <c r="C275" t="str">
        <f>TEXT(Table1[[#This Row],[ORDER DATE]],"MMM")</f>
        <v>Jan</v>
      </c>
      <c r="D275" t="str">
        <f>TEXT(Table1[[#This Row],[ORDER DATE]],"YYYY")</f>
        <v>2027</v>
      </c>
      <c r="E275" t="s">
        <v>592</v>
      </c>
      <c r="F275" t="s">
        <v>628</v>
      </c>
      <c r="G275" t="s">
        <v>644</v>
      </c>
      <c r="H275" t="s">
        <v>922</v>
      </c>
      <c r="I275" t="s">
        <v>2</v>
      </c>
      <c r="J275">
        <f t="shared" ca="1" si="20"/>
        <v>3</v>
      </c>
      <c r="K275">
        <f t="shared" ca="1" si="21"/>
        <v>3837</v>
      </c>
      <c r="L275">
        <f t="shared" ca="1" si="22"/>
        <v>7786</v>
      </c>
      <c r="M275" s="11">
        <f ca="1">(Table1[[#This Row],[SELLING COST]]-Table1[[#This Row],[ COST COST]])</f>
        <v>3949</v>
      </c>
      <c r="N275" s="3">
        <f t="shared" ca="1" si="23"/>
        <v>6</v>
      </c>
      <c r="O275" s="3">
        <f ca="1">(Table1[[#This Row],[ COST COST]]*Table1[[#This Row],[SELLING COST]])</f>
        <v>29874882</v>
      </c>
      <c r="P275" s="3">
        <f t="shared" ca="1" si="24"/>
        <v>28</v>
      </c>
      <c r="Q275" s="3">
        <f ca="1">(Table1[[#This Row],[TOTAL REVENUE]]-Table1[[#This Row],[ COST COST]])</f>
        <v>29871045</v>
      </c>
      <c r="R275" t="s">
        <v>954</v>
      </c>
      <c r="S275" t="s">
        <v>961</v>
      </c>
      <c r="T275" t="s">
        <v>3</v>
      </c>
      <c r="U275" t="s">
        <v>970</v>
      </c>
      <c r="V275" t="s">
        <v>1257</v>
      </c>
    </row>
    <row r="276" spans="1:22" x14ac:dyDescent="0.25">
      <c r="A276" t="s">
        <v>293</v>
      </c>
      <c r="B276" s="1">
        <v>46401</v>
      </c>
      <c r="C276" t="str">
        <f>TEXT(Table1[[#This Row],[ORDER DATE]],"MMM")</f>
        <v>Jan</v>
      </c>
      <c r="D276" t="str">
        <f>TEXT(Table1[[#This Row],[ORDER DATE]],"YYYY")</f>
        <v>2027</v>
      </c>
      <c r="E276" t="s">
        <v>593</v>
      </c>
      <c r="F276" t="s">
        <v>621</v>
      </c>
      <c r="G276" t="s">
        <v>645</v>
      </c>
      <c r="H276" t="s">
        <v>923</v>
      </c>
      <c r="I276" t="s">
        <v>2</v>
      </c>
      <c r="J276">
        <f t="shared" ca="1" si="20"/>
        <v>4</v>
      </c>
      <c r="K276">
        <f t="shared" ca="1" si="21"/>
        <v>3924</v>
      </c>
      <c r="L276">
        <f t="shared" ca="1" si="22"/>
        <v>7201</v>
      </c>
      <c r="M276" s="11">
        <f ca="1">(Table1[[#This Row],[SELLING COST]]-Table1[[#This Row],[ COST COST]])</f>
        <v>3277</v>
      </c>
      <c r="N276" s="3">
        <f t="shared" ca="1" si="23"/>
        <v>6</v>
      </c>
      <c r="O276" s="3">
        <f ca="1">(Table1[[#This Row],[ COST COST]]*Table1[[#This Row],[SELLING COST]])</f>
        <v>28256724</v>
      </c>
      <c r="P276" s="3">
        <f t="shared" ca="1" si="24"/>
        <v>24</v>
      </c>
      <c r="Q276" s="3">
        <f ca="1">(Table1[[#This Row],[TOTAL REVENUE]]-Table1[[#This Row],[ COST COST]])</f>
        <v>28252800</v>
      </c>
      <c r="R276" t="s">
        <v>955</v>
      </c>
      <c r="S276" t="s">
        <v>962</v>
      </c>
      <c r="T276" t="s">
        <v>4</v>
      </c>
      <c r="U276" t="s">
        <v>971</v>
      </c>
      <c r="V276" t="s">
        <v>1258</v>
      </c>
    </row>
    <row r="277" spans="1:22" x14ac:dyDescent="0.25">
      <c r="A277" t="s">
        <v>294</v>
      </c>
      <c r="B277" s="1">
        <v>46402</v>
      </c>
      <c r="C277" t="str">
        <f>TEXT(Table1[[#This Row],[ORDER DATE]],"MMM")</f>
        <v>Jan</v>
      </c>
      <c r="D277" t="str">
        <f>TEXT(Table1[[#This Row],[ORDER DATE]],"YYYY")</f>
        <v>2027</v>
      </c>
      <c r="E277" t="s">
        <v>594</v>
      </c>
      <c r="F277" t="s">
        <v>621</v>
      </c>
      <c r="G277" t="s">
        <v>646</v>
      </c>
      <c r="H277" t="s">
        <v>924</v>
      </c>
      <c r="I277" t="s">
        <v>2</v>
      </c>
      <c r="J277">
        <f t="shared" ca="1" si="20"/>
        <v>5</v>
      </c>
      <c r="K277">
        <f t="shared" ca="1" si="21"/>
        <v>4973</v>
      </c>
      <c r="L277">
        <f t="shared" ca="1" si="22"/>
        <v>7987</v>
      </c>
      <c r="M277" s="11">
        <f ca="1">(Table1[[#This Row],[SELLING COST]]-Table1[[#This Row],[ COST COST]])</f>
        <v>3014</v>
      </c>
      <c r="N277" s="3">
        <f t="shared" ca="1" si="23"/>
        <v>2</v>
      </c>
      <c r="O277" s="3">
        <f ca="1">(Table1[[#This Row],[ COST COST]]*Table1[[#This Row],[SELLING COST]])</f>
        <v>39719351</v>
      </c>
      <c r="P277" s="3">
        <f t="shared" ca="1" si="24"/>
        <v>31</v>
      </c>
      <c r="Q277" s="3">
        <f ca="1">(Table1[[#This Row],[TOTAL REVENUE]]-Table1[[#This Row],[ COST COST]])</f>
        <v>39714378</v>
      </c>
      <c r="R277" t="s">
        <v>956</v>
      </c>
      <c r="S277" t="s">
        <v>958</v>
      </c>
      <c r="T277" t="s">
        <v>9</v>
      </c>
      <c r="U277" t="s">
        <v>972</v>
      </c>
      <c r="V277" t="s">
        <v>1259</v>
      </c>
    </row>
    <row r="278" spans="1:22" x14ac:dyDescent="0.25">
      <c r="A278" t="s">
        <v>295</v>
      </c>
      <c r="B278" s="1">
        <v>46403</v>
      </c>
      <c r="C278" t="str">
        <f>TEXT(Table1[[#This Row],[ORDER DATE]],"MMM")</f>
        <v>Jan</v>
      </c>
      <c r="D278" t="str">
        <f>TEXT(Table1[[#This Row],[ORDER DATE]],"YYYY")</f>
        <v>2027</v>
      </c>
      <c r="E278" t="s">
        <v>595</v>
      </c>
      <c r="F278" t="s">
        <v>622</v>
      </c>
      <c r="G278" t="s">
        <v>647</v>
      </c>
      <c r="H278" t="s">
        <v>925</v>
      </c>
      <c r="I278" t="s">
        <v>2</v>
      </c>
      <c r="J278">
        <f t="shared" ca="1" si="20"/>
        <v>3</v>
      </c>
      <c r="K278">
        <f t="shared" ca="1" si="21"/>
        <v>1307</v>
      </c>
      <c r="L278">
        <f t="shared" ca="1" si="22"/>
        <v>7455</v>
      </c>
      <c r="M278" s="11">
        <f ca="1">(Table1[[#This Row],[SELLING COST]]-Table1[[#This Row],[ COST COST]])</f>
        <v>6148</v>
      </c>
      <c r="N278" s="3">
        <f t="shared" ca="1" si="23"/>
        <v>2</v>
      </c>
      <c r="O278" s="3">
        <f ca="1">(Table1[[#This Row],[ COST COST]]*Table1[[#This Row],[SELLING COST]])</f>
        <v>9743685</v>
      </c>
      <c r="P278" s="3">
        <f t="shared" ca="1" si="24"/>
        <v>32</v>
      </c>
      <c r="Q278" s="3">
        <f ca="1">(Table1[[#This Row],[TOTAL REVENUE]]-Table1[[#This Row],[ COST COST]])</f>
        <v>9742378</v>
      </c>
      <c r="R278" t="s">
        <v>16</v>
      </c>
      <c r="S278" t="s">
        <v>959</v>
      </c>
      <c r="T278" t="s">
        <v>13</v>
      </c>
      <c r="U278" t="s">
        <v>973</v>
      </c>
      <c r="V278" t="s">
        <v>1260</v>
      </c>
    </row>
    <row r="279" spans="1:22" x14ac:dyDescent="0.25">
      <c r="A279" t="s">
        <v>296</v>
      </c>
      <c r="B279" s="1">
        <v>46404</v>
      </c>
      <c r="C279" t="str">
        <f>TEXT(Table1[[#This Row],[ORDER DATE]],"MMM")</f>
        <v>Jan</v>
      </c>
      <c r="D279" t="str">
        <f>TEXT(Table1[[#This Row],[ORDER DATE]],"YYYY")</f>
        <v>2027</v>
      </c>
      <c r="E279" t="s">
        <v>596</v>
      </c>
      <c r="F279" t="s">
        <v>633</v>
      </c>
      <c r="G279" t="s">
        <v>647</v>
      </c>
      <c r="H279" t="s">
        <v>926</v>
      </c>
      <c r="I279" t="s">
        <v>2</v>
      </c>
      <c r="J279">
        <f t="shared" ca="1" si="20"/>
        <v>4</v>
      </c>
      <c r="K279">
        <f t="shared" ca="1" si="21"/>
        <v>4550</v>
      </c>
      <c r="L279">
        <f t="shared" ca="1" si="22"/>
        <v>7579</v>
      </c>
      <c r="M279" s="11">
        <f ca="1">(Table1[[#This Row],[SELLING COST]]-Table1[[#This Row],[ COST COST]])</f>
        <v>3029</v>
      </c>
      <c r="N279" s="3">
        <f t="shared" ca="1" si="23"/>
        <v>2</v>
      </c>
      <c r="O279" s="3">
        <f ca="1">(Table1[[#This Row],[ COST COST]]*Table1[[#This Row],[SELLING COST]])</f>
        <v>34484450</v>
      </c>
      <c r="P279" s="3">
        <f t="shared" ca="1" si="24"/>
        <v>25</v>
      </c>
      <c r="Q279" s="3">
        <f ca="1">(Table1[[#This Row],[TOTAL REVENUE]]-Table1[[#This Row],[ COST COST]])</f>
        <v>34479900</v>
      </c>
      <c r="R279" t="s">
        <v>952</v>
      </c>
      <c r="S279" t="s">
        <v>960</v>
      </c>
      <c r="T279" t="s">
        <v>14</v>
      </c>
      <c r="U279" t="s">
        <v>974</v>
      </c>
      <c r="V279" t="s">
        <v>1261</v>
      </c>
    </row>
    <row r="280" spans="1:22" x14ac:dyDescent="0.25">
      <c r="A280" t="s">
        <v>297</v>
      </c>
      <c r="B280" s="1">
        <v>46405</v>
      </c>
      <c r="C280" t="str">
        <f>TEXT(Table1[[#This Row],[ORDER DATE]],"MMM")</f>
        <v>Jan</v>
      </c>
      <c r="D280" t="str">
        <f>TEXT(Table1[[#This Row],[ORDER DATE]],"YYYY")</f>
        <v>2027</v>
      </c>
      <c r="E280" t="s">
        <v>597</v>
      </c>
      <c r="F280" t="s">
        <v>634</v>
      </c>
      <c r="G280" t="s">
        <v>646</v>
      </c>
      <c r="H280" t="s">
        <v>927</v>
      </c>
      <c r="I280" t="s">
        <v>2</v>
      </c>
      <c r="J280">
        <f t="shared" ca="1" si="20"/>
        <v>5</v>
      </c>
      <c r="K280">
        <f t="shared" ca="1" si="21"/>
        <v>1752</v>
      </c>
      <c r="L280">
        <f t="shared" ca="1" si="22"/>
        <v>7950</v>
      </c>
      <c r="M280" s="11">
        <f ca="1">(Table1[[#This Row],[SELLING COST]]-Table1[[#This Row],[ COST COST]])</f>
        <v>6198</v>
      </c>
      <c r="N280" s="3">
        <f t="shared" ca="1" si="23"/>
        <v>4</v>
      </c>
      <c r="O280" s="3">
        <f ca="1">(Table1[[#This Row],[ COST COST]]*Table1[[#This Row],[SELLING COST]])</f>
        <v>13928400</v>
      </c>
      <c r="P280" s="3">
        <f t="shared" ca="1" si="24"/>
        <v>20</v>
      </c>
      <c r="Q280" s="3">
        <f ca="1">(Table1[[#This Row],[TOTAL REVENUE]]-Table1[[#This Row],[ COST COST]])</f>
        <v>13926648</v>
      </c>
      <c r="R280" t="s">
        <v>953</v>
      </c>
      <c r="S280" t="s">
        <v>961</v>
      </c>
      <c r="T280" t="s">
        <v>10</v>
      </c>
      <c r="U280" t="s">
        <v>975</v>
      </c>
      <c r="V280" t="s">
        <v>1262</v>
      </c>
    </row>
    <row r="281" spans="1:22" x14ac:dyDescent="0.25">
      <c r="A281" t="s">
        <v>298</v>
      </c>
      <c r="B281" s="1">
        <v>46406</v>
      </c>
      <c r="C281" t="str">
        <f>TEXT(Table1[[#This Row],[ORDER DATE]],"MMM")</f>
        <v>Jan</v>
      </c>
      <c r="D281" t="str">
        <f>TEXT(Table1[[#This Row],[ORDER DATE]],"YYYY")</f>
        <v>2027</v>
      </c>
      <c r="E281" t="s">
        <v>598</v>
      </c>
      <c r="F281" t="s">
        <v>631</v>
      </c>
      <c r="G281" t="s">
        <v>624</v>
      </c>
      <c r="H281" t="s">
        <v>928</v>
      </c>
      <c r="I281" t="s">
        <v>2</v>
      </c>
      <c r="J281">
        <f t="shared" ca="1" si="20"/>
        <v>3</v>
      </c>
      <c r="K281">
        <f t="shared" ca="1" si="21"/>
        <v>2866</v>
      </c>
      <c r="L281">
        <f t="shared" ca="1" si="22"/>
        <v>7660</v>
      </c>
      <c r="M281" s="11">
        <f ca="1">(Table1[[#This Row],[SELLING COST]]-Table1[[#This Row],[ COST COST]])</f>
        <v>4794</v>
      </c>
      <c r="N281" s="3">
        <f t="shared" ca="1" si="23"/>
        <v>2</v>
      </c>
      <c r="O281" s="3">
        <f ca="1">(Table1[[#This Row],[ COST COST]]*Table1[[#This Row],[SELLING COST]])</f>
        <v>21953560</v>
      </c>
      <c r="P281" s="3">
        <f t="shared" ca="1" si="24"/>
        <v>27</v>
      </c>
      <c r="Q281" s="3">
        <f ca="1">(Table1[[#This Row],[TOTAL REVENUE]]-Table1[[#This Row],[ COST COST]])</f>
        <v>21950694</v>
      </c>
      <c r="R281" t="s">
        <v>954</v>
      </c>
      <c r="S281" t="s">
        <v>962</v>
      </c>
      <c r="T281" t="s">
        <v>7</v>
      </c>
      <c r="U281" t="s">
        <v>976</v>
      </c>
      <c r="V281" t="s">
        <v>1263</v>
      </c>
    </row>
    <row r="282" spans="1:22" x14ac:dyDescent="0.25">
      <c r="A282" t="s">
        <v>299</v>
      </c>
      <c r="B282" s="1">
        <v>46407</v>
      </c>
      <c r="C282" t="str">
        <f>TEXT(Table1[[#This Row],[ORDER DATE]],"MMM")</f>
        <v>Jan</v>
      </c>
      <c r="D282" t="str">
        <f>TEXT(Table1[[#This Row],[ORDER DATE]],"YYYY")</f>
        <v>2027</v>
      </c>
      <c r="E282" t="s">
        <v>599</v>
      </c>
      <c r="F282" t="s">
        <v>0</v>
      </c>
      <c r="G282" t="s">
        <v>636</v>
      </c>
      <c r="H282" t="s">
        <v>929</v>
      </c>
      <c r="I282" t="s">
        <v>2</v>
      </c>
      <c r="J282">
        <f t="shared" ca="1" si="20"/>
        <v>5</v>
      </c>
      <c r="K282">
        <f t="shared" ca="1" si="21"/>
        <v>4485</v>
      </c>
      <c r="L282">
        <f t="shared" ca="1" si="22"/>
        <v>7855</v>
      </c>
      <c r="M282" s="11">
        <f ca="1">(Table1[[#This Row],[SELLING COST]]-Table1[[#This Row],[ COST COST]])</f>
        <v>3370</v>
      </c>
      <c r="N282" s="3">
        <f t="shared" ca="1" si="23"/>
        <v>1</v>
      </c>
      <c r="O282" s="3">
        <f ca="1">(Table1[[#This Row],[ COST COST]]*Table1[[#This Row],[SELLING COST]])</f>
        <v>35229675</v>
      </c>
      <c r="P282" s="3">
        <f t="shared" ca="1" si="24"/>
        <v>25</v>
      </c>
      <c r="Q282" s="3">
        <f ca="1">(Table1[[#This Row],[TOTAL REVENUE]]-Table1[[#This Row],[ COST COST]])</f>
        <v>35225190</v>
      </c>
      <c r="R282" t="s">
        <v>955</v>
      </c>
      <c r="S282" t="s">
        <v>958</v>
      </c>
      <c r="T282" t="s">
        <v>6</v>
      </c>
      <c r="U282" t="s">
        <v>977</v>
      </c>
      <c r="V282" t="s">
        <v>1264</v>
      </c>
    </row>
    <row r="283" spans="1:22" x14ac:dyDescent="0.25">
      <c r="A283" t="s">
        <v>300</v>
      </c>
      <c r="B283" s="1">
        <v>46408</v>
      </c>
      <c r="C283" t="str">
        <f>TEXT(Table1[[#This Row],[ORDER DATE]],"MMM")</f>
        <v>Jan</v>
      </c>
      <c r="D283" t="str">
        <f>TEXT(Table1[[#This Row],[ORDER DATE]],"YYYY")</f>
        <v>2027</v>
      </c>
      <c r="E283" t="s">
        <v>600</v>
      </c>
      <c r="F283" t="s">
        <v>625</v>
      </c>
      <c r="G283" t="s">
        <v>637</v>
      </c>
      <c r="H283" t="s">
        <v>930</v>
      </c>
      <c r="I283" t="s">
        <v>2</v>
      </c>
      <c r="J283">
        <f t="shared" ca="1" si="20"/>
        <v>4</v>
      </c>
      <c r="K283">
        <f t="shared" ca="1" si="21"/>
        <v>3598</v>
      </c>
      <c r="L283">
        <f t="shared" ca="1" si="22"/>
        <v>7689</v>
      </c>
      <c r="M283" s="11">
        <f ca="1">(Table1[[#This Row],[SELLING COST]]-Table1[[#This Row],[ COST COST]])</f>
        <v>4091</v>
      </c>
      <c r="N283" s="3">
        <f t="shared" ca="1" si="23"/>
        <v>1</v>
      </c>
      <c r="O283" s="3">
        <f ca="1">(Table1[[#This Row],[ COST COST]]*Table1[[#This Row],[SELLING COST]])</f>
        <v>27665022</v>
      </c>
      <c r="P283" s="3">
        <f t="shared" ca="1" si="24"/>
        <v>33</v>
      </c>
      <c r="Q283" s="3">
        <f ca="1">(Table1[[#This Row],[TOTAL REVENUE]]-Table1[[#This Row],[ COST COST]])</f>
        <v>27661424</v>
      </c>
      <c r="R283" t="s">
        <v>956</v>
      </c>
      <c r="S283" t="s">
        <v>959</v>
      </c>
      <c r="T283" t="s">
        <v>15</v>
      </c>
      <c r="U283" t="s">
        <v>978</v>
      </c>
      <c r="V283" t="s">
        <v>1265</v>
      </c>
    </row>
    <row r="284" spans="1:22" x14ac:dyDescent="0.25">
      <c r="A284" t="s">
        <v>301</v>
      </c>
      <c r="B284" s="1">
        <v>46409</v>
      </c>
      <c r="C284" t="str">
        <f>TEXT(Table1[[#This Row],[ORDER DATE]],"MMM")</f>
        <v>Jan</v>
      </c>
      <c r="D284" t="str">
        <f>TEXT(Table1[[#This Row],[ORDER DATE]],"YYYY")</f>
        <v>2027</v>
      </c>
      <c r="E284" t="s">
        <v>601</v>
      </c>
      <c r="F284" t="s">
        <v>626</v>
      </c>
      <c r="G284" t="s">
        <v>638</v>
      </c>
      <c r="H284" t="s">
        <v>931</v>
      </c>
      <c r="I284" t="s">
        <v>2</v>
      </c>
      <c r="J284">
        <f t="shared" ca="1" si="20"/>
        <v>4</v>
      </c>
      <c r="K284">
        <f t="shared" ca="1" si="21"/>
        <v>4423</v>
      </c>
      <c r="L284">
        <f t="shared" ca="1" si="22"/>
        <v>7170</v>
      </c>
      <c r="M284" s="11">
        <f ca="1">(Table1[[#This Row],[SELLING COST]]-Table1[[#This Row],[ COST COST]])</f>
        <v>2747</v>
      </c>
      <c r="N284" s="3">
        <f t="shared" ca="1" si="23"/>
        <v>5</v>
      </c>
      <c r="O284" s="3">
        <f ca="1">(Table1[[#This Row],[ COST COST]]*Table1[[#This Row],[SELLING COST]])</f>
        <v>31712910</v>
      </c>
      <c r="P284" s="3">
        <f t="shared" ca="1" si="24"/>
        <v>30</v>
      </c>
      <c r="Q284" s="3">
        <f ca="1">(Table1[[#This Row],[TOTAL REVENUE]]-Table1[[#This Row],[ COST COST]])</f>
        <v>31708487</v>
      </c>
      <c r="R284" t="s">
        <v>16</v>
      </c>
      <c r="S284" t="s">
        <v>960</v>
      </c>
      <c r="T284" t="s">
        <v>964</v>
      </c>
      <c r="U284" t="s">
        <v>979</v>
      </c>
      <c r="V284" t="s">
        <v>1266</v>
      </c>
    </row>
    <row r="285" spans="1:22" x14ac:dyDescent="0.25">
      <c r="A285" t="s">
        <v>302</v>
      </c>
      <c r="B285" s="1">
        <v>46410</v>
      </c>
      <c r="C285" t="str">
        <f>TEXT(Table1[[#This Row],[ORDER DATE]],"MMM")</f>
        <v>Jan</v>
      </c>
      <c r="D285" t="str">
        <f>TEXT(Table1[[#This Row],[ORDER DATE]],"YYYY")</f>
        <v>2027</v>
      </c>
      <c r="E285" t="s">
        <v>602</v>
      </c>
      <c r="F285" t="s">
        <v>626</v>
      </c>
      <c r="G285" t="s">
        <v>639</v>
      </c>
      <c r="H285" t="s">
        <v>932</v>
      </c>
      <c r="I285" t="s">
        <v>2</v>
      </c>
      <c r="J285">
        <f t="shared" ca="1" si="20"/>
        <v>5</v>
      </c>
      <c r="K285">
        <f t="shared" ca="1" si="21"/>
        <v>3363</v>
      </c>
      <c r="L285">
        <f t="shared" ca="1" si="22"/>
        <v>7753</v>
      </c>
      <c r="M285" s="11">
        <f ca="1">(Table1[[#This Row],[SELLING COST]]-Table1[[#This Row],[ COST COST]])</f>
        <v>4390</v>
      </c>
      <c r="N285" s="3">
        <f t="shared" ca="1" si="23"/>
        <v>3</v>
      </c>
      <c r="O285" s="3">
        <f ca="1">(Table1[[#This Row],[ COST COST]]*Table1[[#This Row],[SELLING COST]])</f>
        <v>26073339</v>
      </c>
      <c r="P285" s="3">
        <f t="shared" ca="1" si="24"/>
        <v>37</v>
      </c>
      <c r="Q285" s="3">
        <f ca="1">(Table1[[#This Row],[TOTAL REVENUE]]-Table1[[#This Row],[ COST COST]])</f>
        <v>26069976</v>
      </c>
      <c r="R285" t="s">
        <v>952</v>
      </c>
      <c r="S285" t="s">
        <v>961</v>
      </c>
      <c r="T285" t="s">
        <v>18</v>
      </c>
      <c r="U285" t="s">
        <v>980</v>
      </c>
      <c r="V285" t="s">
        <v>1267</v>
      </c>
    </row>
    <row r="286" spans="1:22" x14ac:dyDescent="0.25">
      <c r="A286" t="s">
        <v>303</v>
      </c>
      <c r="B286" s="1">
        <v>46411</v>
      </c>
      <c r="C286" t="str">
        <f>TEXT(Table1[[#This Row],[ORDER DATE]],"MMM")</f>
        <v>Jan</v>
      </c>
      <c r="D286" t="str">
        <f>TEXT(Table1[[#This Row],[ORDER DATE]],"YYYY")</f>
        <v>2027</v>
      </c>
      <c r="E286" t="s">
        <v>603</v>
      </c>
      <c r="F286" t="s">
        <v>627</v>
      </c>
      <c r="G286" t="s">
        <v>640</v>
      </c>
      <c r="H286" t="s">
        <v>933</v>
      </c>
      <c r="I286" t="s">
        <v>2</v>
      </c>
      <c r="J286">
        <f t="shared" ca="1" si="20"/>
        <v>3</v>
      </c>
      <c r="K286">
        <f t="shared" ca="1" si="21"/>
        <v>2296</v>
      </c>
      <c r="L286">
        <f t="shared" ca="1" si="22"/>
        <v>7765</v>
      </c>
      <c r="M286" s="11">
        <f ca="1">(Table1[[#This Row],[SELLING COST]]-Table1[[#This Row],[ COST COST]])</f>
        <v>5469</v>
      </c>
      <c r="N286" s="3">
        <f t="shared" ca="1" si="23"/>
        <v>4</v>
      </c>
      <c r="O286" s="3">
        <f ca="1">(Table1[[#This Row],[ COST COST]]*Table1[[#This Row],[SELLING COST]])</f>
        <v>17828440</v>
      </c>
      <c r="P286" s="3">
        <f t="shared" ca="1" si="24"/>
        <v>21</v>
      </c>
      <c r="Q286" s="3">
        <f ca="1">(Table1[[#This Row],[TOTAL REVENUE]]-Table1[[#This Row],[ COST COST]])</f>
        <v>17826144</v>
      </c>
      <c r="R286" t="s">
        <v>953</v>
      </c>
      <c r="S286" t="s">
        <v>962</v>
      </c>
      <c r="T286" t="s">
        <v>5</v>
      </c>
      <c r="U286" t="s">
        <v>981</v>
      </c>
      <c r="V286" t="s">
        <v>1268</v>
      </c>
    </row>
    <row r="287" spans="1:22" x14ac:dyDescent="0.25">
      <c r="A287" t="s">
        <v>304</v>
      </c>
      <c r="B287" s="1">
        <v>46412</v>
      </c>
      <c r="C287" t="str">
        <f>TEXT(Table1[[#This Row],[ORDER DATE]],"MMM")</f>
        <v>Jan</v>
      </c>
      <c r="D287" t="str">
        <f>TEXT(Table1[[#This Row],[ORDER DATE]],"YYYY")</f>
        <v>2027</v>
      </c>
      <c r="E287" t="s">
        <v>604</v>
      </c>
      <c r="F287" t="s">
        <v>628</v>
      </c>
      <c r="G287" t="s">
        <v>641</v>
      </c>
      <c r="H287" t="s">
        <v>934</v>
      </c>
      <c r="I287" t="s">
        <v>2</v>
      </c>
      <c r="J287">
        <f t="shared" ca="1" si="20"/>
        <v>3</v>
      </c>
      <c r="K287">
        <f t="shared" ca="1" si="21"/>
        <v>4279</v>
      </c>
      <c r="L287">
        <f t="shared" ca="1" si="22"/>
        <v>7766</v>
      </c>
      <c r="M287" s="11">
        <f ca="1">(Table1[[#This Row],[SELLING COST]]-Table1[[#This Row],[ COST COST]])</f>
        <v>3487</v>
      </c>
      <c r="N287" s="3">
        <f t="shared" ca="1" si="23"/>
        <v>5</v>
      </c>
      <c r="O287" s="3">
        <f ca="1">(Table1[[#This Row],[ COST COST]]*Table1[[#This Row],[SELLING COST]])</f>
        <v>33230714</v>
      </c>
      <c r="P287" s="3">
        <f t="shared" ca="1" si="24"/>
        <v>22</v>
      </c>
      <c r="Q287" s="3">
        <f ca="1">(Table1[[#This Row],[TOTAL REVENUE]]-Table1[[#This Row],[ COST COST]])</f>
        <v>33226435</v>
      </c>
      <c r="R287" t="s">
        <v>954</v>
      </c>
      <c r="S287" t="s">
        <v>958</v>
      </c>
      <c r="T287" t="s">
        <v>8</v>
      </c>
      <c r="U287" t="s">
        <v>967</v>
      </c>
      <c r="V287" t="s">
        <v>1269</v>
      </c>
    </row>
    <row r="288" spans="1:22" x14ac:dyDescent="0.25">
      <c r="A288" t="s">
        <v>305</v>
      </c>
      <c r="B288" s="1">
        <v>46413</v>
      </c>
      <c r="C288" t="str">
        <f>TEXT(Table1[[#This Row],[ORDER DATE]],"MMM")</f>
        <v>Jan</v>
      </c>
      <c r="D288" t="str">
        <f>TEXT(Table1[[#This Row],[ORDER DATE]],"YYYY")</f>
        <v>2027</v>
      </c>
      <c r="E288" t="s">
        <v>605</v>
      </c>
      <c r="F288" t="s">
        <v>627</v>
      </c>
      <c r="G288" t="s">
        <v>640</v>
      </c>
      <c r="H288" t="s">
        <v>935</v>
      </c>
      <c r="I288" t="s">
        <v>2</v>
      </c>
      <c r="J288">
        <f t="shared" ca="1" si="20"/>
        <v>4</v>
      </c>
      <c r="K288">
        <f t="shared" ca="1" si="21"/>
        <v>3716</v>
      </c>
      <c r="L288">
        <f t="shared" ca="1" si="22"/>
        <v>7923</v>
      </c>
      <c r="M288" s="11">
        <f ca="1">(Table1[[#This Row],[SELLING COST]]-Table1[[#This Row],[ COST COST]])</f>
        <v>4207</v>
      </c>
      <c r="N288" s="3">
        <f t="shared" ca="1" si="23"/>
        <v>1</v>
      </c>
      <c r="O288" s="3">
        <f ca="1">(Table1[[#This Row],[ COST COST]]*Table1[[#This Row],[SELLING COST]])</f>
        <v>29441868</v>
      </c>
      <c r="P288" s="3">
        <f t="shared" ca="1" si="24"/>
        <v>37</v>
      </c>
      <c r="Q288" s="3">
        <f ca="1">(Table1[[#This Row],[TOTAL REVENUE]]-Table1[[#This Row],[ COST COST]])</f>
        <v>29438152</v>
      </c>
      <c r="R288" t="s">
        <v>955</v>
      </c>
      <c r="S288" t="s">
        <v>959</v>
      </c>
      <c r="T288" t="s">
        <v>11</v>
      </c>
      <c r="U288" t="s">
        <v>968</v>
      </c>
      <c r="V288" t="s">
        <v>1270</v>
      </c>
    </row>
    <row r="289" spans="1:22" x14ac:dyDescent="0.25">
      <c r="A289" t="s">
        <v>306</v>
      </c>
      <c r="B289" s="1">
        <v>46414</v>
      </c>
      <c r="C289" t="str">
        <f>TEXT(Table1[[#This Row],[ORDER DATE]],"MMM")</f>
        <v>Jan</v>
      </c>
      <c r="D289" t="str">
        <f>TEXT(Table1[[#This Row],[ORDER DATE]],"YYYY")</f>
        <v>2027</v>
      </c>
      <c r="E289" t="s">
        <v>606</v>
      </c>
      <c r="F289" t="s">
        <v>0</v>
      </c>
      <c r="G289" t="s">
        <v>636</v>
      </c>
      <c r="H289" t="s">
        <v>936</v>
      </c>
      <c r="I289" t="s">
        <v>2</v>
      </c>
      <c r="J289">
        <f t="shared" ca="1" si="20"/>
        <v>5</v>
      </c>
      <c r="K289">
        <f t="shared" ca="1" si="21"/>
        <v>2246</v>
      </c>
      <c r="L289">
        <f t="shared" ca="1" si="22"/>
        <v>7031</v>
      </c>
      <c r="M289" s="11">
        <f ca="1">(Table1[[#This Row],[SELLING COST]]-Table1[[#This Row],[ COST COST]])</f>
        <v>4785</v>
      </c>
      <c r="N289" s="3">
        <f t="shared" ca="1" si="23"/>
        <v>7</v>
      </c>
      <c r="O289" s="3">
        <f ca="1">(Table1[[#This Row],[ COST COST]]*Table1[[#This Row],[SELLING COST]])</f>
        <v>15791626</v>
      </c>
      <c r="P289" s="3">
        <f t="shared" ca="1" si="24"/>
        <v>24</v>
      </c>
      <c r="Q289" s="3">
        <f ca="1">(Table1[[#This Row],[TOTAL REVENUE]]-Table1[[#This Row],[ COST COST]])</f>
        <v>15789380</v>
      </c>
      <c r="R289" t="s">
        <v>956</v>
      </c>
      <c r="S289" t="s">
        <v>960</v>
      </c>
      <c r="T289" t="s">
        <v>965</v>
      </c>
      <c r="U289" t="s">
        <v>969</v>
      </c>
      <c r="V289" t="s">
        <v>1271</v>
      </c>
    </row>
    <row r="290" spans="1:22" x14ac:dyDescent="0.25">
      <c r="A290" t="s">
        <v>307</v>
      </c>
      <c r="B290" s="1">
        <v>46415</v>
      </c>
      <c r="C290" t="str">
        <f>TEXT(Table1[[#This Row],[ORDER DATE]],"MMM")</f>
        <v>Jan</v>
      </c>
      <c r="D290" t="str">
        <f>TEXT(Table1[[#This Row],[ORDER DATE]],"YYYY")</f>
        <v>2027</v>
      </c>
      <c r="E290" t="s">
        <v>607</v>
      </c>
      <c r="F290" t="s">
        <v>620</v>
      </c>
      <c r="G290" t="s">
        <v>637</v>
      </c>
      <c r="H290" t="s">
        <v>937</v>
      </c>
      <c r="I290" t="s">
        <v>2</v>
      </c>
      <c r="J290">
        <f t="shared" ca="1" si="20"/>
        <v>3</v>
      </c>
      <c r="K290">
        <f t="shared" ca="1" si="21"/>
        <v>2380</v>
      </c>
      <c r="L290">
        <f t="shared" ca="1" si="22"/>
        <v>7528</v>
      </c>
      <c r="M290" s="11">
        <f ca="1">(Table1[[#This Row],[SELLING COST]]-Table1[[#This Row],[ COST COST]])</f>
        <v>5148</v>
      </c>
      <c r="N290" s="3">
        <f t="shared" ca="1" si="23"/>
        <v>6</v>
      </c>
      <c r="O290" s="3">
        <f ca="1">(Table1[[#This Row],[ COST COST]]*Table1[[#This Row],[SELLING COST]])</f>
        <v>17916640</v>
      </c>
      <c r="P290" s="3">
        <f t="shared" ca="1" si="24"/>
        <v>31</v>
      </c>
      <c r="Q290" s="3">
        <f ca="1">(Table1[[#This Row],[TOTAL REVENUE]]-Table1[[#This Row],[ COST COST]])</f>
        <v>17914260</v>
      </c>
      <c r="R290" t="s">
        <v>16</v>
      </c>
      <c r="S290" t="s">
        <v>961</v>
      </c>
      <c r="T290" t="s">
        <v>12</v>
      </c>
      <c r="U290" t="s">
        <v>970</v>
      </c>
      <c r="V290" t="s">
        <v>1272</v>
      </c>
    </row>
    <row r="291" spans="1:22" x14ac:dyDescent="0.25">
      <c r="A291" t="s">
        <v>308</v>
      </c>
      <c r="B291" s="1">
        <v>46416</v>
      </c>
      <c r="C291" t="str">
        <f>TEXT(Table1[[#This Row],[ORDER DATE]],"MMM")</f>
        <v>Jan</v>
      </c>
      <c r="D291" t="str">
        <f>TEXT(Table1[[#This Row],[ORDER DATE]],"YYYY")</f>
        <v>2027</v>
      </c>
      <c r="E291" t="s">
        <v>608</v>
      </c>
      <c r="F291" t="s">
        <v>619</v>
      </c>
      <c r="G291" t="s">
        <v>639</v>
      </c>
      <c r="H291" t="s">
        <v>938</v>
      </c>
      <c r="I291" t="s">
        <v>2</v>
      </c>
      <c r="J291">
        <f t="shared" ca="1" si="20"/>
        <v>3</v>
      </c>
      <c r="K291">
        <f t="shared" ca="1" si="21"/>
        <v>4978</v>
      </c>
      <c r="L291">
        <f t="shared" ca="1" si="22"/>
        <v>7570</v>
      </c>
      <c r="M291" s="11">
        <f ca="1">(Table1[[#This Row],[SELLING COST]]-Table1[[#This Row],[ COST COST]])</f>
        <v>2592</v>
      </c>
      <c r="N291" s="3">
        <f t="shared" ca="1" si="23"/>
        <v>3</v>
      </c>
      <c r="O291" s="3">
        <f ca="1">(Table1[[#This Row],[ COST COST]]*Table1[[#This Row],[SELLING COST]])</f>
        <v>37683460</v>
      </c>
      <c r="P291" s="3">
        <f t="shared" ca="1" si="24"/>
        <v>31</v>
      </c>
      <c r="Q291" s="3">
        <f ca="1">(Table1[[#This Row],[TOTAL REVENUE]]-Table1[[#This Row],[ COST COST]])</f>
        <v>37678482</v>
      </c>
      <c r="R291" t="s">
        <v>952</v>
      </c>
      <c r="S291" t="s">
        <v>962</v>
      </c>
      <c r="T291" t="s">
        <v>963</v>
      </c>
      <c r="U291" t="s">
        <v>971</v>
      </c>
      <c r="V291" t="s">
        <v>1273</v>
      </c>
    </row>
    <row r="292" spans="1:22" x14ac:dyDescent="0.25">
      <c r="A292" t="s">
        <v>309</v>
      </c>
      <c r="B292" s="1">
        <v>46417</v>
      </c>
      <c r="C292" t="str">
        <f>TEXT(Table1[[#This Row],[ORDER DATE]],"MMM")</f>
        <v>Jan</v>
      </c>
      <c r="D292" t="str">
        <f>TEXT(Table1[[#This Row],[ORDER DATE]],"YYYY")</f>
        <v>2027</v>
      </c>
      <c r="E292" t="s">
        <v>609</v>
      </c>
      <c r="F292" t="s">
        <v>1</v>
      </c>
      <c r="G292" t="s">
        <v>638</v>
      </c>
      <c r="H292" t="s">
        <v>939</v>
      </c>
      <c r="I292" t="s">
        <v>2</v>
      </c>
      <c r="J292">
        <f t="shared" ca="1" si="20"/>
        <v>5</v>
      </c>
      <c r="K292">
        <f t="shared" ca="1" si="21"/>
        <v>1832</v>
      </c>
      <c r="L292">
        <f t="shared" ca="1" si="22"/>
        <v>7488</v>
      </c>
      <c r="M292" s="11">
        <f ca="1">(Table1[[#This Row],[SELLING COST]]-Table1[[#This Row],[ COST COST]])</f>
        <v>5656</v>
      </c>
      <c r="N292" s="3">
        <f t="shared" ca="1" si="23"/>
        <v>7</v>
      </c>
      <c r="O292" s="3">
        <f ca="1">(Table1[[#This Row],[ COST COST]]*Table1[[#This Row],[SELLING COST]])</f>
        <v>13718016</v>
      </c>
      <c r="P292" s="3">
        <f t="shared" ca="1" si="24"/>
        <v>21</v>
      </c>
      <c r="Q292" s="3">
        <f ca="1">(Table1[[#This Row],[TOTAL REVENUE]]-Table1[[#This Row],[ COST COST]])</f>
        <v>13716184</v>
      </c>
      <c r="R292" t="s">
        <v>953</v>
      </c>
      <c r="S292" t="s">
        <v>958</v>
      </c>
      <c r="T292" t="s">
        <v>3</v>
      </c>
      <c r="U292" t="s">
        <v>972</v>
      </c>
      <c r="V292" t="s">
        <v>1274</v>
      </c>
    </row>
    <row r="293" spans="1:22" x14ac:dyDescent="0.25">
      <c r="A293" t="s">
        <v>310</v>
      </c>
      <c r="B293" s="1">
        <v>46418</v>
      </c>
      <c r="C293" t="str">
        <f>TEXT(Table1[[#This Row],[ORDER DATE]],"MMM")</f>
        <v>Jan</v>
      </c>
      <c r="D293" t="str">
        <f>TEXT(Table1[[#This Row],[ORDER DATE]],"YYYY")</f>
        <v>2027</v>
      </c>
      <c r="E293" t="s">
        <v>610</v>
      </c>
      <c r="F293" t="s">
        <v>623</v>
      </c>
      <c r="G293" t="s">
        <v>642</v>
      </c>
      <c r="H293" t="s">
        <v>940</v>
      </c>
      <c r="I293" t="s">
        <v>2</v>
      </c>
      <c r="J293">
        <f t="shared" ca="1" si="20"/>
        <v>5</v>
      </c>
      <c r="K293">
        <f t="shared" ca="1" si="21"/>
        <v>683</v>
      </c>
      <c r="L293">
        <f t="shared" ca="1" si="22"/>
        <v>7757</v>
      </c>
      <c r="M293" s="11">
        <f ca="1">(Table1[[#This Row],[SELLING COST]]-Table1[[#This Row],[ COST COST]])</f>
        <v>7074</v>
      </c>
      <c r="N293" s="3">
        <f t="shared" ca="1" si="23"/>
        <v>4</v>
      </c>
      <c r="O293" s="3">
        <f ca="1">(Table1[[#This Row],[ COST COST]]*Table1[[#This Row],[SELLING COST]])</f>
        <v>5298031</v>
      </c>
      <c r="P293" s="3">
        <f t="shared" ca="1" si="24"/>
        <v>39</v>
      </c>
      <c r="Q293" s="3">
        <f ca="1">(Table1[[#This Row],[TOTAL REVENUE]]-Table1[[#This Row],[ COST COST]])</f>
        <v>5297348</v>
      </c>
      <c r="R293" t="s">
        <v>954</v>
      </c>
      <c r="S293" t="s">
        <v>959</v>
      </c>
      <c r="T293" t="s">
        <v>4</v>
      </c>
      <c r="U293" t="s">
        <v>973</v>
      </c>
      <c r="V293" t="s">
        <v>1275</v>
      </c>
    </row>
    <row r="294" spans="1:22" x14ac:dyDescent="0.25">
      <c r="A294" t="s">
        <v>311</v>
      </c>
      <c r="B294" s="1">
        <v>46419</v>
      </c>
      <c r="C294" t="str">
        <f>TEXT(Table1[[#This Row],[ORDER DATE]],"MMM")</f>
        <v>Feb</v>
      </c>
      <c r="D294" t="str">
        <f>TEXT(Table1[[#This Row],[ORDER DATE]],"YYYY")</f>
        <v>2027</v>
      </c>
      <c r="E294" t="s">
        <v>611</v>
      </c>
      <c r="F294" t="s">
        <v>629</v>
      </c>
      <c r="G294" t="s">
        <v>643</v>
      </c>
      <c r="H294" t="s">
        <v>941</v>
      </c>
      <c r="I294" t="s">
        <v>2</v>
      </c>
      <c r="J294">
        <f t="shared" ca="1" si="20"/>
        <v>3</v>
      </c>
      <c r="K294">
        <f t="shared" ca="1" si="21"/>
        <v>2236</v>
      </c>
      <c r="L294">
        <f t="shared" ca="1" si="22"/>
        <v>7389</v>
      </c>
      <c r="M294" s="11">
        <f ca="1">(Table1[[#This Row],[SELLING COST]]-Table1[[#This Row],[ COST COST]])</f>
        <v>5153</v>
      </c>
      <c r="N294" s="3">
        <f t="shared" ca="1" si="23"/>
        <v>4</v>
      </c>
      <c r="O294" s="3">
        <f ca="1">(Table1[[#This Row],[ COST COST]]*Table1[[#This Row],[SELLING COST]])</f>
        <v>16521804</v>
      </c>
      <c r="P294" s="3">
        <f t="shared" ca="1" si="24"/>
        <v>28</v>
      </c>
      <c r="Q294" s="3">
        <f ca="1">(Table1[[#This Row],[TOTAL REVENUE]]-Table1[[#This Row],[ COST COST]])</f>
        <v>16519568</v>
      </c>
      <c r="R294" t="s">
        <v>955</v>
      </c>
      <c r="S294" t="s">
        <v>960</v>
      </c>
      <c r="T294" t="s">
        <v>9</v>
      </c>
      <c r="U294" t="s">
        <v>974</v>
      </c>
      <c r="V294" t="s">
        <v>1276</v>
      </c>
    </row>
    <row r="295" spans="1:22" x14ac:dyDescent="0.25">
      <c r="A295" t="s">
        <v>312</v>
      </c>
      <c r="B295" s="1">
        <v>46420</v>
      </c>
      <c r="C295" t="str">
        <f>TEXT(Table1[[#This Row],[ORDER DATE]],"MMM")</f>
        <v>Feb</v>
      </c>
      <c r="D295" t="str">
        <f>TEXT(Table1[[#This Row],[ORDER DATE]],"YYYY")</f>
        <v>2027</v>
      </c>
      <c r="E295" t="s">
        <v>612</v>
      </c>
      <c r="F295" t="s">
        <v>630</v>
      </c>
      <c r="G295" t="s">
        <v>644</v>
      </c>
      <c r="H295" t="s">
        <v>942</v>
      </c>
      <c r="I295" t="s">
        <v>2</v>
      </c>
      <c r="J295">
        <f t="shared" ca="1" si="20"/>
        <v>3</v>
      </c>
      <c r="K295">
        <f t="shared" ca="1" si="21"/>
        <v>4821</v>
      </c>
      <c r="L295">
        <f t="shared" ca="1" si="22"/>
        <v>7720</v>
      </c>
      <c r="M295" s="11">
        <f ca="1">(Table1[[#This Row],[SELLING COST]]-Table1[[#This Row],[ COST COST]])</f>
        <v>2899</v>
      </c>
      <c r="N295" s="3">
        <f t="shared" ca="1" si="23"/>
        <v>1</v>
      </c>
      <c r="O295" s="3">
        <f ca="1">(Table1[[#This Row],[ COST COST]]*Table1[[#This Row],[SELLING COST]])</f>
        <v>37218120</v>
      </c>
      <c r="P295" s="3">
        <f t="shared" ca="1" si="24"/>
        <v>28</v>
      </c>
      <c r="Q295" s="3">
        <f ca="1">(Table1[[#This Row],[TOTAL REVENUE]]-Table1[[#This Row],[ COST COST]])</f>
        <v>37213299</v>
      </c>
      <c r="R295" t="s">
        <v>956</v>
      </c>
      <c r="S295" t="s">
        <v>961</v>
      </c>
      <c r="T295" t="s">
        <v>13</v>
      </c>
      <c r="U295" t="s">
        <v>975</v>
      </c>
      <c r="V295" t="s">
        <v>1277</v>
      </c>
    </row>
    <row r="296" spans="1:22" x14ac:dyDescent="0.25">
      <c r="A296" t="s">
        <v>313</v>
      </c>
      <c r="B296" s="1">
        <v>46421</v>
      </c>
      <c r="C296" t="str">
        <f>TEXT(Table1[[#This Row],[ORDER DATE]],"MMM")</f>
        <v>Feb</v>
      </c>
      <c r="D296" t="str">
        <f>TEXT(Table1[[#This Row],[ORDER DATE]],"YYYY")</f>
        <v>2027</v>
      </c>
      <c r="E296" t="s">
        <v>613</v>
      </c>
      <c r="F296" t="s">
        <v>631</v>
      </c>
      <c r="G296" t="s">
        <v>645</v>
      </c>
      <c r="H296" t="s">
        <v>943</v>
      </c>
      <c r="I296" t="s">
        <v>2</v>
      </c>
      <c r="J296">
        <f t="shared" ca="1" si="20"/>
        <v>3</v>
      </c>
      <c r="K296">
        <f t="shared" ca="1" si="21"/>
        <v>2078</v>
      </c>
      <c r="L296">
        <f t="shared" ca="1" si="22"/>
        <v>7888</v>
      </c>
      <c r="M296" s="11">
        <f ca="1">(Table1[[#This Row],[SELLING COST]]-Table1[[#This Row],[ COST COST]])</f>
        <v>5810</v>
      </c>
      <c r="N296" s="3">
        <f t="shared" ca="1" si="23"/>
        <v>6</v>
      </c>
      <c r="O296" s="3">
        <f ca="1">(Table1[[#This Row],[ COST COST]]*Table1[[#This Row],[SELLING COST]])</f>
        <v>16391264</v>
      </c>
      <c r="P296" s="3">
        <f t="shared" ca="1" si="24"/>
        <v>21</v>
      </c>
      <c r="Q296" s="3">
        <f ca="1">(Table1[[#This Row],[TOTAL REVENUE]]-Table1[[#This Row],[ COST COST]])</f>
        <v>16389186</v>
      </c>
      <c r="R296" t="s">
        <v>16</v>
      </c>
      <c r="S296" t="s">
        <v>962</v>
      </c>
      <c r="T296" t="s">
        <v>14</v>
      </c>
      <c r="U296" t="s">
        <v>976</v>
      </c>
      <c r="V296" t="s">
        <v>1278</v>
      </c>
    </row>
    <row r="297" spans="1:22" x14ac:dyDescent="0.25">
      <c r="A297" t="s">
        <v>314</v>
      </c>
      <c r="B297" s="1">
        <v>46422</v>
      </c>
      <c r="C297" t="str">
        <f>TEXT(Table1[[#This Row],[ORDER DATE]],"MMM")</f>
        <v>Feb</v>
      </c>
      <c r="D297" t="str">
        <f>TEXT(Table1[[#This Row],[ORDER DATE]],"YYYY")</f>
        <v>2027</v>
      </c>
      <c r="E297" t="s">
        <v>614</v>
      </c>
      <c r="F297" t="s">
        <v>0</v>
      </c>
      <c r="G297" t="s">
        <v>646</v>
      </c>
      <c r="H297" t="s">
        <v>944</v>
      </c>
      <c r="I297" t="s">
        <v>2</v>
      </c>
      <c r="J297">
        <f t="shared" ca="1" si="20"/>
        <v>5</v>
      </c>
      <c r="K297">
        <f t="shared" ca="1" si="21"/>
        <v>4206</v>
      </c>
      <c r="L297">
        <f t="shared" ca="1" si="22"/>
        <v>7112</v>
      </c>
      <c r="M297" s="11">
        <f ca="1">(Table1[[#This Row],[SELLING COST]]-Table1[[#This Row],[ COST COST]])</f>
        <v>2906</v>
      </c>
      <c r="N297" s="3">
        <f t="shared" ca="1" si="23"/>
        <v>1</v>
      </c>
      <c r="O297" s="3">
        <f ca="1">(Table1[[#This Row],[ COST COST]]*Table1[[#This Row],[SELLING COST]])</f>
        <v>29913072</v>
      </c>
      <c r="P297" s="3">
        <f t="shared" ca="1" si="24"/>
        <v>39</v>
      </c>
      <c r="Q297" s="3">
        <f ca="1">(Table1[[#This Row],[TOTAL REVENUE]]-Table1[[#This Row],[ COST COST]])</f>
        <v>29908866</v>
      </c>
      <c r="R297" t="s">
        <v>952</v>
      </c>
      <c r="S297" t="s">
        <v>958</v>
      </c>
      <c r="T297" t="s">
        <v>10</v>
      </c>
      <c r="U297" t="s">
        <v>977</v>
      </c>
      <c r="V297" t="s">
        <v>1279</v>
      </c>
    </row>
    <row r="298" spans="1:22" x14ac:dyDescent="0.25">
      <c r="A298" t="s">
        <v>315</v>
      </c>
      <c r="B298" s="1">
        <v>46423</v>
      </c>
      <c r="C298" t="str">
        <f>TEXT(Table1[[#This Row],[ORDER DATE]],"MMM")</f>
        <v>Feb</v>
      </c>
      <c r="D298" t="str">
        <f>TEXT(Table1[[#This Row],[ORDER DATE]],"YYYY")</f>
        <v>2027</v>
      </c>
      <c r="E298" t="s">
        <v>615</v>
      </c>
      <c r="F298" t="s">
        <v>627</v>
      </c>
      <c r="G298" t="s">
        <v>647</v>
      </c>
      <c r="H298" t="s">
        <v>945</v>
      </c>
      <c r="I298" t="s">
        <v>2</v>
      </c>
      <c r="J298">
        <f t="shared" ca="1" si="20"/>
        <v>4</v>
      </c>
      <c r="K298">
        <f t="shared" ca="1" si="21"/>
        <v>3849</v>
      </c>
      <c r="L298">
        <f t="shared" ca="1" si="22"/>
        <v>7201</v>
      </c>
      <c r="M298" s="11">
        <f ca="1">(Table1[[#This Row],[SELLING COST]]-Table1[[#This Row],[ COST COST]])</f>
        <v>3352</v>
      </c>
      <c r="N298" s="3">
        <f t="shared" ca="1" si="23"/>
        <v>6</v>
      </c>
      <c r="O298" s="3">
        <f ca="1">(Table1[[#This Row],[ COST COST]]*Table1[[#This Row],[SELLING COST]])</f>
        <v>27716649</v>
      </c>
      <c r="P298" s="3">
        <f t="shared" ca="1" si="24"/>
        <v>30</v>
      </c>
      <c r="Q298" s="3">
        <f ca="1">(Table1[[#This Row],[TOTAL REVENUE]]-Table1[[#This Row],[ COST COST]])</f>
        <v>27712800</v>
      </c>
      <c r="R298" t="s">
        <v>953</v>
      </c>
      <c r="S298" t="s">
        <v>959</v>
      </c>
      <c r="T298" t="s">
        <v>7</v>
      </c>
      <c r="U298" t="s">
        <v>978</v>
      </c>
      <c r="V298" t="s">
        <v>1280</v>
      </c>
    </row>
    <row r="299" spans="1:22" x14ac:dyDescent="0.25">
      <c r="A299" t="s">
        <v>316</v>
      </c>
      <c r="B299" s="1">
        <v>46424</v>
      </c>
      <c r="C299" t="str">
        <f>TEXT(Table1[[#This Row],[ORDER DATE]],"MMM")</f>
        <v>Feb</v>
      </c>
      <c r="D299" t="str">
        <f>TEXT(Table1[[#This Row],[ORDER DATE]],"YYYY")</f>
        <v>2027</v>
      </c>
      <c r="E299" t="s">
        <v>616</v>
      </c>
      <c r="F299" t="s">
        <v>632</v>
      </c>
      <c r="G299" t="s">
        <v>647</v>
      </c>
      <c r="H299" t="s">
        <v>946</v>
      </c>
      <c r="I299" t="s">
        <v>2</v>
      </c>
      <c r="J299">
        <f t="shared" ca="1" si="20"/>
        <v>3</v>
      </c>
      <c r="K299">
        <f t="shared" ca="1" si="21"/>
        <v>4147</v>
      </c>
      <c r="L299">
        <f t="shared" ca="1" si="22"/>
        <v>7812</v>
      </c>
      <c r="M299" s="11">
        <f ca="1">(Table1[[#This Row],[SELLING COST]]-Table1[[#This Row],[ COST COST]])</f>
        <v>3665</v>
      </c>
      <c r="N299" s="3">
        <f t="shared" ca="1" si="23"/>
        <v>2</v>
      </c>
      <c r="O299" s="3">
        <f ca="1">(Table1[[#This Row],[ COST COST]]*Table1[[#This Row],[SELLING COST]])</f>
        <v>32396364</v>
      </c>
      <c r="P299" s="3">
        <f t="shared" ca="1" si="24"/>
        <v>22</v>
      </c>
      <c r="Q299" s="3">
        <f ca="1">(Table1[[#This Row],[TOTAL REVENUE]]-Table1[[#This Row],[ COST COST]])</f>
        <v>32392217</v>
      </c>
      <c r="R299" t="s">
        <v>954</v>
      </c>
      <c r="S299" t="s">
        <v>960</v>
      </c>
      <c r="T299" t="s">
        <v>6</v>
      </c>
      <c r="U299" t="s">
        <v>979</v>
      </c>
      <c r="V299" t="s">
        <v>1281</v>
      </c>
    </row>
    <row r="300" spans="1:22" x14ac:dyDescent="0.25">
      <c r="A300" t="s">
        <v>317</v>
      </c>
      <c r="B300" s="1">
        <v>46425</v>
      </c>
      <c r="C300" t="str">
        <f>TEXT(Table1[[#This Row],[ORDER DATE]],"MMM")</f>
        <v>Feb</v>
      </c>
      <c r="D300" t="str">
        <f>TEXT(Table1[[#This Row],[ORDER DATE]],"YYYY")</f>
        <v>2027</v>
      </c>
      <c r="E300" t="s">
        <v>617</v>
      </c>
      <c r="F300" t="s">
        <v>632</v>
      </c>
      <c r="G300" t="s">
        <v>646</v>
      </c>
      <c r="H300" t="s">
        <v>947</v>
      </c>
      <c r="I300" t="s">
        <v>2</v>
      </c>
      <c r="J300">
        <f t="shared" ca="1" si="20"/>
        <v>4</v>
      </c>
      <c r="K300">
        <f t="shared" ca="1" si="21"/>
        <v>2887</v>
      </c>
      <c r="L300">
        <f t="shared" ca="1" si="22"/>
        <v>7627</v>
      </c>
      <c r="M300" s="11">
        <f ca="1">(Table1[[#This Row],[SELLING COST]]-Table1[[#This Row],[ COST COST]])</f>
        <v>4740</v>
      </c>
      <c r="N300" s="3">
        <f t="shared" ca="1" si="23"/>
        <v>4</v>
      </c>
      <c r="O300" s="3">
        <f ca="1">(Table1[[#This Row],[ COST COST]]*Table1[[#This Row],[SELLING COST]])</f>
        <v>22019149</v>
      </c>
      <c r="P300" s="3">
        <f t="shared" ca="1" si="24"/>
        <v>35</v>
      </c>
      <c r="Q300" s="3">
        <f ca="1">(Table1[[#This Row],[TOTAL REVENUE]]-Table1[[#This Row],[ COST COST]])</f>
        <v>22016262</v>
      </c>
      <c r="R300" t="s">
        <v>955</v>
      </c>
      <c r="S300" t="s">
        <v>961</v>
      </c>
      <c r="T300" t="s">
        <v>15</v>
      </c>
      <c r="U300" t="s">
        <v>980</v>
      </c>
      <c r="V300" t="s">
        <v>1282</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23E0-B8EB-4727-99BB-DB2A878CF496}">
  <dimension ref="A1:AC89"/>
  <sheetViews>
    <sheetView showGridLines="0" showRowColHeaders="0" zoomScale="76" workbookViewId="0">
      <selection activeCell="B2" sqref="B2:AC4"/>
    </sheetView>
  </sheetViews>
  <sheetFormatPr defaultRowHeight="15" x14ac:dyDescent="0.25"/>
  <cols>
    <col min="1" max="1" width="4.140625" customWidth="1"/>
  </cols>
  <sheetData>
    <row r="1" spans="1:29" x14ac:dyDescent="0.25">
      <c r="A1" s="8"/>
      <c r="B1" s="8"/>
      <c r="C1" s="8"/>
      <c r="D1" s="8"/>
      <c r="E1" s="8"/>
      <c r="F1" s="8"/>
      <c r="G1" s="8"/>
      <c r="H1" s="8"/>
      <c r="I1" s="8"/>
      <c r="J1" s="8"/>
      <c r="K1" s="8"/>
      <c r="L1" s="8"/>
      <c r="M1" s="8"/>
      <c r="N1" s="8"/>
      <c r="O1" s="8"/>
      <c r="P1" s="8"/>
      <c r="Q1" s="8"/>
      <c r="R1" s="8"/>
      <c r="S1" s="8"/>
      <c r="T1" s="8"/>
      <c r="U1" s="8"/>
      <c r="V1" s="8"/>
      <c r="W1" s="8"/>
      <c r="X1" s="8"/>
      <c r="Y1" s="8"/>
      <c r="Z1" s="8"/>
      <c r="AA1" s="8"/>
      <c r="AB1" s="8"/>
      <c r="AC1" s="8"/>
    </row>
    <row r="2" spans="1:29" x14ac:dyDescent="0.25">
      <c r="A2" s="8"/>
      <c r="B2" s="23" t="s">
        <v>2123</v>
      </c>
      <c r="C2" s="23"/>
      <c r="D2" s="23"/>
      <c r="E2" s="23"/>
      <c r="F2" s="23"/>
      <c r="G2" s="23"/>
      <c r="H2" s="23"/>
      <c r="I2" s="23"/>
      <c r="J2" s="23"/>
      <c r="K2" s="23"/>
      <c r="L2" s="23"/>
      <c r="M2" s="23"/>
      <c r="N2" s="23"/>
      <c r="O2" s="23"/>
      <c r="P2" s="23"/>
      <c r="Q2" s="23"/>
      <c r="R2" s="23"/>
      <c r="S2" s="23"/>
      <c r="T2" s="23"/>
      <c r="U2" s="23"/>
      <c r="V2" s="23"/>
      <c r="W2" s="23"/>
      <c r="X2" s="23"/>
      <c r="Y2" s="23"/>
      <c r="Z2" s="23"/>
      <c r="AA2" s="23"/>
      <c r="AB2" s="23"/>
      <c r="AC2" s="23"/>
    </row>
    <row r="3" spans="1:29" x14ac:dyDescent="0.25">
      <c r="A3" s="8"/>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row>
    <row r="4" spans="1:29" x14ac:dyDescent="0.25">
      <c r="A4" s="8"/>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row>
    <row r="5" spans="1:2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row>
    <row r="6" spans="1:29" x14ac:dyDescent="0.25">
      <c r="A6" s="8"/>
      <c r="B6" s="8"/>
      <c r="C6" s="8"/>
      <c r="D6" s="8"/>
      <c r="E6" s="8"/>
      <c r="F6" s="8"/>
      <c r="G6" s="8"/>
      <c r="H6" s="8"/>
      <c r="I6" s="8"/>
      <c r="J6" s="8"/>
      <c r="K6" s="8"/>
      <c r="L6" s="8"/>
      <c r="M6" s="8"/>
      <c r="N6" s="8"/>
      <c r="O6" s="8"/>
      <c r="P6" s="8"/>
      <c r="Q6" s="8"/>
      <c r="R6" s="8"/>
      <c r="S6" s="8"/>
      <c r="T6" s="8"/>
      <c r="U6" s="8"/>
      <c r="V6" s="8"/>
      <c r="W6" s="8"/>
      <c r="X6" s="8"/>
      <c r="Y6" s="8"/>
      <c r="Z6" s="8"/>
      <c r="AA6" s="8"/>
      <c r="AB6" s="8"/>
      <c r="AC6" s="8"/>
    </row>
    <row r="7" spans="1:29"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row>
    <row r="8" spans="1:29" x14ac:dyDescent="0.25">
      <c r="A8" s="8"/>
      <c r="B8" s="8"/>
      <c r="C8" s="8"/>
      <c r="D8" s="8"/>
      <c r="E8" s="8"/>
      <c r="F8" s="8"/>
      <c r="G8" s="8"/>
      <c r="H8" s="8"/>
      <c r="I8" s="8"/>
      <c r="J8" s="8"/>
      <c r="K8" s="8"/>
      <c r="L8" s="8"/>
      <c r="M8" s="8"/>
      <c r="N8" s="8"/>
      <c r="O8" s="8"/>
      <c r="P8" s="8"/>
      <c r="Q8" s="8"/>
      <c r="R8" s="8"/>
      <c r="S8" s="8"/>
      <c r="T8" s="8"/>
      <c r="U8" s="8"/>
      <c r="V8" s="8"/>
      <c r="W8" s="8"/>
      <c r="X8" s="8"/>
      <c r="Y8" s="8"/>
      <c r="Z8" s="8"/>
      <c r="AA8" s="8"/>
      <c r="AB8" s="8"/>
      <c r="AC8" s="8"/>
    </row>
    <row r="9" spans="1:29" x14ac:dyDescent="0.25">
      <c r="A9" s="8"/>
      <c r="B9" s="8"/>
      <c r="C9" s="8"/>
      <c r="D9" s="8"/>
      <c r="E9" s="8"/>
      <c r="F9" s="8"/>
      <c r="G9" s="8"/>
      <c r="H9" s="8"/>
      <c r="I9" s="8"/>
      <c r="J9" s="8"/>
      <c r="K9" s="8"/>
      <c r="L9" s="8"/>
      <c r="M9" s="8"/>
      <c r="N9" s="8"/>
      <c r="O9" s="8"/>
      <c r="P9" s="8"/>
      <c r="Q9" s="8"/>
      <c r="R9" s="8"/>
      <c r="S9" s="8"/>
      <c r="T9" s="8"/>
      <c r="U9" s="8"/>
      <c r="V9" s="8"/>
      <c r="W9" s="8"/>
      <c r="X9" s="8"/>
      <c r="Y9" s="8"/>
      <c r="Z9" s="8"/>
      <c r="AA9" s="8"/>
      <c r="AB9" s="8"/>
      <c r="AC9" s="8"/>
    </row>
    <row r="10" spans="1:29"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row>
    <row r="11" spans="1:29"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row>
    <row r="12" spans="1:29"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row>
    <row r="13" spans="1:29"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row>
    <row r="14" spans="1:29"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row>
    <row r="15" spans="1:29"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row>
    <row r="16" spans="1:29"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row>
    <row r="17" spans="1:29"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row>
    <row r="18" spans="1:29"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row>
    <row r="19" spans="1:29"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row>
    <row r="20" spans="1:29"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row>
    <row r="21" spans="1:29"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row>
    <row r="22" spans="1:29"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row>
    <row r="23" spans="1:29"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row>
    <row r="24" spans="1:29"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row>
    <row r="25" spans="1:29"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row>
    <row r="26" spans="1:29"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row>
    <row r="27" spans="1:29"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row>
    <row r="28" spans="1:29"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row>
    <row r="29" spans="1:29"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row>
    <row r="30" spans="1:29"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row>
    <row r="31" spans="1:29"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row>
    <row r="32" spans="1:29"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row>
    <row r="33" spans="1:29"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row>
    <row r="34" spans="1:29"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row>
    <row r="35" spans="1:29"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row>
    <row r="36" spans="1:29"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row>
    <row r="37" spans="1:29"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row>
    <row r="38" spans="1:29"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row>
    <row r="39" spans="1:29"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row>
    <row r="40" spans="1:29"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row>
    <row r="41" spans="1:29"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row>
    <row r="42" spans="1:29"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row>
    <row r="43" spans="1:29"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row>
    <row r="44" spans="1:29"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row>
    <row r="45" spans="1:29"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row>
    <row r="46" spans="1:29"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row>
    <row r="47" spans="1:29"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row>
    <row r="48" spans="1:29"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row>
    <row r="49" spans="1:29"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row>
    <row r="50" spans="1:29" x14ac:dyDescent="0.2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row>
    <row r="51" spans="1:29" x14ac:dyDescent="0.2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row>
    <row r="52" spans="1:29" x14ac:dyDescent="0.2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row>
    <row r="53" spans="1:29" x14ac:dyDescent="0.2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row>
    <row r="54" spans="1:29" x14ac:dyDescent="0.2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row>
    <row r="55" spans="1:29" x14ac:dyDescent="0.2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row>
    <row r="56" spans="1:29"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row>
    <row r="57" spans="1:29" x14ac:dyDescent="0.2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row>
    <row r="58" spans="1:29" x14ac:dyDescent="0.2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row>
    <row r="59" spans="1:29" x14ac:dyDescent="0.2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row>
    <row r="60" spans="1:29" x14ac:dyDescent="0.2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row>
    <row r="61" spans="1:29" x14ac:dyDescent="0.2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row>
    <row r="62" spans="1:29" x14ac:dyDescent="0.2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row>
    <row r="63" spans="1:29" x14ac:dyDescent="0.2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row>
    <row r="64" spans="1:29" x14ac:dyDescent="0.2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row>
    <row r="65" spans="1:29" x14ac:dyDescent="0.2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row>
    <row r="66" spans="1:29" x14ac:dyDescent="0.2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row>
    <row r="67" spans="1:29" x14ac:dyDescent="0.2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row>
    <row r="68" spans="1:29" x14ac:dyDescent="0.2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row>
    <row r="69" spans="1:29"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row>
    <row r="70" spans="1:29" x14ac:dyDescent="0.2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row>
    <row r="71" spans="1:29" x14ac:dyDescent="0.2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row>
    <row r="72" spans="1:29" x14ac:dyDescent="0.2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row>
    <row r="73" spans="1:29" x14ac:dyDescent="0.2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row>
    <row r="74" spans="1:29" x14ac:dyDescent="0.2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row>
    <row r="75" spans="1:29" x14ac:dyDescent="0.2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row>
    <row r="76" spans="1:29"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row>
    <row r="77" spans="1:29" x14ac:dyDescent="0.2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row>
    <row r="78" spans="1:29" x14ac:dyDescent="0.2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row>
    <row r="79" spans="1:29" x14ac:dyDescent="0.2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row>
    <row r="80" spans="1:29" x14ac:dyDescent="0.2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row>
    <row r="81" spans="1:29" x14ac:dyDescent="0.2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row>
    <row r="82" spans="1:29" x14ac:dyDescent="0.2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row>
    <row r="83" spans="1:29" x14ac:dyDescent="0.2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row>
    <row r="84" spans="1:29" x14ac:dyDescent="0.2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row>
    <row r="85" spans="1:29" x14ac:dyDescent="0.2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row>
    <row r="86" spans="1:29" x14ac:dyDescent="0.2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row>
    <row r="87" spans="1:29" x14ac:dyDescent="0.2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row>
    <row r="88" spans="1:29" x14ac:dyDescent="0.2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row>
    <row r="89" spans="1:29"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row>
  </sheetData>
  <mergeCells count="1">
    <mergeCell ref="B2:AC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2BA9-7CF8-4165-B13C-B4F0743C6CAC}">
  <dimension ref="A1:U600"/>
  <sheetViews>
    <sheetView tabSelected="1" topLeftCell="J568" workbookViewId="0">
      <selection sqref="A1:U600"/>
    </sheetView>
  </sheetViews>
  <sheetFormatPr defaultRowHeight="15" x14ac:dyDescent="0.25"/>
  <cols>
    <col min="1" max="1" width="15.140625" bestFit="1" customWidth="1"/>
    <col min="2" max="2" width="15.85546875" bestFit="1" customWidth="1"/>
    <col min="3" max="3" width="10.5703125" bestFit="1" customWidth="1"/>
    <col min="4" max="4" width="10" bestFit="1" customWidth="1"/>
    <col min="5" max="5" width="6.7109375" bestFit="1" customWidth="1"/>
    <col min="6" max="6" width="23.28515625" bestFit="1" customWidth="1"/>
    <col min="7" max="7" width="21.140625" bestFit="1" customWidth="1"/>
    <col min="8" max="9" width="18.28515625" bestFit="1" customWidth="1"/>
    <col min="10" max="10" width="9.85546875" bestFit="1" customWidth="1"/>
    <col min="11" max="11" width="13.28515625" bestFit="1" customWidth="1"/>
    <col min="12" max="12" width="21.140625" bestFit="1" customWidth="1"/>
    <col min="13" max="13" width="18.28515625" bestFit="1" customWidth="1"/>
    <col min="14" max="14" width="27.42578125" customWidth="1"/>
    <col min="15" max="15" width="25.140625" customWidth="1"/>
    <col min="16" max="16" width="20.7109375" customWidth="1"/>
    <col min="17" max="17" width="36.28515625" customWidth="1"/>
    <col min="18" max="18" width="18.28515625" customWidth="1"/>
    <col min="19" max="19" width="18" customWidth="1"/>
    <col min="20" max="20" width="19.5703125" customWidth="1"/>
    <col min="21" max="21" width="23.140625" customWidth="1"/>
  </cols>
  <sheetData>
    <row r="1" spans="1:21" x14ac:dyDescent="0.25">
      <c r="A1" t="s">
        <v>1315</v>
      </c>
      <c r="B1" t="s">
        <v>1316</v>
      </c>
      <c r="C1" t="s">
        <v>1317</v>
      </c>
      <c r="D1" t="s">
        <v>1318</v>
      </c>
      <c r="E1" t="s">
        <v>1319</v>
      </c>
      <c r="F1" t="s">
        <v>1320</v>
      </c>
      <c r="G1" t="s">
        <v>1321</v>
      </c>
      <c r="H1" t="s">
        <v>1322</v>
      </c>
      <c r="I1" t="s">
        <v>1323</v>
      </c>
      <c r="J1" t="s">
        <v>1324</v>
      </c>
      <c r="K1" t="s">
        <v>1325</v>
      </c>
      <c r="L1" t="s">
        <v>1326</v>
      </c>
      <c r="M1" t="s">
        <v>1327</v>
      </c>
      <c r="N1" t="s">
        <v>1328</v>
      </c>
      <c r="O1" t="s">
        <v>1329</v>
      </c>
      <c r="P1" t="s">
        <v>1330</v>
      </c>
      <c r="Q1" t="s">
        <v>1377</v>
      </c>
      <c r="R1" t="s">
        <v>318</v>
      </c>
      <c r="S1" t="s">
        <v>1866</v>
      </c>
      <c r="T1" t="s">
        <v>1867</v>
      </c>
      <c r="U1" t="s">
        <v>1381</v>
      </c>
    </row>
    <row r="2" spans="1:21" x14ac:dyDescent="0.25">
      <c r="A2" t="s">
        <v>1339</v>
      </c>
      <c r="B2" t="s">
        <v>1340</v>
      </c>
      <c r="C2" t="s">
        <v>1341</v>
      </c>
      <c r="D2" t="s">
        <v>1342</v>
      </c>
      <c r="E2">
        <v>49</v>
      </c>
      <c r="F2" s="1">
        <v>45367</v>
      </c>
      <c r="G2">
        <v>12400</v>
      </c>
      <c r="H2">
        <v>1348700</v>
      </c>
      <c r="I2">
        <v>14.11</v>
      </c>
      <c r="J2">
        <v>64825</v>
      </c>
      <c r="K2" t="s">
        <v>1343</v>
      </c>
      <c r="L2">
        <v>8600</v>
      </c>
      <c r="M2" t="s">
        <v>1344</v>
      </c>
      <c r="N2">
        <v>10300</v>
      </c>
      <c r="O2" t="s">
        <v>1337</v>
      </c>
      <c r="P2" t="s">
        <v>1345</v>
      </c>
      <c r="Q2" s="12">
        <f t="shared" ref="Q2:Q64" ca="1" si="0">RANDBETWEEN(DATE(2019,1,1),DATE(2026,9,30))</f>
        <v>45368</v>
      </c>
      <c r="R2" t="str">
        <f t="shared" ref="R2:R65" ca="1" si="1">"CUST"&amp; RANDBETWEEN(1001,2001)</f>
        <v>CUST1115</v>
      </c>
      <c r="S2">
        <f>IF(Table001__Page_1_13[[#This Row],[Loan Status]]="NO LOAN",0,1)</f>
        <v>1</v>
      </c>
      <c r="T2">
        <f>IF(Table001__Page_1_13[[#This Row],[Loan Status]]="active",1,0)</f>
        <v>1</v>
      </c>
      <c r="U2">
        <f>IF(Table001__Page_1_13[[#This Row],[NPA Status]]="NPA",Table001__Page_1_13[[#This Row],[Loan Amount (■)]],0)</f>
        <v>0</v>
      </c>
    </row>
    <row r="3" spans="1:21" x14ac:dyDescent="0.25">
      <c r="A3" t="s">
        <v>1346</v>
      </c>
      <c r="B3" t="s">
        <v>1347</v>
      </c>
      <c r="C3" t="s">
        <v>1348</v>
      </c>
      <c r="D3" t="s">
        <v>1342</v>
      </c>
      <c r="E3">
        <v>48</v>
      </c>
      <c r="F3" s="1">
        <v>45724</v>
      </c>
      <c r="G3">
        <v>221400</v>
      </c>
      <c r="H3">
        <v>106100</v>
      </c>
      <c r="I3">
        <v>8.7100000000000009</v>
      </c>
      <c r="J3">
        <v>2188</v>
      </c>
      <c r="K3" t="s">
        <v>1343</v>
      </c>
      <c r="L3">
        <v>189900</v>
      </c>
      <c r="M3" t="s">
        <v>16</v>
      </c>
      <c r="N3">
        <v>11800</v>
      </c>
      <c r="O3" t="s">
        <v>1337</v>
      </c>
      <c r="P3" t="s">
        <v>1338</v>
      </c>
      <c r="Q3" s="12">
        <f t="shared" ca="1" si="0"/>
        <v>44713</v>
      </c>
      <c r="R3" t="str">
        <f t="shared" ca="1" si="1"/>
        <v>CUST1628</v>
      </c>
      <c r="S3">
        <f>IF(Table001__Page_1_13[[#This Row],[Loan Status]]="NO LOAN",0,1)</f>
        <v>1</v>
      </c>
      <c r="T3">
        <f>IF(Table001__Page_1_13[[#This Row],[Loan Status]]="active",1,0)</f>
        <v>1</v>
      </c>
      <c r="U3">
        <f>IF(Table001__Page_1_13[[#This Row],[NPA Status]]="NPA",Table001__Page_1_13[[#This Row],[Loan Amount (■)]],0)</f>
        <v>0</v>
      </c>
    </row>
    <row r="4" spans="1:21" x14ac:dyDescent="0.25">
      <c r="A4" t="s">
        <v>1339</v>
      </c>
      <c r="B4" t="s">
        <v>1349</v>
      </c>
      <c r="C4" t="s">
        <v>1350</v>
      </c>
      <c r="D4" t="s">
        <v>1334</v>
      </c>
      <c r="E4">
        <v>55</v>
      </c>
      <c r="F4" s="1">
        <v>43871</v>
      </c>
      <c r="G4">
        <v>49100</v>
      </c>
      <c r="H4">
        <v>1350600</v>
      </c>
      <c r="I4">
        <v>13.22</v>
      </c>
      <c r="J4">
        <v>120771</v>
      </c>
      <c r="K4" t="s">
        <v>1351</v>
      </c>
      <c r="L4">
        <v>47600</v>
      </c>
      <c r="M4" t="s">
        <v>1352</v>
      </c>
      <c r="N4">
        <v>3700</v>
      </c>
      <c r="O4" t="s">
        <v>1353</v>
      </c>
      <c r="P4" t="s">
        <v>1345</v>
      </c>
      <c r="Q4" s="12">
        <f t="shared" ca="1" si="0"/>
        <v>45615</v>
      </c>
      <c r="R4" t="str">
        <f t="shared" ca="1" si="1"/>
        <v>CUST1900</v>
      </c>
      <c r="S4">
        <f>IF(Table001__Page_1_13[[#This Row],[Loan Status]]="NO LOAN",0,1)</f>
        <v>1</v>
      </c>
      <c r="T4">
        <f>IF(Table001__Page_1_13[[#This Row],[Loan Status]]="active",1,0)</f>
        <v>0</v>
      </c>
      <c r="U4">
        <f>IF(Table001__Page_1_13[[#This Row],[NPA Status]]="NPA",Table001__Page_1_13[[#This Row],[Loan Amount (■)]],0)</f>
        <v>1350600</v>
      </c>
    </row>
    <row r="5" spans="1:21" x14ac:dyDescent="0.25">
      <c r="A5" t="s">
        <v>1331</v>
      </c>
      <c r="B5" t="s">
        <v>1354</v>
      </c>
      <c r="C5" t="s">
        <v>1355</v>
      </c>
      <c r="D5" t="s">
        <v>1334</v>
      </c>
      <c r="E5">
        <v>28</v>
      </c>
      <c r="F5" s="1">
        <v>44129</v>
      </c>
      <c r="G5">
        <v>35900</v>
      </c>
      <c r="H5">
        <v>0</v>
      </c>
      <c r="I5">
        <v>0</v>
      </c>
      <c r="J5">
        <v>0</v>
      </c>
      <c r="K5" t="s">
        <v>1356</v>
      </c>
      <c r="L5">
        <v>26300</v>
      </c>
      <c r="M5" t="s">
        <v>1336</v>
      </c>
      <c r="N5">
        <v>26700</v>
      </c>
      <c r="O5" t="s">
        <v>1357</v>
      </c>
      <c r="P5" t="s">
        <v>1345</v>
      </c>
      <c r="Q5" s="12">
        <f t="shared" ca="1" si="0"/>
        <v>44056</v>
      </c>
      <c r="R5" t="str">
        <f t="shared" ca="1" si="1"/>
        <v>CUST1059</v>
      </c>
      <c r="S5">
        <f>IF(Table001__Page_1_13[[#This Row],[Loan Status]]="NO LOAN",0,1)</f>
        <v>0</v>
      </c>
      <c r="T5">
        <f>IF(Table001__Page_1_13[[#This Row],[Loan Status]]="active",1,0)</f>
        <v>0</v>
      </c>
      <c r="U5">
        <f>IF(Table001__Page_1_13[[#This Row],[NPA Status]]="NPA",Table001__Page_1_13[[#This Row],[Loan Amount (■)]],0)</f>
        <v>0</v>
      </c>
    </row>
    <row r="6" spans="1:21" x14ac:dyDescent="0.25">
      <c r="A6" t="s">
        <v>1339</v>
      </c>
      <c r="B6" t="s">
        <v>1358</v>
      </c>
      <c r="C6" t="s">
        <v>1333</v>
      </c>
      <c r="D6" t="s">
        <v>1342</v>
      </c>
      <c r="E6">
        <v>36</v>
      </c>
      <c r="F6" s="1">
        <v>44598</v>
      </c>
      <c r="G6">
        <v>89500</v>
      </c>
      <c r="H6">
        <v>405200</v>
      </c>
      <c r="I6">
        <v>13.15</v>
      </c>
      <c r="J6">
        <v>13682</v>
      </c>
      <c r="K6" t="s">
        <v>1343</v>
      </c>
      <c r="L6">
        <v>89300</v>
      </c>
      <c r="M6" t="s">
        <v>16</v>
      </c>
      <c r="N6">
        <v>3500</v>
      </c>
      <c r="O6" t="s">
        <v>1337</v>
      </c>
      <c r="P6" t="s">
        <v>1338</v>
      </c>
      <c r="Q6" s="12">
        <f t="shared" ca="1" si="0"/>
        <v>46038</v>
      </c>
      <c r="R6" t="str">
        <f t="shared" ca="1" si="1"/>
        <v>CUST1235</v>
      </c>
      <c r="S6">
        <f>IF(Table001__Page_1_13[[#This Row],[Loan Status]]="NO LOAN",0,1)</f>
        <v>1</v>
      </c>
      <c r="T6">
        <f>IF(Table001__Page_1_13[[#This Row],[Loan Status]]="active",1,0)</f>
        <v>1</v>
      </c>
      <c r="U6">
        <f>IF(Table001__Page_1_13[[#This Row],[NPA Status]]="NPA",Table001__Page_1_13[[#This Row],[Loan Amount (■)]],0)</f>
        <v>0</v>
      </c>
    </row>
    <row r="7" spans="1:21" x14ac:dyDescent="0.25">
      <c r="A7" t="s">
        <v>1339</v>
      </c>
      <c r="B7" t="s">
        <v>1347</v>
      </c>
      <c r="C7" t="s">
        <v>1348</v>
      </c>
      <c r="D7" t="s">
        <v>1334</v>
      </c>
      <c r="E7">
        <v>62</v>
      </c>
      <c r="F7" s="1">
        <v>44565</v>
      </c>
      <c r="G7">
        <v>82200</v>
      </c>
      <c r="H7">
        <v>216900</v>
      </c>
      <c r="I7">
        <v>12.03</v>
      </c>
      <c r="J7">
        <v>19274</v>
      </c>
      <c r="K7" t="s">
        <v>1335</v>
      </c>
      <c r="L7">
        <v>47500</v>
      </c>
      <c r="M7" t="s">
        <v>1359</v>
      </c>
      <c r="N7">
        <v>2000</v>
      </c>
      <c r="O7" t="s">
        <v>1337</v>
      </c>
      <c r="P7" t="s">
        <v>1338</v>
      </c>
      <c r="Q7" s="12">
        <f t="shared" ca="1" si="0"/>
        <v>45605</v>
      </c>
      <c r="R7" t="str">
        <f t="shared" ca="1" si="1"/>
        <v>CUST1453</v>
      </c>
      <c r="S7">
        <f>IF(Table001__Page_1_13[[#This Row],[Loan Status]]="NO LOAN",0,1)</f>
        <v>1</v>
      </c>
      <c r="T7">
        <f>IF(Table001__Page_1_13[[#This Row],[Loan Status]]="active",1,0)</f>
        <v>0</v>
      </c>
      <c r="U7">
        <f>IF(Table001__Page_1_13[[#This Row],[NPA Status]]="NPA",Table001__Page_1_13[[#This Row],[Loan Amount (■)]],0)</f>
        <v>0</v>
      </c>
    </row>
    <row r="8" spans="1:21" x14ac:dyDescent="0.25">
      <c r="A8" t="s">
        <v>1339</v>
      </c>
      <c r="B8" t="s">
        <v>1360</v>
      </c>
      <c r="C8" t="s">
        <v>1341</v>
      </c>
      <c r="D8" t="s">
        <v>1334</v>
      </c>
      <c r="E8">
        <v>56</v>
      </c>
      <c r="F8" s="1">
        <v>44007</v>
      </c>
      <c r="G8">
        <v>207400</v>
      </c>
      <c r="H8">
        <v>0</v>
      </c>
      <c r="I8">
        <v>0</v>
      </c>
      <c r="J8">
        <v>0</v>
      </c>
      <c r="K8" t="s">
        <v>1356</v>
      </c>
      <c r="L8">
        <v>149300</v>
      </c>
      <c r="M8" t="s">
        <v>1344</v>
      </c>
      <c r="N8">
        <v>12000</v>
      </c>
      <c r="O8" t="s">
        <v>1357</v>
      </c>
      <c r="P8" t="s">
        <v>1361</v>
      </c>
      <c r="Q8" s="12">
        <f t="shared" ca="1" si="0"/>
        <v>45893</v>
      </c>
      <c r="R8" t="str">
        <f t="shared" ca="1" si="1"/>
        <v>CUST1183</v>
      </c>
      <c r="S8">
        <f>IF(Table001__Page_1_13[[#This Row],[Loan Status]]="NO LOAN",0,1)</f>
        <v>0</v>
      </c>
      <c r="T8">
        <f>IF(Table001__Page_1_13[[#This Row],[Loan Status]]="active",1,0)</f>
        <v>0</v>
      </c>
      <c r="U8">
        <f>IF(Table001__Page_1_13[[#This Row],[NPA Status]]="NPA",Table001__Page_1_13[[#This Row],[Loan Amount (■)]],0)</f>
        <v>0</v>
      </c>
    </row>
    <row r="9" spans="1:21" x14ac:dyDescent="0.25">
      <c r="A9" t="s">
        <v>1339</v>
      </c>
      <c r="B9" t="s">
        <v>1332</v>
      </c>
      <c r="C9" t="s">
        <v>1333</v>
      </c>
      <c r="D9" t="s">
        <v>1342</v>
      </c>
      <c r="E9">
        <v>50</v>
      </c>
      <c r="F9" s="1">
        <v>44803</v>
      </c>
      <c r="G9">
        <v>94500</v>
      </c>
      <c r="H9">
        <v>474700</v>
      </c>
      <c r="I9">
        <v>10.220000000000001</v>
      </c>
      <c r="J9">
        <v>10137</v>
      </c>
      <c r="K9" t="s">
        <v>1343</v>
      </c>
      <c r="L9">
        <v>110400</v>
      </c>
      <c r="M9" t="s">
        <v>1336</v>
      </c>
      <c r="N9">
        <v>4100</v>
      </c>
      <c r="O9" t="s">
        <v>1337</v>
      </c>
      <c r="P9" t="s">
        <v>1361</v>
      </c>
      <c r="Q9" s="12">
        <f t="shared" ca="1" si="0"/>
        <v>44982</v>
      </c>
      <c r="R9" t="str">
        <f t="shared" ca="1" si="1"/>
        <v>CUST1459</v>
      </c>
      <c r="S9">
        <f>IF(Table001__Page_1_13[[#This Row],[Loan Status]]="NO LOAN",0,1)</f>
        <v>1</v>
      </c>
      <c r="T9">
        <f>IF(Table001__Page_1_13[[#This Row],[Loan Status]]="active",1,0)</f>
        <v>1</v>
      </c>
      <c r="U9">
        <f>IF(Table001__Page_1_13[[#This Row],[NPA Status]]="NPA",Table001__Page_1_13[[#This Row],[Loan Amount (■)]],0)</f>
        <v>0</v>
      </c>
    </row>
    <row r="10" spans="1:21" x14ac:dyDescent="0.25">
      <c r="A10" t="s">
        <v>1339</v>
      </c>
      <c r="B10" t="s">
        <v>1362</v>
      </c>
      <c r="C10" t="s">
        <v>1363</v>
      </c>
      <c r="D10" t="s">
        <v>1342</v>
      </c>
      <c r="E10">
        <v>38</v>
      </c>
      <c r="F10" s="1">
        <v>44463</v>
      </c>
      <c r="G10">
        <v>200700</v>
      </c>
      <c r="H10">
        <v>1065100</v>
      </c>
      <c r="I10">
        <v>12.24</v>
      </c>
      <c r="J10">
        <v>50257</v>
      </c>
      <c r="K10" t="s">
        <v>1343</v>
      </c>
      <c r="L10">
        <v>231000</v>
      </c>
      <c r="M10" t="s">
        <v>16</v>
      </c>
      <c r="N10">
        <v>11400</v>
      </c>
      <c r="O10" t="s">
        <v>1337</v>
      </c>
      <c r="P10" t="s">
        <v>1338</v>
      </c>
      <c r="Q10" s="12">
        <f t="shared" ca="1" si="0"/>
        <v>45109</v>
      </c>
      <c r="R10" t="str">
        <f t="shared" ca="1" si="1"/>
        <v>CUST1527</v>
      </c>
      <c r="S10">
        <f>IF(Table001__Page_1_13[[#This Row],[Loan Status]]="NO LOAN",0,1)</f>
        <v>1</v>
      </c>
      <c r="T10">
        <f>IF(Table001__Page_1_13[[#This Row],[Loan Status]]="active",1,0)</f>
        <v>1</v>
      </c>
      <c r="U10">
        <f>IF(Table001__Page_1_13[[#This Row],[NPA Status]]="NPA",Table001__Page_1_13[[#This Row],[Loan Amount (■)]],0)</f>
        <v>0</v>
      </c>
    </row>
    <row r="11" spans="1:21" x14ac:dyDescent="0.25">
      <c r="A11" t="s">
        <v>1339</v>
      </c>
      <c r="B11" t="s">
        <v>1364</v>
      </c>
      <c r="C11" t="s">
        <v>1365</v>
      </c>
      <c r="D11" t="s">
        <v>1342</v>
      </c>
      <c r="E11">
        <v>22</v>
      </c>
      <c r="F11" s="1">
        <v>44606</v>
      </c>
      <c r="G11">
        <v>33800</v>
      </c>
      <c r="H11">
        <v>0</v>
      </c>
      <c r="I11">
        <v>0</v>
      </c>
      <c r="J11">
        <v>0</v>
      </c>
      <c r="K11" t="s">
        <v>1356</v>
      </c>
      <c r="L11">
        <v>30500</v>
      </c>
      <c r="M11" t="s">
        <v>1336</v>
      </c>
      <c r="N11">
        <v>1000</v>
      </c>
      <c r="O11" t="s">
        <v>1357</v>
      </c>
      <c r="P11" t="s">
        <v>1338</v>
      </c>
      <c r="Q11" s="12">
        <f t="shared" ca="1" si="0"/>
        <v>45545</v>
      </c>
      <c r="R11" t="str">
        <f t="shared" ca="1" si="1"/>
        <v>CUST1875</v>
      </c>
      <c r="S11">
        <f>IF(Table001__Page_1_13[[#This Row],[Loan Status]]="NO LOAN",0,1)</f>
        <v>0</v>
      </c>
      <c r="T11">
        <f>IF(Table001__Page_1_13[[#This Row],[Loan Status]]="active",1,0)</f>
        <v>0</v>
      </c>
      <c r="U11">
        <f>IF(Table001__Page_1_13[[#This Row],[NPA Status]]="NPA",Table001__Page_1_13[[#This Row],[Loan Amount (■)]],0)</f>
        <v>0</v>
      </c>
    </row>
    <row r="12" spans="1:21" x14ac:dyDescent="0.25">
      <c r="A12" t="s">
        <v>1366</v>
      </c>
      <c r="B12" t="s">
        <v>1332</v>
      </c>
      <c r="C12" t="s">
        <v>1333</v>
      </c>
      <c r="D12" t="s">
        <v>1342</v>
      </c>
      <c r="E12">
        <v>33</v>
      </c>
      <c r="F12" s="1">
        <v>44333</v>
      </c>
      <c r="G12">
        <v>84600</v>
      </c>
      <c r="H12">
        <v>0</v>
      </c>
      <c r="I12">
        <v>0</v>
      </c>
      <c r="J12">
        <v>0</v>
      </c>
      <c r="K12" t="s">
        <v>1356</v>
      </c>
      <c r="L12">
        <v>63100</v>
      </c>
      <c r="M12" t="s">
        <v>1359</v>
      </c>
      <c r="N12">
        <v>29800</v>
      </c>
      <c r="O12" t="s">
        <v>1357</v>
      </c>
      <c r="P12" t="s">
        <v>1361</v>
      </c>
      <c r="Q12" s="12">
        <f t="shared" ca="1" si="0"/>
        <v>44344</v>
      </c>
      <c r="R12" t="str">
        <f t="shared" ca="1" si="1"/>
        <v>CUST1414</v>
      </c>
      <c r="S12">
        <f>IF(Table001__Page_1_13[[#This Row],[Loan Status]]="NO LOAN",0,1)</f>
        <v>0</v>
      </c>
      <c r="T12">
        <f>IF(Table001__Page_1_13[[#This Row],[Loan Status]]="active",1,0)</f>
        <v>0</v>
      </c>
      <c r="U12">
        <f>IF(Table001__Page_1_13[[#This Row],[NPA Status]]="NPA",Table001__Page_1_13[[#This Row],[Loan Amount (■)]],0)</f>
        <v>0</v>
      </c>
    </row>
    <row r="13" spans="1:21" x14ac:dyDescent="0.25">
      <c r="A13" t="s">
        <v>1339</v>
      </c>
      <c r="B13" t="s">
        <v>1354</v>
      </c>
      <c r="C13" t="s">
        <v>1355</v>
      </c>
      <c r="D13" t="s">
        <v>1334</v>
      </c>
      <c r="E13">
        <v>24</v>
      </c>
      <c r="F13" s="1">
        <v>45532</v>
      </c>
      <c r="G13">
        <v>29100</v>
      </c>
      <c r="H13">
        <v>0</v>
      </c>
      <c r="I13">
        <v>0</v>
      </c>
      <c r="J13">
        <v>0</v>
      </c>
      <c r="K13" t="s">
        <v>1356</v>
      </c>
      <c r="L13">
        <v>21600</v>
      </c>
      <c r="M13" t="s">
        <v>1352</v>
      </c>
      <c r="N13">
        <v>15600</v>
      </c>
      <c r="O13" t="s">
        <v>1357</v>
      </c>
      <c r="P13" t="s">
        <v>1338</v>
      </c>
      <c r="Q13" s="12">
        <f t="shared" ca="1" si="0"/>
        <v>45754</v>
      </c>
      <c r="R13" t="str">
        <f t="shared" ca="1" si="1"/>
        <v>CUST1051</v>
      </c>
      <c r="S13">
        <f>IF(Table001__Page_1_13[[#This Row],[Loan Status]]="NO LOAN",0,1)</f>
        <v>0</v>
      </c>
      <c r="T13">
        <f>IF(Table001__Page_1_13[[#This Row],[Loan Status]]="active",1,0)</f>
        <v>0</v>
      </c>
      <c r="U13">
        <f>IF(Table001__Page_1_13[[#This Row],[NPA Status]]="NPA",Table001__Page_1_13[[#This Row],[Loan Amount (■)]],0)</f>
        <v>0</v>
      </c>
    </row>
    <row r="14" spans="1:21" x14ac:dyDescent="0.25">
      <c r="A14" t="s">
        <v>1339</v>
      </c>
      <c r="B14" t="s">
        <v>1354</v>
      </c>
      <c r="C14" t="s">
        <v>1355</v>
      </c>
      <c r="D14" t="s">
        <v>1342</v>
      </c>
      <c r="E14">
        <v>46</v>
      </c>
      <c r="F14" s="1">
        <v>43897</v>
      </c>
      <c r="G14">
        <v>81500</v>
      </c>
      <c r="H14">
        <v>0</v>
      </c>
      <c r="I14">
        <v>0</v>
      </c>
      <c r="J14">
        <v>0</v>
      </c>
      <c r="K14" t="s">
        <v>1356</v>
      </c>
      <c r="L14">
        <v>73900</v>
      </c>
      <c r="M14" t="s">
        <v>16</v>
      </c>
      <c r="N14">
        <v>2200</v>
      </c>
      <c r="O14" t="s">
        <v>1357</v>
      </c>
      <c r="P14" t="s">
        <v>1345</v>
      </c>
      <c r="Q14" s="12">
        <f t="shared" ca="1" si="0"/>
        <v>45382</v>
      </c>
      <c r="R14" t="str">
        <f t="shared" ca="1" si="1"/>
        <v>CUST1780</v>
      </c>
      <c r="S14">
        <f>IF(Table001__Page_1_13[[#This Row],[Loan Status]]="NO LOAN",0,1)</f>
        <v>0</v>
      </c>
      <c r="T14">
        <f>IF(Table001__Page_1_13[[#This Row],[Loan Status]]="active",1,0)</f>
        <v>0</v>
      </c>
      <c r="U14">
        <f>IF(Table001__Page_1_13[[#This Row],[NPA Status]]="NPA",Table001__Page_1_13[[#This Row],[Loan Amount (■)]],0)</f>
        <v>0</v>
      </c>
    </row>
    <row r="15" spans="1:21" x14ac:dyDescent="0.25">
      <c r="A15" t="s">
        <v>1346</v>
      </c>
      <c r="B15" t="s">
        <v>1358</v>
      </c>
      <c r="C15" t="s">
        <v>1333</v>
      </c>
      <c r="D15" t="s">
        <v>1334</v>
      </c>
      <c r="E15">
        <v>45</v>
      </c>
      <c r="F15" s="1">
        <v>44205</v>
      </c>
      <c r="G15">
        <v>68100</v>
      </c>
      <c r="H15">
        <v>0</v>
      </c>
      <c r="I15">
        <v>0</v>
      </c>
      <c r="J15">
        <v>0</v>
      </c>
      <c r="K15" t="s">
        <v>1356</v>
      </c>
      <c r="L15">
        <v>79100</v>
      </c>
      <c r="M15" t="s">
        <v>1336</v>
      </c>
      <c r="N15">
        <v>2200</v>
      </c>
      <c r="O15" t="s">
        <v>1357</v>
      </c>
      <c r="P15" t="s">
        <v>1338</v>
      </c>
      <c r="Q15" s="12">
        <f t="shared" ca="1" si="0"/>
        <v>44185</v>
      </c>
      <c r="R15" t="str">
        <f t="shared" ca="1" si="1"/>
        <v>CUST1668</v>
      </c>
      <c r="S15">
        <f>IF(Table001__Page_1_13[[#This Row],[Loan Status]]="NO LOAN",0,1)</f>
        <v>0</v>
      </c>
      <c r="T15">
        <f>IF(Table001__Page_1_13[[#This Row],[Loan Status]]="active",1,0)</f>
        <v>0</v>
      </c>
      <c r="U15">
        <f>IF(Table001__Page_1_13[[#This Row],[NPA Status]]="NPA",Table001__Page_1_13[[#This Row],[Loan Amount (■)]],0)</f>
        <v>0</v>
      </c>
    </row>
    <row r="16" spans="1:21" x14ac:dyDescent="0.25">
      <c r="A16" t="s">
        <v>1346</v>
      </c>
      <c r="B16" t="s">
        <v>1360</v>
      </c>
      <c r="C16" t="s">
        <v>1341</v>
      </c>
      <c r="D16" t="s">
        <v>1334</v>
      </c>
      <c r="E16">
        <v>50</v>
      </c>
      <c r="F16" s="1">
        <v>44839</v>
      </c>
      <c r="G16">
        <v>65600</v>
      </c>
      <c r="H16">
        <v>352100</v>
      </c>
      <c r="I16">
        <v>10</v>
      </c>
      <c r="J16">
        <v>16248</v>
      </c>
      <c r="K16" t="s">
        <v>1343</v>
      </c>
      <c r="L16">
        <v>80800</v>
      </c>
      <c r="M16" t="s">
        <v>1336</v>
      </c>
      <c r="N16">
        <v>38300</v>
      </c>
      <c r="O16" t="s">
        <v>1337</v>
      </c>
      <c r="P16" t="s">
        <v>1338</v>
      </c>
      <c r="Q16" s="12">
        <f t="shared" ca="1" si="0"/>
        <v>43619</v>
      </c>
      <c r="R16" t="str">
        <f t="shared" ca="1" si="1"/>
        <v>CUST1769</v>
      </c>
      <c r="S16">
        <f>IF(Table001__Page_1_13[[#This Row],[Loan Status]]="NO LOAN",0,1)</f>
        <v>1</v>
      </c>
      <c r="T16">
        <f>IF(Table001__Page_1_13[[#This Row],[Loan Status]]="active",1,0)</f>
        <v>1</v>
      </c>
      <c r="U16">
        <f>IF(Table001__Page_1_13[[#This Row],[NPA Status]]="NPA",Table001__Page_1_13[[#This Row],[Loan Amount (■)]],0)</f>
        <v>0</v>
      </c>
    </row>
    <row r="17" spans="1:21" x14ac:dyDescent="0.25">
      <c r="A17" t="s">
        <v>1339</v>
      </c>
      <c r="B17" t="s">
        <v>1340</v>
      </c>
      <c r="C17" t="s">
        <v>1341</v>
      </c>
      <c r="D17" t="s">
        <v>1334</v>
      </c>
      <c r="E17">
        <v>31</v>
      </c>
      <c r="F17" s="1">
        <v>43648</v>
      </c>
      <c r="G17">
        <v>66100</v>
      </c>
      <c r="H17">
        <v>0</v>
      </c>
      <c r="I17">
        <v>0</v>
      </c>
      <c r="J17">
        <v>0</v>
      </c>
      <c r="K17" t="s">
        <v>1356</v>
      </c>
      <c r="L17">
        <v>57900</v>
      </c>
      <c r="M17" t="s">
        <v>1336</v>
      </c>
      <c r="N17">
        <v>4400</v>
      </c>
      <c r="O17" t="s">
        <v>1357</v>
      </c>
      <c r="P17" t="s">
        <v>1345</v>
      </c>
      <c r="Q17" s="12">
        <f t="shared" ca="1" si="0"/>
        <v>43821</v>
      </c>
      <c r="R17" t="str">
        <f t="shared" ca="1" si="1"/>
        <v>CUST1758</v>
      </c>
      <c r="S17">
        <f>IF(Table001__Page_1_13[[#This Row],[Loan Status]]="NO LOAN",0,1)</f>
        <v>0</v>
      </c>
      <c r="T17">
        <f>IF(Table001__Page_1_13[[#This Row],[Loan Status]]="active",1,0)</f>
        <v>0</v>
      </c>
      <c r="U17">
        <f>IF(Table001__Page_1_13[[#This Row],[NPA Status]]="NPA",Table001__Page_1_13[[#This Row],[Loan Amount (■)]],0)</f>
        <v>0</v>
      </c>
    </row>
    <row r="18" spans="1:21" x14ac:dyDescent="0.25">
      <c r="A18" t="s">
        <v>1339</v>
      </c>
      <c r="B18" t="s">
        <v>1358</v>
      </c>
      <c r="C18" t="s">
        <v>1333</v>
      </c>
      <c r="D18" t="s">
        <v>1334</v>
      </c>
      <c r="E18">
        <v>27</v>
      </c>
      <c r="F18" s="1">
        <v>45626</v>
      </c>
      <c r="G18">
        <v>140200</v>
      </c>
      <c r="H18">
        <v>514900</v>
      </c>
      <c r="I18">
        <v>13.08</v>
      </c>
      <c r="J18">
        <v>13834</v>
      </c>
      <c r="K18" t="s">
        <v>1343</v>
      </c>
      <c r="L18">
        <v>99800</v>
      </c>
      <c r="M18" t="s">
        <v>1352</v>
      </c>
      <c r="N18">
        <v>4000</v>
      </c>
      <c r="O18" t="s">
        <v>1337</v>
      </c>
      <c r="P18" t="s">
        <v>1345</v>
      </c>
      <c r="Q18" s="12">
        <f t="shared" ca="1" si="0"/>
        <v>44235</v>
      </c>
      <c r="R18" t="str">
        <f t="shared" ca="1" si="1"/>
        <v>CUST1595</v>
      </c>
      <c r="S18">
        <f>IF(Table001__Page_1_13[[#This Row],[Loan Status]]="NO LOAN",0,1)</f>
        <v>1</v>
      </c>
      <c r="T18">
        <f>IF(Table001__Page_1_13[[#This Row],[Loan Status]]="active",1,0)</f>
        <v>1</v>
      </c>
      <c r="U18">
        <f>IF(Table001__Page_1_13[[#This Row],[NPA Status]]="NPA",Table001__Page_1_13[[#This Row],[Loan Amount (■)]],0)</f>
        <v>0</v>
      </c>
    </row>
    <row r="19" spans="1:21" x14ac:dyDescent="0.25">
      <c r="A19" t="s">
        <v>1331</v>
      </c>
      <c r="B19" t="s">
        <v>1358</v>
      </c>
      <c r="C19" t="s">
        <v>1333</v>
      </c>
      <c r="D19" t="s">
        <v>1342</v>
      </c>
      <c r="E19">
        <v>51</v>
      </c>
      <c r="F19" s="1">
        <v>44672</v>
      </c>
      <c r="G19">
        <v>19100</v>
      </c>
      <c r="H19">
        <v>0</v>
      </c>
      <c r="I19">
        <v>0</v>
      </c>
      <c r="J19">
        <v>0</v>
      </c>
      <c r="K19" t="s">
        <v>1356</v>
      </c>
      <c r="L19">
        <v>20400</v>
      </c>
      <c r="M19" t="s">
        <v>1336</v>
      </c>
      <c r="N19">
        <v>1100</v>
      </c>
      <c r="O19" t="s">
        <v>1357</v>
      </c>
      <c r="P19" t="s">
        <v>1338</v>
      </c>
      <c r="Q19" s="12">
        <f t="shared" ca="1" si="0"/>
        <v>45625</v>
      </c>
      <c r="R19" t="str">
        <f t="shared" ca="1" si="1"/>
        <v>CUST1557</v>
      </c>
      <c r="S19">
        <f>IF(Table001__Page_1_13[[#This Row],[Loan Status]]="NO LOAN",0,1)</f>
        <v>0</v>
      </c>
      <c r="T19">
        <f>IF(Table001__Page_1_13[[#This Row],[Loan Status]]="active",1,0)</f>
        <v>0</v>
      </c>
      <c r="U19">
        <f>IF(Table001__Page_1_13[[#This Row],[NPA Status]]="NPA",Table001__Page_1_13[[#This Row],[Loan Amount (■)]],0)</f>
        <v>0</v>
      </c>
    </row>
    <row r="20" spans="1:21" x14ac:dyDescent="0.25">
      <c r="A20" t="s">
        <v>1339</v>
      </c>
      <c r="B20" t="s">
        <v>1364</v>
      </c>
      <c r="C20" t="s">
        <v>1365</v>
      </c>
      <c r="D20" t="s">
        <v>1334</v>
      </c>
      <c r="E20">
        <v>64</v>
      </c>
      <c r="F20" s="1">
        <v>45994</v>
      </c>
      <c r="G20">
        <v>34900</v>
      </c>
      <c r="H20">
        <v>269600</v>
      </c>
      <c r="I20">
        <v>13.91</v>
      </c>
      <c r="J20">
        <v>9203</v>
      </c>
      <c r="K20" t="s">
        <v>1335</v>
      </c>
      <c r="L20">
        <v>27700</v>
      </c>
      <c r="M20" t="s">
        <v>1344</v>
      </c>
      <c r="N20">
        <v>6200</v>
      </c>
      <c r="O20" t="s">
        <v>1337</v>
      </c>
      <c r="P20" t="s">
        <v>1345</v>
      </c>
      <c r="Q20" s="12">
        <f t="shared" ca="1" si="0"/>
        <v>45732</v>
      </c>
      <c r="R20" t="str">
        <f t="shared" ca="1" si="1"/>
        <v>CUST1165</v>
      </c>
      <c r="S20">
        <f>IF(Table001__Page_1_13[[#This Row],[Loan Status]]="NO LOAN",0,1)</f>
        <v>1</v>
      </c>
      <c r="T20">
        <f>IF(Table001__Page_1_13[[#This Row],[Loan Status]]="active",1,0)</f>
        <v>0</v>
      </c>
      <c r="U20">
        <f>IF(Table001__Page_1_13[[#This Row],[NPA Status]]="NPA",Table001__Page_1_13[[#This Row],[Loan Amount (■)]],0)</f>
        <v>0</v>
      </c>
    </row>
    <row r="21" spans="1:21" x14ac:dyDescent="0.25">
      <c r="A21" t="s">
        <v>1366</v>
      </c>
      <c r="B21" t="s">
        <v>1367</v>
      </c>
      <c r="C21" t="s">
        <v>1341</v>
      </c>
      <c r="D21" t="s">
        <v>1334</v>
      </c>
      <c r="E21">
        <v>30</v>
      </c>
      <c r="F21" s="1">
        <v>44635</v>
      </c>
      <c r="G21">
        <v>72500</v>
      </c>
      <c r="H21">
        <v>0</v>
      </c>
      <c r="I21">
        <v>0</v>
      </c>
      <c r="J21">
        <v>0</v>
      </c>
      <c r="K21" t="s">
        <v>1356</v>
      </c>
      <c r="L21">
        <v>63100</v>
      </c>
      <c r="M21" t="s">
        <v>1344</v>
      </c>
      <c r="N21">
        <v>6900</v>
      </c>
      <c r="O21" t="s">
        <v>1357</v>
      </c>
      <c r="P21" t="s">
        <v>1361</v>
      </c>
      <c r="Q21" s="12">
        <f t="shared" ca="1" si="0"/>
        <v>46214</v>
      </c>
      <c r="R21" t="str">
        <f t="shared" ca="1" si="1"/>
        <v>CUST1185</v>
      </c>
      <c r="S21">
        <f>IF(Table001__Page_1_13[[#This Row],[Loan Status]]="NO LOAN",0,1)</f>
        <v>0</v>
      </c>
      <c r="T21">
        <f>IF(Table001__Page_1_13[[#This Row],[Loan Status]]="active",1,0)</f>
        <v>0</v>
      </c>
      <c r="U21">
        <f>IF(Table001__Page_1_13[[#This Row],[NPA Status]]="NPA",Table001__Page_1_13[[#This Row],[Loan Amount (■)]],0)</f>
        <v>0</v>
      </c>
    </row>
    <row r="22" spans="1:21" x14ac:dyDescent="0.25">
      <c r="A22" t="s">
        <v>1366</v>
      </c>
      <c r="B22" t="s">
        <v>1360</v>
      </c>
      <c r="C22" t="s">
        <v>1341</v>
      </c>
      <c r="D22" t="s">
        <v>1334</v>
      </c>
      <c r="E22">
        <v>59</v>
      </c>
      <c r="F22" s="1">
        <v>44296</v>
      </c>
      <c r="G22">
        <v>27500</v>
      </c>
      <c r="H22">
        <v>230500</v>
      </c>
      <c r="I22">
        <v>13.98</v>
      </c>
      <c r="J22">
        <v>7876</v>
      </c>
      <c r="K22" t="s">
        <v>1343</v>
      </c>
      <c r="L22">
        <v>36600</v>
      </c>
      <c r="M22" t="s">
        <v>1336</v>
      </c>
      <c r="N22">
        <v>16200</v>
      </c>
      <c r="O22" t="s">
        <v>1337</v>
      </c>
      <c r="P22" t="s">
        <v>1345</v>
      </c>
      <c r="Q22" s="12">
        <f t="shared" ca="1" si="0"/>
        <v>43884</v>
      </c>
      <c r="R22" t="str">
        <f t="shared" ca="1" si="1"/>
        <v>CUST1047</v>
      </c>
      <c r="S22">
        <f>IF(Table001__Page_1_13[[#This Row],[Loan Status]]="NO LOAN",0,1)</f>
        <v>1</v>
      </c>
      <c r="T22">
        <f>IF(Table001__Page_1_13[[#This Row],[Loan Status]]="active",1,0)</f>
        <v>1</v>
      </c>
      <c r="U22">
        <f>IF(Table001__Page_1_13[[#This Row],[NPA Status]]="NPA",Table001__Page_1_13[[#This Row],[Loan Amount (■)]],0)</f>
        <v>0</v>
      </c>
    </row>
    <row r="23" spans="1:21" x14ac:dyDescent="0.25">
      <c r="A23" t="s">
        <v>1339</v>
      </c>
      <c r="B23" t="s">
        <v>1368</v>
      </c>
      <c r="C23" t="s">
        <v>1365</v>
      </c>
      <c r="D23" t="s">
        <v>1334</v>
      </c>
      <c r="E23">
        <v>33</v>
      </c>
      <c r="F23" s="1">
        <v>45117</v>
      </c>
      <c r="G23">
        <v>78000</v>
      </c>
      <c r="H23">
        <v>0</v>
      </c>
      <c r="I23">
        <v>0</v>
      </c>
      <c r="J23">
        <v>0</v>
      </c>
      <c r="K23" t="s">
        <v>1356</v>
      </c>
      <c r="L23">
        <v>94100</v>
      </c>
      <c r="M23" t="s">
        <v>1344</v>
      </c>
      <c r="N23">
        <v>2400</v>
      </c>
      <c r="O23" t="s">
        <v>1357</v>
      </c>
      <c r="P23" t="s">
        <v>1338</v>
      </c>
      <c r="Q23" s="12">
        <f t="shared" ca="1" si="0"/>
        <v>44409</v>
      </c>
      <c r="R23" t="str">
        <f t="shared" ca="1" si="1"/>
        <v>CUST1089</v>
      </c>
      <c r="S23">
        <f>IF(Table001__Page_1_13[[#This Row],[Loan Status]]="NO LOAN",0,1)</f>
        <v>0</v>
      </c>
      <c r="T23">
        <f>IF(Table001__Page_1_13[[#This Row],[Loan Status]]="active",1,0)</f>
        <v>0</v>
      </c>
      <c r="U23">
        <f>IF(Table001__Page_1_13[[#This Row],[NPA Status]]="NPA",Table001__Page_1_13[[#This Row],[Loan Amount (■)]],0)</f>
        <v>0</v>
      </c>
    </row>
    <row r="24" spans="1:21" x14ac:dyDescent="0.25">
      <c r="A24" t="s">
        <v>1339</v>
      </c>
      <c r="B24" t="s">
        <v>1358</v>
      </c>
      <c r="C24" t="s">
        <v>1333</v>
      </c>
      <c r="D24" t="s">
        <v>1342</v>
      </c>
      <c r="E24">
        <v>51</v>
      </c>
      <c r="F24" s="1">
        <v>44602</v>
      </c>
      <c r="G24">
        <v>71800</v>
      </c>
      <c r="H24">
        <v>376500</v>
      </c>
      <c r="I24">
        <v>13.32</v>
      </c>
      <c r="J24">
        <v>8628</v>
      </c>
      <c r="K24" t="s">
        <v>1335</v>
      </c>
      <c r="L24">
        <v>74600</v>
      </c>
      <c r="M24" t="s">
        <v>16</v>
      </c>
      <c r="N24">
        <v>2200</v>
      </c>
      <c r="O24" t="s">
        <v>1337</v>
      </c>
      <c r="P24" t="s">
        <v>1345</v>
      </c>
      <c r="Q24" s="12">
        <f t="shared" ca="1" si="0"/>
        <v>45239</v>
      </c>
      <c r="R24" t="str">
        <f t="shared" ca="1" si="1"/>
        <v>CUST1655</v>
      </c>
      <c r="S24">
        <f>IF(Table001__Page_1_13[[#This Row],[Loan Status]]="NO LOAN",0,1)</f>
        <v>1</v>
      </c>
      <c r="T24">
        <f>IF(Table001__Page_1_13[[#This Row],[Loan Status]]="active",1,0)</f>
        <v>0</v>
      </c>
      <c r="U24">
        <f>IF(Table001__Page_1_13[[#This Row],[NPA Status]]="NPA",Table001__Page_1_13[[#This Row],[Loan Amount (■)]],0)</f>
        <v>0</v>
      </c>
    </row>
    <row r="25" spans="1:21" x14ac:dyDescent="0.25">
      <c r="A25" t="s">
        <v>1366</v>
      </c>
      <c r="B25" t="s">
        <v>1369</v>
      </c>
      <c r="C25" t="s">
        <v>1370</v>
      </c>
      <c r="D25" t="s">
        <v>1334</v>
      </c>
      <c r="E25">
        <v>27</v>
      </c>
      <c r="F25" s="1">
        <v>43941</v>
      </c>
      <c r="G25">
        <v>22700</v>
      </c>
      <c r="H25">
        <v>0</v>
      </c>
      <c r="I25">
        <v>0</v>
      </c>
      <c r="J25">
        <v>0</v>
      </c>
      <c r="K25" t="s">
        <v>1356</v>
      </c>
      <c r="L25">
        <v>15500</v>
      </c>
      <c r="M25" t="s">
        <v>1344</v>
      </c>
      <c r="N25">
        <v>12800</v>
      </c>
      <c r="O25" t="s">
        <v>1357</v>
      </c>
      <c r="P25" t="s">
        <v>1345</v>
      </c>
      <c r="Q25" s="12">
        <f t="shared" ca="1" si="0"/>
        <v>45081</v>
      </c>
      <c r="R25" t="str">
        <f t="shared" ca="1" si="1"/>
        <v>CUST1688</v>
      </c>
      <c r="S25">
        <f>IF(Table001__Page_1_13[[#This Row],[Loan Status]]="NO LOAN",0,1)</f>
        <v>0</v>
      </c>
      <c r="T25">
        <f>IF(Table001__Page_1_13[[#This Row],[Loan Status]]="active",1,0)</f>
        <v>0</v>
      </c>
      <c r="U25">
        <f>IF(Table001__Page_1_13[[#This Row],[NPA Status]]="NPA",Table001__Page_1_13[[#This Row],[Loan Amount (■)]],0)</f>
        <v>0</v>
      </c>
    </row>
    <row r="26" spans="1:21" x14ac:dyDescent="0.25">
      <c r="A26" t="s">
        <v>1331</v>
      </c>
      <c r="B26" t="s">
        <v>1371</v>
      </c>
      <c r="C26" t="s">
        <v>1372</v>
      </c>
      <c r="D26" t="s">
        <v>1342</v>
      </c>
      <c r="E26">
        <v>62</v>
      </c>
      <c r="F26" s="1">
        <v>44792</v>
      </c>
      <c r="G26">
        <v>21800</v>
      </c>
      <c r="H26">
        <v>0</v>
      </c>
      <c r="I26">
        <v>0</v>
      </c>
      <c r="J26">
        <v>0</v>
      </c>
      <c r="K26" t="s">
        <v>1356</v>
      </c>
      <c r="L26">
        <v>23000</v>
      </c>
      <c r="M26" t="s">
        <v>1336</v>
      </c>
      <c r="N26">
        <v>21000</v>
      </c>
      <c r="O26" t="s">
        <v>1357</v>
      </c>
      <c r="P26" t="s">
        <v>1361</v>
      </c>
      <c r="Q26" s="12">
        <f t="shared" ca="1" si="0"/>
        <v>43475</v>
      </c>
      <c r="R26" t="str">
        <f t="shared" ca="1" si="1"/>
        <v>CUST1280</v>
      </c>
      <c r="S26">
        <f>IF(Table001__Page_1_13[[#This Row],[Loan Status]]="NO LOAN",0,1)</f>
        <v>0</v>
      </c>
      <c r="T26">
        <f>IF(Table001__Page_1_13[[#This Row],[Loan Status]]="active",1,0)</f>
        <v>0</v>
      </c>
      <c r="U26">
        <f>IF(Table001__Page_1_13[[#This Row],[NPA Status]]="NPA",Table001__Page_1_13[[#This Row],[Loan Amount (■)]],0)</f>
        <v>0</v>
      </c>
    </row>
    <row r="27" spans="1:21" x14ac:dyDescent="0.25">
      <c r="A27" t="s">
        <v>1331</v>
      </c>
      <c r="B27" t="s">
        <v>1367</v>
      </c>
      <c r="C27" t="s">
        <v>1341</v>
      </c>
      <c r="D27" t="s">
        <v>1334</v>
      </c>
      <c r="E27">
        <v>62</v>
      </c>
      <c r="F27" s="1">
        <v>44436</v>
      </c>
      <c r="G27">
        <v>8100</v>
      </c>
      <c r="H27">
        <v>992500</v>
      </c>
      <c r="I27">
        <v>12.52</v>
      </c>
      <c r="J27">
        <v>26390</v>
      </c>
      <c r="K27" t="s">
        <v>1343</v>
      </c>
      <c r="L27">
        <v>10300</v>
      </c>
      <c r="M27" t="s">
        <v>1359</v>
      </c>
      <c r="N27">
        <v>2100</v>
      </c>
      <c r="O27" t="s">
        <v>1337</v>
      </c>
      <c r="P27" t="s">
        <v>1345</v>
      </c>
      <c r="Q27" s="12">
        <f t="shared" ca="1" si="0"/>
        <v>45005</v>
      </c>
      <c r="R27" t="str">
        <f t="shared" ca="1" si="1"/>
        <v>CUST1750</v>
      </c>
      <c r="S27">
        <f>IF(Table001__Page_1_13[[#This Row],[Loan Status]]="NO LOAN",0,1)</f>
        <v>1</v>
      </c>
      <c r="T27">
        <f>IF(Table001__Page_1_13[[#This Row],[Loan Status]]="active",1,0)</f>
        <v>1</v>
      </c>
      <c r="U27">
        <f>IF(Table001__Page_1_13[[#This Row],[NPA Status]]="NPA",Table001__Page_1_13[[#This Row],[Loan Amount (■)]],0)</f>
        <v>0</v>
      </c>
    </row>
    <row r="28" spans="1:21" x14ac:dyDescent="0.25">
      <c r="A28" t="s">
        <v>1346</v>
      </c>
      <c r="B28" t="s">
        <v>1368</v>
      </c>
      <c r="C28" t="s">
        <v>1365</v>
      </c>
      <c r="D28" t="s">
        <v>1334</v>
      </c>
      <c r="E28">
        <v>56</v>
      </c>
      <c r="F28" s="1">
        <v>44485</v>
      </c>
      <c r="G28">
        <v>26600</v>
      </c>
      <c r="H28">
        <v>0</v>
      </c>
      <c r="I28">
        <v>0</v>
      </c>
      <c r="J28">
        <v>0</v>
      </c>
      <c r="K28" t="s">
        <v>1356</v>
      </c>
      <c r="L28">
        <v>24100</v>
      </c>
      <c r="M28" t="s">
        <v>16</v>
      </c>
      <c r="N28">
        <v>22500</v>
      </c>
      <c r="O28" t="s">
        <v>1357</v>
      </c>
      <c r="P28" t="s">
        <v>1338</v>
      </c>
      <c r="Q28" s="12">
        <f t="shared" ca="1" si="0"/>
        <v>44590</v>
      </c>
      <c r="R28" t="str">
        <f t="shared" ca="1" si="1"/>
        <v>CUST1106</v>
      </c>
      <c r="S28">
        <f>IF(Table001__Page_1_13[[#This Row],[Loan Status]]="NO LOAN",0,1)</f>
        <v>0</v>
      </c>
      <c r="T28">
        <f>IF(Table001__Page_1_13[[#This Row],[Loan Status]]="active",1,0)</f>
        <v>0</v>
      </c>
      <c r="U28">
        <f>IF(Table001__Page_1_13[[#This Row],[NPA Status]]="NPA",Table001__Page_1_13[[#This Row],[Loan Amount (■)]],0)</f>
        <v>0</v>
      </c>
    </row>
    <row r="29" spans="1:21" x14ac:dyDescent="0.25">
      <c r="A29" t="s">
        <v>1331</v>
      </c>
      <c r="B29" t="s">
        <v>1369</v>
      </c>
      <c r="C29" t="s">
        <v>1370</v>
      </c>
      <c r="D29" t="s">
        <v>1342</v>
      </c>
      <c r="E29">
        <v>40</v>
      </c>
      <c r="F29" s="1">
        <v>44607</v>
      </c>
      <c r="G29">
        <v>75900</v>
      </c>
      <c r="H29">
        <v>0</v>
      </c>
      <c r="I29">
        <v>0</v>
      </c>
      <c r="J29">
        <v>0</v>
      </c>
      <c r="K29" t="s">
        <v>1356</v>
      </c>
      <c r="L29">
        <v>101500</v>
      </c>
      <c r="M29" t="s">
        <v>1352</v>
      </c>
      <c r="N29">
        <v>8800</v>
      </c>
      <c r="O29" t="s">
        <v>1357</v>
      </c>
      <c r="P29" t="s">
        <v>1345</v>
      </c>
      <c r="Q29" s="12">
        <f t="shared" ca="1" si="0"/>
        <v>43780</v>
      </c>
      <c r="R29" t="str">
        <f t="shared" ca="1" si="1"/>
        <v>CUST1545</v>
      </c>
      <c r="S29">
        <f>IF(Table001__Page_1_13[[#This Row],[Loan Status]]="NO LOAN",0,1)</f>
        <v>0</v>
      </c>
      <c r="T29">
        <f>IF(Table001__Page_1_13[[#This Row],[Loan Status]]="active",1,0)</f>
        <v>0</v>
      </c>
      <c r="U29">
        <f>IF(Table001__Page_1_13[[#This Row],[NPA Status]]="NPA",Table001__Page_1_13[[#This Row],[Loan Amount (■)]],0)</f>
        <v>0</v>
      </c>
    </row>
    <row r="30" spans="1:21" x14ac:dyDescent="0.25">
      <c r="A30" t="s">
        <v>1366</v>
      </c>
      <c r="B30" t="s">
        <v>1360</v>
      </c>
      <c r="C30" t="s">
        <v>1341</v>
      </c>
      <c r="D30" t="s">
        <v>1334</v>
      </c>
      <c r="E30">
        <v>24</v>
      </c>
      <c r="F30" s="1">
        <v>45302</v>
      </c>
      <c r="G30">
        <v>85600</v>
      </c>
      <c r="H30">
        <v>0</v>
      </c>
      <c r="I30">
        <v>0</v>
      </c>
      <c r="J30">
        <v>0</v>
      </c>
      <c r="K30" t="s">
        <v>1356</v>
      </c>
      <c r="L30">
        <v>113300</v>
      </c>
      <c r="M30" t="s">
        <v>1336</v>
      </c>
      <c r="N30">
        <v>22700</v>
      </c>
      <c r="O30" t="s">
        <v>1357</v>
      </c>
      <c r="P30" t="s">
        <v>1345</v>
      </c>
      <c r="Q30" s="12">
        <f t="shared" ca="1" si="0"/>
        <v>45987</v>
      </c>
      <c r="R30" t="str">
        <f t="shared" ca="1" si="1"/>
        <v>CUST1706</v>
      </c>
      <c r="S30">
        <f>IF(Table001__Page_1_13[[#This Row],[Loan Status]]="NO LOAN",0,1)</f>
        <v>0</v>
      </c>
      <c r="T30">
        <f>IF(Table001__Page_1_13[[#This Row],[Loan Status]]="active",1,0)</f>
        <v>0</v>
      </c>
      <c r="U30">
        <f>IF(Table001__Page_1_13[[#This Row],[NPA Status]]="NPA",Table001__Page_1_13[[#This Row],[Loan Amount (■)]],0)</f>
        <v>0</v>
      </c>
    </row>
    <row r="31" spans="1:21" x14ac:dyDescent="0.25">
      <c r="A31" t="s">
        <v>1366</v>
      </c>
      <c r="B31" t="s">
        <v>1373</v>
      </c>
      <c r="C31" t="s">
        <v>1365</v>
      </c>
      <c r="D31" t="s">
        <v>1342</v>
      </c>
      <c r="E31">
        <v>27</v>
      </c>
      <c r="F31" s="1">
        <v>43626</v>
      </c>
      <c r="G31">
        <v>89000</v>
      </c>
      <c r="H31">
        <v>773800</v>
      </c>
      <c r="I31">
        <v>7.26</v>
      </c>
      <c r="J31">
        <v>15417</v>
      </c>
      <c r="K31" t="s">
        <v>1343</v>
      </c>
      <c r="L31">
        <v>126000</v>
      </c>
      <c r="M31" t="s">
        <v>1352</v>
      </c>
      <c r="N31">
        <v>8000</v>
      </c>
      <c r="O31" t="s">
        <v>1337</v>
      </c>
      <c r="P31" t="s">
        <v>1338</v>
      </c>
      <c r="Q31" s="12">
        <f t="shared" ca="1" si="0"/>
        <v>43474</v>
      </c>
      <c r="R31" t="str">
        <f t="shared" ca="1" si="1"/>
        <v>CUST1333</v>
      </c>
      <c r="S31">
        <f>IF(Table001__Page_1_13[[#This Row],[Loan Status]]="NO LOAN",0,1)</f>
        <v>1</v>
      </c>
      <c r="T31">
        <f>IF(Table001__Page_1_13[[#This Row],[Loan Status]]="active",1,0)</f>
        <v>1</v>
      </c>
      <c r="U31">
        <f>IF(Table001__Page_1_13[[#This Row],[NPA Status]]="NPA",Table001__Page_1_13[[#This Row],[Loan Amount (■)]],0)</f>
        <v>0</v>
      </c>
    </row>
    <row r="32" spans="1:21" x14ac:dyDescent="0.25">
      <c r="A32" t="s">
        <v>1366</v>
      </c>
      <c r="B32" t="s">
        <v>1369</v>
      </c>
      <c r="C32" t="s">
        <v>1370</v>
      </c>
      <c r="D32" t="s">
        <v>1334</v>
      </c>
      <c r="E32">
        <v>21</v>
      </c>
      <c r="F32" s="1">
        <v>45914</v>
      </c>
      <c r="G32">
        <v>38700</v>
      </c>
      <c r="H32">
        <v>847000</v>
      </c>
      <c r="I32">
        <v>14.7</v>
      </c>
      <c r="J32">
        <v>76329</v>
      </c>
      <c r="K32" t="s">
        <v>1374</v>
      </c>
      <c r="L32">
        <v>41700</v>
      </c>
      <c r="M32" t="s">
        <v>1359</v>
      </c>
      <c r="N32">
        <v>900</v>
      </c>
      <c r="O32" t="s">
        <v>1353</v>
      </c>
      <c r="P32" t="s">
        <v>1338</v>
      </c>
      <c r="Q32" s="12">
        <f t="shared" ca="1" si="0"/>
        <v>43538</v>
      </c>
      <c r="R32" t="str">
        <f t="shared" ca="1" si="1"/>
        <v>CUST1636</v>
      </c>
      <c r="S32">
        <f>IF(Table001__Page_1_13[[#This Row],[Loan Status]]="NO LOAN",0,1)</f>
        <v>1</v>
      </c>
      <c r="T32">
        <f>IF(Table001__Page_1_13[[#This Row],[Loan Status]]="active",1,0)</f>
        <v>0</v>
      </c>
      <c r="U32">
        <f>IF(Table001__Page_1_13[[#This Row],[NPA Status]]="NPA",Table001__Page_1_13[[#This Row],[Loan Amount (■)]],0)</f>
        <v>847000</v>
      </c>
    </row>
    <row r="33" spans="1:21" x14ac:dyDescent="0.25">
      <c r="A33" t="s">
        <v>1331</v>
      </c>
      <c r="B33" t="s">
        <v>1362</v>
      </c>
      <c r="C33" t="s">
        <v>1363</v>
      </c>
      <c r="D33" t="s">
        <v>1334</v>
      </c>
      <c r="E33">
        <v>64</v>
      </c>
      <c r="F33" s="1">
        <v>43663</v>
      </c>
      <c r="G33">
        <v>73800</v>
      </c>
      <c r="H33">
        <v>128400</v>
      </c>
      <c r="I33">
        <v>7.45</v>
      </c>
      <c r="J33">
        <v>5775</v>
      </c>
      <c r="K33" t="s">
        <v>1343</v>
      </c>
      <c r="L33">
        <v>84600</v>
      </c>
      <c r="M33" t="s">
        <v>1352</v>
      </c>
      <c r="N33">
        <v>7400</v>
      </c>
      <c r="O33" t="s">
        <v>1337</v>
      </c>
      <c r="P33" t="s">
        <v>1338</v>
      </c>
      <c r="Q33" s="12">
        <f t="shared" ca="1" si="0"/>
        <v>44061</v>
      </c>
      <c r="R33" t="str">
        <f t="shared" ca="1" si="1"/>
        <v>CUST1693</v>
      </c>
      <c r="S33">
        <f>IF(Table001__Page_1_13[[#This Row],[Loan Status]]="NO LOAN",0,1)</f>
        <v>1</v>
      </c>
      <c r="T33">
        <f>IF(Table001__Page_1_13[[#This Row],[Loan Status]]="active",1,0)</f>
        <v>1</v>
      </c>
      <c r="U33">
        <f>IF(Table001__Page_1_13[[#This Row],[NPA Status]]="NPA",Table001__Page_1_13[[#This Row],[Loan Amount (■)]],0)</f>
        <v>0</v>
      </c>
    </row>
    <row r="34" spans="1:21" x14ac:dyDescent="0.25">
      <c r="A34" t="s">
        <v>1346</v>
      </c>
      <c r="B34" t="s">
        <v>1367</v>
      </c>
      <c r="C34" t="s">
        <v>1341</v>
      </c>
      <c r="D34" t="s">
        <v>1342</v>
      </c>
      <c r="E34">
        <v>65</v>
      </c>
      <c r="F34" s="1">
        <v>44749</v>
      </c>
      <c r="G34">
        <v>105100</v>
      </c>
      <c r="H34">
        <v>609100</v>
      </c>
      <c r="I34">
        <v>8.98</v>
      </c>
      <c r="J34">
        <v>27821</v>
      </c>
      <c r="K34" t="s">
        <v>1374</v>
      </c>
      <c r="L34">
        <v>142300</v>
      </c>
      <c r="M34" t="s">
        <v>1336</v>
      </c>
      <c r="N34">
        <v>22100</v>
      </c>
      <c r="O34" t="s">
        <v>1353</v>
      </c>
      <c r="P34" t="s">
        <v>1345</v>
      </c>
      <c r="Q34" s="12">
        <f t="shared" ca="1" si="0"/>
        <v>44232</v>
      </c>
      <c r="R34" t="str">
        <f t="shared" ca="1" si="1"/>
        <v>CUST1303</v>
      </c>
      <c r="S34">
        <f>IF(Table001__Page_1_13[[#This Row],[Loan Status]]="NO LOAN",0,1)</f>
        <v>1</v>
      </c>
      <c r="T34">
        <f>IF(Table001__Page_1_13[[#This Row],[Loan Status]]="active",1,0)</f>
        <v>0</v>
      </c>
      <c r="U34">
        <f>IF(Table001__Page_1_13[[#This Row],[NPA Status]]="NPA",Table001__Page_1_13[[#This Row],[Loan Amount (■)]],0)</f>
        <v>609100</v>
      </c>
    </row>
    <row r="35" spans="1:21" x14ac:dyDescent="0.25">
      <c r="A35" t="s">
        <v>1331</v>
      </c>
      <c r="B35" t="s">
        <v>1347</v>
      </c>
      <c r="C35" t="s">
        <v>1348</v>
      </c>
      <c r="D35" t="s">
        <v>1334</v>
      </c>
      <c r="E35">
        <v>62</v>
      </c>
      <c r="F35" s="1">
        <v>44125</v>
      </c>
      <c r="G35">
        <v>25500</v>
      </c>
      <c r="H35">
        <v>0</v>
      </c>
      <c r="I35">
        <v>0</v>
      </c>
      <c r="J35">
        <v>0</v>
      </c>
      <c r="K35" t="s">
        <v>1356</v>
      </c>
      <c r="L35">
        <v>28400</v>
      </c>
      <c r="M35" t="s">
        <v>1336</v>
      </c>
      <c r="N35">
        <v>3800</v>
      </c>
      <c r="O35" t="s">
        <v>1357</v>
      </c>
      <c r="P35" t="s">
        <v>1338</v>
      </c>
      <c r="Q35" s="12">
        <f t="shared" ca="1" si="0"/>
        <v>45117</v>
      </c>
      <c r="R35" t="str">
        <f t="shared" ca="1" si="1"/>
        <v>CUST1530</v>
      </c>
      <c r="S35">
        <f>IF(Table001__Page_1_13[[#This Row],[Loan Status]]="NO LOAN",0,1)</f>
        <v>0</v>
      </c>
      <c r="T35">
        <f>IF(Table001__Page_1_13[[#This Row],[Loan Status]]="active",1,0)</f>
        <v>0</v>
      </c>
      <c r="U35">
        <f>IF(Table001__Page_1_13[[#This Row],[NPA Status]]="NPA",Table001__Page_1_13[[#This Row],[Loan Amount (■)]],0)</f>
        <v>0</v>
      </c>
    </row>
    <row r="36" spans="1:21" x14ac:dyDescent="0.25">
      <c r="A36" t="s">
        <v>1331</v>
      </c>
      <c r="B36" t="s">
        <v>1369</v>
      </c>
      <c r="C36" t="s">
        <v>1370</v>
      </c>
      <c r="D36" t="s">
        <v>1334</v>
      </c>
      <c r="E36">
        <v>33</v>
      </c>
      <c r="F36" s="1">
        <v>45241</v>
      </c>
      <c r="G36">
        <v>83300</v>
      </c>
      <c r="H36">
        <v>338400</v>
      </c>
      <c r="I36">
        <v>10.19</v>
      </c>
      <c r="J36">
        <v>10949</v>
      </c>
      <c r="K36" t="s">
        <v>1335</v>
      </c>
      <c r="L36">
        <v>72900</v>
      </c>
      <c r="M36" t="s">
        <v>1359</v>
      </c>
      <c r="N36">
        <v>6000</v>
      </c>
      <c r="O36" t="s">
        <v>1337</v>
      </c>
      <c r="P36" t="s">
        <v>1345</v>
      </c>
      <c r="Q36" s="12">
        <f t="shared" ca="1" si="0"/>
        <v>43810</v>
      </c>
      <c r="R36" t="str">
        <f t="shared" ca="1" si="1"/>
        <v>CUST1308</v>
      </c>
      <c r="S36">
        <f>IF(Table001__Page_1_13[[#This Row],[Loan Status]]="NO LOAN",0,1)</f>
        <v>1</v>
      </c>
      <c r="T36">
        <f>IF(Table001__Page_1_13[[#This Row],[Loan Status]]="active",1,0)</f>
        <v>0</v>
      </c>
      <c r="U36">
        <f>IF(Table001__Page_1_13[[#This Row],[NPA Status]]="NPA",Table001__Page_1_13[[#This Row],[Loan Amount (■)]],0)</f>
        <v>0</v>
      </c>
    </row>
    <row r="37" spans="1:21" x14ac:dyDescent="0.25">
      <c r="A37" t="s">
        <v>1339</v>
      </c>
      <c r="B37" t="s">
        <v>1375</v>
      </c>
      <c r="C37" t="s">
        <v>1363</v>
      </c>
      <c r="D37" t="s">
        <v>1342</v>
      </c>
      <c r="E37">
        <v>42</v>
      </c>
      <c r="F37" s="1">
        <v>44536</v>
      </c>
      <c r="G37">
        <v>131000</v>
      </c>
      <c r="H37">
        <v>0</v>
      </c>
      <c r="I37">
        <v>0</v>
      </c>
      <c r="J37">
        <v>0</v>
      </c>
      <c r="K37" t="s">
        <v>1356</v>
      </c>
      <c r="L37">
        <v>116300</v>
      </c>
      <c r="M37" t="s">
        <v>1336</v>
      </c>
      <c r="N37">
        <v>7300</v>
      </c>
      <c r="O37" t="s">
        <v>1357</v>
      </c>
      <c r="P37" t="s">
        <v>1376</v>
      </c>
      <c r="Q37" s="12">
        <f t="shared" ca="1" si="0"/>
        <v>45373</v>
      </c>
      <c r="R37" t="str">
        <f t="shared" ca="1" si="1"/>
        <v>CUST1768</v>
      </c>
      <c r="S37">
        <f>IF(Table001__Page_1_13[[#This Row],[Loan Status]]="NO LOAN",0,1)</f>
        <v>0</v>
      </c>
      <c r="T37">
        <f>IF(Table001__Page_1_13[[#This Row],[Loan Status]]="active",1,0)</f>
        <v>0</v>
      </c>
      <c r="U37">
        <f>IF(Table001__Page_1_13[[#This Row],[NPA Status]]="NPA",Table001__Page_1_13[[#This Row],[Loan Amount (■)]],0)</f>
        <v>0</v>
      </c>
    </row>
    <row r="38" spans="1:21" x14ac:dyDescent="0.25">
      <c r="A38" t="s">
        <v>1346</v>
      </c>
      <c r="B38" t="s">
        <v>1373</v>
      </c>
      <c r="C38" t="s">
        <v>1365</v>
      </c>
      <c r="D38" t="s">
        <v>1334</v>
      </c>
      <c r="E38">
        <v>41</v>
      </c>
      <c r="F38" s="1">
        <v>45476</v>
      </c>
      <c r="G38">
        <v>49400</v>
      </c>
      <c r="H38">
        <v>321600</v>
      </c>
      <c r="I38">
        <v>7.58</v>
      </c>
      <c r="J38">
        <v>6456</v>
      </c>
      <c r="K38" t="s">
        <v>1343</v>
      </c>
      <c r="L38">
        <v>52300</v>
      </c>
      <c r="M38" t="s">
        <v>1359</v>
      </c>
      <c r="N38">
        <v>600</v>
      </c>
      <c r="O38" t="s">
        <v>1337</v>
      </c>
      <c r="P38" t="s">
        <v>1361</v>
      </c>
      <c r="Q38" s="12">
        <f t="shared" ca="1" si="0"/>
        <v>44257</v>
      </c>
      <c r="R38" t="str">
        <f t="shared" ca="1" si="1"/>
        <v>CUST1281</v>
      </c>
      <c r="S38">
        <f>IF(Table001__Page_1_13[[#This Row],[Loan Status]]="NO LOAN",0,1)</f>
        <v>1</v>
      </c>
      <c r="T38">
        <f>IF(Table001__Page_1_13[[#This Row],[Loan Status]]="active",1,0)</f>
        <v>1</v>
      </c>
      <c r="U38">
        <f>IF(Table001__Page_1_13[[#This Row],[NPA Status]]="NPA",Table001__Page_1_13[[#This Row],[Loan Amount (■)]],0)</f>
        <v>0</v>
      </c>
    </row>
    <row r="39" spans="1:21" x14ac:dyDescent="0.25">
      <c r="A39" t="s">
        <v>1346</v>
      </c>
      <c r="B39" t="s">
        <v>1354</v>
      </c>
      <c r="C39" t="s">
        <v>1355</v>
      </c>
      <c r="D39" t="s">
        <v>1342</v>
      </c>
      <c r="E39">
        <v>42</v>
      </c>
      <c r="F39" s="1">
        <v>43864</v>
      </c>
      <c r="G39">
        <v>185000</v>
      </c>
      <c r="H39">
        <v>135000</v>
      </c>
      <c r="I39">
        <v>11.48</v>
      </c>
      <c r="J39">
        <v>2968</v>
      </c>
      <c r="K39" t="s">
        <v>1343</v>
      </c>
      <c r="L39">
        <v>125300</v>
      </c>
      <c r="M39" t="s">
        <v>1359</v>
      </c>
      <c r="N39">
        <v>38300</v>
      </c>
      <c r="O39" t="s">
        <v>1337</v>
      </c>
      <c r="P39" t="s">
        <v>1376</v>
      </c>
      <c r="Q39" s="12">
        <f t="shared" ca="1" si="0"/>
        <v>44808</v>
      </c>
      <c r="R39" t="str">
        <f t="shared" ca="1" si="1"/>
        <v>CUST1480</v>
      </c>
      <c r="S39">
        <f>IF(Table001__Page_1_13[[#This Row],[Loan Status]]="NO LOAN",0,1)</f>
        <v>1</v>
      </c>
      <c r="T39">
        <f>IF(Table001__Page_1_13[[#This Row],[Loan Status]]="active",1,0)</f>
        <v>1</v>
      </c>
      <c r="U39">
        <f>IF(Table001__Page_1_13[[#This Row],[NPA Status]]="NPA",Table001__Page_1_13[[#This Row],[Loan Amount (■)]],0)</f>
        <v>0</v>
      </c>
    </row>
    <row r="40" spans="1:21" x14ac:dyDescent="0.25">
      <c r="A40" t="s">
        <v>1331</v>
      </c>
      <c r="B40" t="s">
        <v>1354</v>
      </c>
      <c r="C40" t="s">
        <v>1355</v>
      </c>
      <c r="D40" t="s">
        <v>1334</v>
      </c>
      <c r="E40">
        <v>48</v>
      </c>
      <c r="F40" s="1">
        <v>45199</v>
      </c>
      <c r="G40">
        <v>50400</v>
      </c>
      <c r="H40">
        <v>0</v>
      </c>
      <c r="I40">
        <v>0</v>
      </c>
      <c r="J40">
        <v>0</v>
      </c>
      <c r="K40" t="s">
        <v>1356</v>
      </c>
      <c r="L40">
        <v>48600</v>
      </c>
      <c r="M40" t="s">
        <v>1336</v>
      </c>
      <c r="N40">
        <v>3800</v>
      </c>
      <c r="O40" t="s">
        <v>1357</v>
      </c>
      <c r="P40" t="s">
        <v>1376</v>
      </c>
      <c r="Q40" s="12">
        <f t="shared" ca="1" si="0"/>
        <v>44803</v>
      </c>
      <c r="R40" t="str">
        <f t="shared" ca="1" si="1"/>
        <v>CUST1282</v>
      </c>
      <c r="S40">
        <f>IF(Table001__Page_1_13[[#This Row],[Loan Status]]="NO LOAN",0,1)</f>
        <v>0</v>
      </c>
      <c r="T40">
        <f>IF(Table001__Page_1_13[[#This Row],[Loan Status]]="active",1,0)</f>
        <v>0</v>
      </c>
      <c r="U40">
        <f>IF(Table001__Page_1_13[[#This Row],[NPA Status]]="NPA",Table001__Page_1_13[[#This Row],[Loan Amount (■)]],0)</f>
        <v>0</v>
      </c>
    </row>
    <row r="41" spans="1:21" x14ac:dyDescent="0.25">
      <c r="A41" t="s">
        <v>1346</v>
      </c>
      <c r="B41" t="s">
        <v>1349</v>
      </c>
      <c r="C41" t="s">
        <v>1350</v>
      </c>
      <c r="D41" t="s">
        <v>1342</v>
      </c>
      <c r="E41">
        <v>29</v>
      </c>
      <c r="F41" s="1">
        <v>45048</v>
      </c>
      <c r="G41">
        <v>36100</v>
      </c>
      <c r="H41">
        <v>0</v>
      </c>
      <c r="I41">
        <v>0</v>
      </c>
      <c r="J41">
        <v>0</v>
      </c>
      <c r="K41" t="s">
        <v>1356</v>
      </c>
      <c r="L41">
        <v>46000</v>
      </c>
      <c r="M41" t="s">
        <v>1344</v>
      </c>
      <c r="N41">
        <v>13400</v>
      </c>
      <c r="O41" t="s">
        <v>1357</v>
      </c>
      <c r="P41" t="s">
        <v>1338</v>
      </c>
      <c r="Q41" s="12">
        <f t="shared" ca="1" si="0"/>
        <v>44257</v>
      </c>
      <c r="R41" t="str">
        <f t="shared" ca="1" si="1"/>
        <v>CUST1680</v>
      </c>
      <c r="S41">
        <f>IF(Table001__Page_1_13[[#This Row],[Loan Status]]="NO LOAN",0,1)</f>
        <v>0</v>
      </c>
      <c r="T41">
        <f>IF(Table001__Page_1_13[[#This Row],[Loan Status]]="active",1,0)</f>
        <v>0</v>
      </c>
      <c r="U41">
        <f>IF(Table001__Page_1_13[[#This Row],[NPA Status]]="NPA",Table001__Page_1_13[[#This Row],[Loan Amount (■)]],0)</f>
        <v>0</v>
      </c>
    </row>
    <row r="42" spans="1:21" x14ac:dyDescent="0.25">
      <c r="A42" t="s">
        <v>1331</v>
      </c>
      <c r="B42" t="s">
        <v>1362</v>
      </c>
      <c r="C42" t="s">
        <v>1363</v>
      </c>
      <c r="D42" t="s">
        <v>1342</v>
      </c>
      <c r="E42">
        <v>46</v>
      </c>
      <c r="F42" s="1">
        <v>45591</v>
      </c>
      <c r="G42">
        <v>120400</v>
      </c>
      <c r="H42">
        <v>526800</v>
      </c>
      <c r="I42">
        <v>12.37</v>
      </c>
      <c r="J42">
        <v>46897</v>
      </c>
      <c r="K42" t="s">
        <v>1343</v>
      </c>
      <c r="L42">
        <v>54400</v>
      </c>
      <c r="M42" t="s">
        <v>1359</v>
      </c>
      <c r="N42">
        <v>7900</v>
      </c>
      <c r="O42" t="s">
        <v>1337</v>
      </c>
      <c r="P42" t="s">
        <v>1345</v>
      </c>
      <c r="Q42" s="12">
        <f t="shared" ca="1" si="0"/>
        <v>45622</v>
      </c>
      <c r="R42" t="str">
        <f t="shared" ca="1" si="1"/>
        <v>CUST1686</v>
      </c>
      <c r="S42">
        <f>IF(Table001__Page_1_13[[#This Row],[Loan Status]]="NO LOAN",0,1)</f>
        <v>1</v>
      </c>
      <c r="T42">
        <f>IF(Table001__Page_1_13[[#This Row],[Loan Status]]="active",1,0)</f>
        <v>1</v>
      </c>
      <c r="U42">
        <f>IF(Table001__Page_1_13[[#This Row],[NPA Status]]="NPA",Table001__Page_1_13[[#This Row],[Loan Amount (■)]],0)</f>
        <v>0</v>
      </c>
    </row>
    <row r="43" spans="1:21" x14ac:dyDescent="0.25">
      <c r="A43" t="s">
        <v>1339</v>
      </c>
      <c r="B43" t="s">
        <v>1369</v>
      </c>
      <c r="C43" t="s">
        <v>1370</v>
      </c>
      <c r="D43" t="s">
        <v>1342</v>
      </c>
      <c r="E43">
        <v>29</v>
      </c>
      <c r="F43" s="1">
        <v>45637</v>
      </c>
      <c r="G43">
        <v>422300</v>
      </c>
      <c r="H43">
        <v>627700</v>
      </c>
      <c r="I43">
        <v>13.88</v>
      </c>
      <c r="J43">
        <v>56324</v>
      </c>
      <c r="K43" t="s">
        <v>1343</v>
      </c>
      <c r="L43">
        <v>584300</v>
      </c>
      <c r="M43" t="s">
        <v>1336</v>
      </c>
      <c r="N43">
        <v>26400</v>
      </c>
      <c r="O43" t="s">
        <v>1337</v>
      </c>
      <c r="P43" t="s">
        <v>1338</v>
      </c>
      <c r="Q43" s="12">
        <f t="shared" ca="1" si="0"/>
        <v>45193</v>
      </c>
      <c r="R43" t="str">
        <f t="shared" ca="1" si="1"/>
        <v>CUST1167</v>
      </c>
      <c r="S43">
        <f>IF(Table001__Page_1_13[[#This Row],[Loan Status]]="NO LOAN",0,1)</f>
        <v>1</v>
      </c>
      <c r="T43">
        <f>IF(Table001__Page_1_13[[#This Row],[Loan Status]]="active",1,0)</f>
        <v>1</v>
      </c>
      <c r="U43">
        <f>IF(Table001__Page_1_13[[#This Row],[NPA Status]]="NPA",Table001__Page_1_13[[#This Row],[Loan Amount (■)]],0)</f>
        <v>0</v>
      </c>
    </row>
    <row r="44" spans="1:21" x14ac:dyDescent="0.25">
      <c r="A44" t="s">
        <v>1339</v>
      </c>
      <c r="B44" t="s">
        <v>1369</v>
      </c>
      <c r="C44" t="s">
        <v>1370</v>
      </c>
      <c r="D44" t="s">
        <v>1342</v>
      </c>
      <c r="E44">
        <v>35</v>
      </c>
      <c r="F44" s="1">
        <v>43540</v>
      </c>
      <c r="G44">
        <v>80600</v>
      </c>
      <c r="H44">
        <v>237700</v>
      </c>
      <c r="I44">
        <v>7.94</v>
      </c>
      <c r="J44">
        <v>5796</v>
      </c>
      <c r="K44" t="s">
        <v>1335</v>
      </c>
      <c r="L44">
        <v>103200</v>
      </c>
      <c r="M44" t="s">
        <v>1344</v>
      </c>
      <c r="N44">
        <v>12200</v>
      </c>
      <c r="O44" t="s">
        <v>1337</v>
      </c>
      <c r="P44" t="s">
        <v>1361</v>
      </c>
      <c r="Q44" s="12">
        <f t="shared" ca="1" si="0"/>
        <v>44799</v>
      </c>
      <c r="R44" t="str">
        <f t="shared" ca="1" si="1"/>
        <v>CUST1223</v>
      </c>
      <c r="S44">
        <f>IF(Table001__Page_1_13[[#This Row],[Loan Status]]="NO LOAN",0,1)</f>
        <v>1</v>
      </c>
      <c r="T44">
        <f>IF(Table001__Page_1_13[[#This Row],[Loan Status]]="active",1,0)</f>
        <v>0</v>
      </c>
      <c r="U44">
        <f>IF(Table001__Page_1_13[[#This Row],[NPA Status]]="NPA",Table001__Page_1_13[[#This Row],[Loan Amount (■)]],0)</f>
        <v>0</v>
      </c>
    </row>
    <row r="45" spans="1:21" x14ac:dyDescent="0.25">
      <c r="A45" t="s">
        <v>1339</v>
      </c>
      <c r="B45" t="s">
        <v>1349</v>
      </c>
      <c r="C45" t="s">
        <v>1350</v>
      </c>
      <c r="D45" t="s">
        <v>1334</v>
      </c>
      <c r="E45">
        <v>30</v>
      </c>
      <c r="F45" s="1">
        <v>45650</v>
      </c>
      <c r="G45">
        <v>128700</v>
      </c>
      <c r="H45">
        <v>559900</v>
      </c>
      <c r="I45">
        <v>10.43</v>
      </c>
      <c r="J45">
        <v>14316</v>
      </c>
      <c r="K45" t="s">
        <v>1335</v>
      </c>
      <c r="L45">
        <v>113900</v>
      </c>
      <c r="M45" t="s">
        <v>1359</v>
      </c>
      <c r="N45">
        <v>6900</v>
      </c>
      <c r="O45" t="s">
        <v>1337</v>
      </c>
      <c r="P45" t="s">
        <v>1338</v>
      </c>
      <c r="Q45" s="12">
        <f t="shared" ca="1" si="0"/>
        <v>44335</v>
      </c>
      <c r="R45" t="str">
        <f t="shared" ca="1" si="1"/>
        <v>CUST1066</v>
      </c>
      <c r="S45">
        <f>IF(Table001__Page_1_13[[#This Row],[Loan Status]]="NO LOAN",0,1)</f>
        <v>1</v>
      </c>
      <c r="T45">
        <f>IF(Table001__Page_1_13[[#This Row],[Loan Status]]="active",1,0)</f>
        <v>0</v>
      </c>
      <c r="U45">
        <f>IF(Table001__Page_1_13[[#This Row],[NPA Status]]="NPA",Table001__Page_1_13[[#This Row],[Loan Amount (■)]],0)</f>
        <v>0</v>
      </c>
    </row>
    <row r="46" spans="1:21" x14ac:dyDescent="0.25">
      <c r="A46" t="s">
        <v>1339</v>
      </c>
      <c r="B46" t="s">
        <v>1371</v>
      </c>
      <c r="C46" t="s">
        <v>1372</v>
      </c>
      <c r="D46" t="s">
        <v>1342</v>
      </c>
      <c r="E46">
        <v>44</v>
      </c>
      <c r="F46" s="1">
        <v>44067</v>
      </c>
      <c r="G46">
        <v>48700</v>
      </c>
      <c r="H46">
        <v>641500</v>
      </c>
      <c r="I46">
        <v>10.34</v>
      </c>
      <c r="J46">
        <v>29703</v>
      </c>
      <c r="K46" t="s">
        <v>1343</v>
      </c>
      <c r="L46">
        <v>55300</v>
      </c>
      <c r="M46" t="s">
        <v>1344</v>
      </c>
      <c r="N46">
        <v>3800</v>
      </c>
      <c r="O46" t="s">
        <v>1337</v>
      </c>
      <c r="P46" t="s">
        <v>1376</v>
      </c>
      <c r="Q46" s="12">
        <f t="shared" ca="1" si="0"/>
        <v>45325</v>
      </c>
      <c r="R46" t="str">
        <f t="shared" ca="1" si="1"/>
        <v>CUST1794</v>
      </c>
      <c r="S46">
        <f>IF(Table001__Page_1_13[[#This Row],[Loan Status]]="NO LOAN",0,1)</f>
        <v>1</v>
      </c>
      <c r="T46">
        <f>IF(Table001__Page_1_13[[#This Row],[Loan Status]]="active",1,0)</f>
        <v>1</v>
      </c>
      <c r="U46">
        <f>IF(Table001__Page_1_13[[#This Row],[NPA Status]]="NPA",Table001__Page_1_13[[#This Row],[Loan Amount (■)]],0)</f>
        <v>0</v>
      </c>
    </row>
    <row r="47" spans="1:21" x14ac:dyDescent="0.25">
      <c r="A47" t="s">
        <v>1339</v>
      </c>
      <c r="B47" t="s">
        <v>1371</v>
      </c>
      <c r="C47" t="s">
        <v>1372</v>
      </c>
      <c r="D47" t="s">
        <v>1334</v>
      </c>
      <c r="E47">
        <v>62</v>
      </c>
      <c r="F47" s="1">
        <v>44302</v>
      </c>
      <c r="G47">
        <v>26100</v>
      </c>
      <c r="H47">
        <v>304500</v>
      </c>
      <c r="I47">
        <v>14.56</v>
      </c>
      <c r="J47">
        <v>27420</v>
      </c>
      <c r="K47" t="s">
        <v>1374</v>
      </c>
      <c r="L47">
        <v>26100</v>
      </c>
      <c r="M47" t="s">
        <v>16</v>
      </c>
      <c r="N47">
        <v>17400</v>
      </c>
      <c r="O47" t="s">
        <v>1353</v>
      </c>
      <c r="P47" t="s">
        <v>1345</v>
      </c>
      <c r="Q47" s="12">
        <f t="shared" ca="1" si="0"/>
        <v>45466</v>
      </c>
      <c r="R47" t="str">
        <f t="shared" ca="1" si="1"/>
        <v>CUST1119</v>
      </c>
      <c r="S47">
        <f>IF(Table001__Page_1_13[[#This Row],[Loan Status]]="NO LOAN",0,1)</f>
        <v>1</v>
      </c>
      <c r="T47">
        <f>IF(Table001__Page_1_13[[#This Row],[Loan Status]]="active",1,0)</f>
        <v>0</v>
      </c>
      <c r="U47">
        <f>IF(Table001__Page_1_13[[#This Row],[NPA Status]]="NPA",Table001__Page_1_13[[#This Row],[Loan Amount (■)]],0)</f>
        <v>304500</v>
      </c>
    </row>
    <row r="48" spans="1:21" x14ac:dyDescent="0.25">
      <c r="A48" t="s">
        <v>1331</v>
      </c>
      <c r="B48" t="s">
        <v>1349</v>
      </c>
      <c r="C48" t="s">
        <v>1350</v>
      </c>
      <c r="D48" t="s">
        <v>1334</v>
      </c>
      <c r="E48">
        <v>28</v>
      </c>
      <c r="F48" s="1">
        <v>44994</v>
      </c>
      <c r="G48">
        <v>86400</v>
      </c>
      <c r="H48">
        <v>629800</v>
      </c>
      <c r="I48">
        <v>8.5</v>
      </c>
      <c r="J48">
        <v>54931</v>
      </c>
      <c r="K48" t="s">
        <v>1343</v>
      </c>
      <c r="L48">
        <v>113000</v>
      </c>
      <c r="M48" t="s">
        <v>16</v>
      </c>
      <c r="N48">
        <v>1600</v>
      </c>
      <c r="O48" t="s">
        <v>1337</v>
      </c>
      <c r="P48" t="s">
        <v>1361</v>
      </c>
      <c r="Q48" s="12">
        <f t="shared" ca="1" si="0"/>
        <v>43532</v>
      </c>
      <c r="R48" t="str">
        <f t="shared" ca="1" si="1"/>
        <v>CUST1580</v>
      </c>
      <c r="S48">
        <f>IF(Table001__Page_1_13[[#This Row],[Loan Status]]="NO LOAN",0,1)</f>
        <v>1</v>
      </c>
      <c r="T48">
        <f>IF(Table001__Page_1_13[[#This Row],[Loan Status]]="active",1,0)</f>
        <v>1</v>
      </c>
      <c r="U48">
        <f>IF(Table001__Page_1_13[[#This Row],[NPA Status]]="NPA",Table001__Page_1_13[[#This Row],[Loan Amount (■)]],0)</f>
        <v>0</v>
      </c>
    </row>
    <row r="49" spans="1:21" x14ac:dyDescent="0.25">
      <c r="A49" t="s">
        <v>1339</v>
      </c>
      <c r="B49" t="s">
        <v>1371</v>
      </c>
      <c r="C49" t="s">
        <v>1372</v>
      </c>
      <c r="D49" t="s">
        <v>1334</v>
      </c>
      <c r="E49">
        <v>44</v>
      </c>
      <c r="F49" s="1">
        <v>43965</v>
      </c>
      <c r="G49">
        <v>98800</v>
      </c>
      <c r="H49">
        <v>0</v>
      </c>
      <c r="I49">
        <v>0</v>
      </c>
      <c r="J49">
        <v>0</v>
      </c>
      <c r="K49" t="s">
        <v>1356</v>
      </c>
      <c r="L49">
        <v>123100</v>
      </c>
      <c r="M49" t="s">
        <v>1344</v>
      </c>
      <c r="N49">
        <v>15200</v>
      </c>
      <c r="O49" t="s">
        <v>1357</v>
      </c>
      <c r="P49" t="s">
        <v>1338</v>
      </c>
      <c r="Q49" s="12">
        <f t="shared" ca="1" si="0"/>
        <v>44255</v>
      </c>
      <c r="R49" t="str">
        <f t="shared" ca="1" si="1"/>
        <v>CUST1694</v>
      </c>
      <c r="S49">
        <f>IF(Table001__Page_1_13[[#This Row],[Loan Status]]="NO LOAN",0,1)</f>
        <v>0</v>
      </c>
      <c r="T49">
        <f>IF(Table001__Page_1_13[[#This Row],[Loan Status]]="active",1,0)</f>
        <v>0</v>
      </c>
      <c r="U49">
        <f>IF(Table001__Page_1_13[[#This Row],[NPA Status]]="NPA",Table001__Page_1_13[[#This Row],[Loan Amount (■)]],0)</f>
        <v>0</v>
      </c>
    </row>
    <row r="50" spans="1:21" x14ac:dyDescent="0.25">
      <c r="A50" t="s">
        <v>1331</v>
      </c>
      <c r="B50" t="s">
        <v>1364</v>
      </c>
      <c r="C50" t="s">
        <v>1365</v>
      </c>
      <c r="D50" t="s">
        <v>1334</v>
      </c>
      <c r="E50">
        <v>36</v>
      </c>
      <c r="F50" s="1">
        <v>45062</v>
      </c>
      <c r="G50">
        <v>55300</v>
      </c>
      <c r="H50">
        <v>271600</v>
      </c>
      <c r="I50">
        <v>9.9600000000000009</v>
      </c>
      <c r="J50">
        <v>5765</v>
      </c>
      <c r="K50" t="s">
        <v>1343</v>
      </c>
      <c r="L50">
        <v>35900</v>
      </c>
      <c r="M50" t="s">
        <v>1359</v>
      </c>
      <c r="N50">
        <v>3200</v>
      </c>
      <c r="O50" t="s">
        <v>1337</v>
      </c>
      <c r="P50" t="s">
        <v>1338</v>
      </c>
      <c r="Q50" s="12">
        <f t="shared" ca="1" si="0"/>
        <v>43478</v>
      </c>
      <c r="R50" t="str">
        <f t="shared" ca="1" si="1"/>
        <v>CUST1536</v>
      </c>
      <c r="S50">
        <f>IF(Table001__Page_1_13[[#This Row],[Loan Status]]="NO LOAN",0,1)</f>
        <v>1</v>
      </c>
      <c r="T50">
        <f>IF(Table001__Page_1_13[[#This Row],[Loan Status]]="active",1,0)</f>
        <v>1</v>
      </c>
      <c r="U50">
        <f>IF(Table001__Page_1_13[[#This Row],[NPA Status]]="NPA",Table001__Page_1_13[[#This Row],[Loan Amount (■)]],0)</f>
        <v>0</v>
      </c>
    </row>
    <row r="51" spans="1:21" x14ac:dyDescent="0.25">
      <c r="A51" t="s">
        <v>1339</v>
      </c>
      <c r="B51" t="s">
        <v>1369</v>
      </c>
      <c r="C51" t="s">
        <v>1370</v>
      </c>
      <c r="D51" t="s">
        <v>1334</v>
      </c>
      <c r="E51">
        <v>46</v>
      </c>
      <c r="F51" s="1">
        <v>43603</v>
      </c>
      <c r="G51">
        <v>128200</v>
      </c>
      <c r="H51">
        <v>564200</v>
      </c>
      <c r="I51">
        <v>7.7</v>
      </c>
      <c r="J51">
        <v>25440</v>
      </c>
      <c r="K51" t="s">
        <v>1335</v>
      </c>
      <c r="L51">
        <v>147000</v>
      </c>
      <c r="M51" t="s">
        <v>1336</v>
      </c>
      <c r="N51">
        <v>26200</v>
      </c>
      <c r="O51" t="s">
        <v>1337</v>
      </c>
      <c r="P51" t="s">
        <v>1361</v>
      </c>
      <c r="Q51" s="12">
        <f t="shared" ca="1" si="0"/>
        <v>43605</v>
      </c>
      <c r="R51" t="str">
        <f t="shared" ca="1" si="1"/>
        <v>CUST1846</v>
      </c>
      <c r="S51">
        <f>IF(Table001__Page_1_13[[#This Row],[Loan Status]]="NO LOAN",0,1)</f>
        <v>1</v>
      </c>
      <c r="T51">
        <f>IF(Table001__Page_1_13[[#This Row],[Loan Status]]="active",1,0)</f>
        <v>0</v>
      </c>
      <c r="U51">
        <f>IF(Table001__Page_1_13[[#This Row],[NPA Status]]="NPA",Table001__Page_1_13[[#This Row],[Loan Amount (■)]],0)</f>
        <v>0</v>
      </c>
    </row>
    <row r="52" spans="1:21" x14ac:dyDescent="0.25">
      <c r="A52" t="s">
        <v>1346</v>
      </c>
      <c r="B52" t="s">
        <v>1332</v>
      </c>
      <c r="C52" t="s">
        <v>1333</v>
      </c>
      <c r="D52" t="s">
        <v>1342</v>
      </c>
      <c r="E52">
        <v>47</v>
      </c>
      <c r="F52" s="1">
        <v>45563</v>
      </c>
      <c r="G52">
        <v>43000</v>
      </c>
      <c r="H52">
        <v>356600</v>
      </c>
      <c r="I52">
        <v>8.76</v>
      </c>
      <c r="J52">
        <v>31146</v>
      </c>
      <c r="K52" t="s">
        <v>1343</v>
      </c>
      <c r="L52">
        <v>40800</v>
      </c>
      <c r="M52" t="s">
        <v>1352</v>
      </c>
      <c r="N52">
        <v>9800</v>
      </c>
      <c r="O52" t="s">
        <v>1337</v>
      </c>
      <c r="P52" t="s">
        <v>1338</v>
      </c>
      <c r="Q52" s="12">
        <f t="shared" ca="1" si="0"/>
        <v>43665</v>
      </c>
      <c r="R52" t="str">
        <f t="shared" ca="1" si="1"/>
        <v>CUST1878</v>
      </c>
      <c r="S52">
        <f>IF(Table001__Page_1_13[[#This Row],[Loan Status]]="NO LOAN",0,1)</f>
        <v>1</v>
      </c>
      <c r="T52">
        <f>IF(Table001__Page_1_13[[#This Row],[Loan Status]]="active",1,0)</f>
        <v>1</v>
      </c>
      <c r="U52">
        <f>IF(Table001__Page_1_13[[#This Row],[NPA Status]]="NPA",Table001__Page_1_13[[#This Row],[Loan Amount (■)]],0)</f>
        <v>0</v>
      </c>
    </row>
    <row r="53" spans="1:21" x14ac:dyDescent="0.25">
      <c r="A53" t="s">
        <v>1339</v>
      </c>
      <c r="B53" t="s">
        <v>1340</v>
      </c>
      <c r="C53" t="s">
        <v>1341</v>
      </c>
      <c r="D53" t="s">
        <v>1342</v>
      </c>
      <c r="E53">
        <v>57</v>
      </c>
      <c r="F53" s="1">
        <v>45260</v>
      </c>
      <c r="G53">
        <v>34800</v>
      </c>
      <c r="H53">
        <v>0</v>
      </c>
      <c r="I53">
        <v>0</v>
      </c>
      <c r="J53">
        <v>0</v>
      </c>
      <c r="K53" t="s">
        <v>1356</v>
      </c>
      <c r="L53">
        <v>35500</v>
      </c>
      <c r="M53" t="s">
        <v>1336</v>
      </c>
      <c r="N53">
        <v>15200</v>
      </c>
      <c r="O53" t="s">
        <v>1357</v>
      </c>
      <c r="P53" t="s">
        <v>1361</v>
      </c>
      <c r="Q53" s="12">
        <f t="shared" ca="1" si="0"/>
        <v>43597</v>
      </c>
      <c r="R53" t="str">
        <f t="shared" ca="1" si="1"/>
        <v>CUST1877</v>
      </c>
      <c r="S53">
        <f>IF(Table001__Page_1_13[[#This Row],[Loan Status]]="NO LOAN",0,1)</f>
        <v>0</v>
      </c>
      <c r="T53">
        <f>IF(Table001__Page_1_13[[#This Row],[Loan Status]]="active",1,0)</f>
        <v>0</v>
      </c>
      <c r="U53">
        <f>IF(Table001__Page_1_13[[#This Row],[NPA Status]]="NPA",Table001__Page_1_13[[#This Row],[Loan Amount (■)]],0)</f>
        <v>0</v>
      </c>
    </row>
    <row r="54" spans="1:21" x14ac:dyDescent="0.25">
      <c r="A54" t="s">
        <v>1339</v>
      </c>
      <c r="B54" t="s">
        <v>1375</v>
      </c>
      <c r="C54" t="s">
        <v>1363</v>
      </c>
      <c r="D54" t="s">
        <v>1342</v>
      </c>
      <c r="E54">
        <v>24</v>
      </c>
      <c r="F54" s="1">
        <v>44438</v>
      </c>
      <c r="G54">
        <v>184800</v>
      </c>
      <c r="H54">
        <v>0</v>
      </c>
      <c r="I54">
        <v>0</v>
      </c>
      <c r="J54">
        <v>0</v>
      </c>
      <c r="K54" t="s">
        <v>1356</v>
      </c>
      <c r="L54">
        <v>151200</v>
      </c>
      <c r="M54" t="s">
        <v>1352</v>
      </c>
      <c r="N54">
        <v>9200</v>
      </c>
      <c r="O54" t="s">
        <v>1357</v>
      </c>
      <c r="P54" t="s">
        <v>1338</v>
      </c>
      <c r="Q54" s="12">
        <f t="shared" ca="1" si="0"/>
        <v>46110</v>
      </c>
      <c r="R54" t="str">
        <f t="shared" ca="1" si="1"/>
        <v>CUST1110</v>
      </c>
      <c r="S54">
        <f>IF(Table001__Page_1_13[[#This Row],[Loan Status]]="NO LOAN",0,1)</f>
        <v>0</v>
      </c>
      <c r="T54">
        <f>IF(Table001__Page_1_13[[#This Row],[Loan Status]]="active",1,0)</f>
        <v>0</v>
      </c>
      <c r="U54">
        <f>IF(Table001__Page_1_13[[#This Row],[NPA Status]]="NPA",Table001__Page_1_13[[#This Row],[Loan Amount (■)]],0)</f>
        <v>0</v>
      </c>
    </row>
    <row r="55" spans="1:21" x14ac:dyDescent="0.25">
      <c r="A55" t="s">
        <v>1339</v>
      </c>
      <c r="B55" t="s">
        <v>1364</v>
      </c>
      <c r="C55" t="s">
        <v>1365</v>
      </c>
      <c r="D55" t="s">
        <v>1334</v>
      </c>
      <c r="E55">
        <v>44</v>
      </c>
      <c r="F55" s="1">
        <v>45108</v>
      </c>
      <c r="G55">
        <v>185500</v>
      </c>
      <c r="H55">
        <v>160400</v>
      </c>
      <c r="I55">
        <v>12.46</v>
      </c>
      <c r="J55">
        <v>3605</v>
      </c>
      <c r="K55" t="s">
        <v>1343</v>
      </c>
      <c r="L55">
        <v>266600</v>
      </c>
      <c r="M55" t="s">
        <v>1352</v>
      </c>
      <c r="N55">
        <v>1800</v>
      </c>
      <c r="O55" t="s">
        <v>1337</v>
      </c>
      <c r="P55" t="s">
        <v>1345</v>
      </c>
      <c r="Q55" s="12">
        <f t="shared" ca="1" si="0"/>
        <v>43769</v>
      </c>
      <c r="R55" t="str">
        <f t="shared" ca="1" si="1"/>
        <v>CUST1098</v>
      </c>
      <c r="S55">
        <f>IF(Table001__Page_1_13[[#This Row],[Loan Status]]="NO LOAN",0,1)</f>
        <v>1</v>
      </c>
      <c r="T55">
        <f>IF(Table001__Page_1_13[[#This Row],[Loan Status]]="active",1,0)</f>
        <v>1</v>
      </c>
      <c r="U55">
        <f>IF(Table001__Page_1_13[[#This Row],[NPA Status]]="NPA",Table001__Page_1_13[[#This Row],[Loan Amount (■)]],0)</f>
        <v>0</v>
      </c>
    </row>
    <row r="56" spans="1:21" x14ac:dyDescent="0.25">
      <c r="A56" t="s">
        <v>1346</v>
      </c>
      <c r="B56" t="s">
        <v>1360</v>
      </c>
      <c r="C56" t="s">
        <v>1341</v>
      </c>
      <c r="D56" t="s">
        <v>1342</v>
      </c>
      <c r="E56">
        <v>39</v>
      </c>
      <c r="F56" s="1">
        <v>45351</v>
      </c>
      <c r="G56">
        <v>43700</v>
      </c>
      <c r="H56">
        <v>0</v>
      </c>
      <c r="I56">
        <v>0</v>
      </c>
      <c r="J56">
        <v>0</v>
      </c>
      <c r="K56" t="s">
        <v>1356</v>
      </c>
      <c r="L56">
        <v>55100</v>
      </c>
      <c r="M56" t="s">
        <v>1359</v>
      </c>
      <c r="N56">
        <v>3900</v>
      </c>
      <c r="O56" t="s">
        <v>1357</v>
      </c>
      <c r="P56" t="s">
        <v>1338</v>
      </c>
      <c r="Q56" s="12">
        <f t="shared" ca="1" si="0"/>
        <v>44326</v>
      </c>
      <c r="R56" t="str">
        <f t="shared" ca="1" si="1"/>
        <v>CUST1055</v>
      </c>
      <c r="S56">
        <f>IF(Table001__Page_1_13[[#This Row],[Loan Status]]="NO LOAN",0,1)</f>
        <v>0</v>
      </c>
      <c r="T56">
        <f>IF(Table001__Page_1_13[[#This Row],[Loan Status]]="active",1,0)</f>
        <v>0</v>
      </c>
      <c r="U56">
        <f>IF(Table001__Page_1_13[[#This Row],[NPA Status]]="NPA",Table001__Page_1_13[[#This Row],[Loan Amount (■)]],0)</f>
        <v>0</v>
      </c>
    </row>
    <row r="57" spans="1:21" x14ac:dyDescent="0.25">
      <c r="A57" t="s">
        <v>1339</v>
      </c>
      <c r="B57" t="s">
        <v>1364</v>
      </c>
      <c r="C57" t="s">
        <v>1365</v>
      </c>
      <c r="D57" t="s">
        <v>1334</v>
      </c>
      <c r="E57">
        <v>56</v>
      </c>
      <c r="F57" s="1">
        <v>45767</v>
      </c>
      <c r="G57">
        <v>323300</v>
      </c>
      <c r="H57">
        <v>540600</v>
      </c>
      <c r="I57">
        <v>10.28</v>
      </c>
      <c r="J57">
        <v>25016</v>
      </c>
      <c r="K57" t="s">
        <v>1351</v>
      </c>
      <c r="L57">
        <v>263500</v>
      </c>
      <c r="M57" t="s">
        <v>1344</v>
      </c>
      <c r="N57">
        <v>15600</v>
      </c>
      <c r="O57" t="s">
        <v>1353</v>
      </c>
      <c r="P57" t="s">
        <v>1345</v>
      </c>
      <c r="Q57" s="12">
        <f t="shared" ca="1" si="0"/>
        <v>44381</v>
      </c>
      <c r="R57" t="str">
        <f t="shared" ca="1" si="1"/>
        <v>CUST1898</v>
      </c>
      <c r="S57">
        <f>IF(Table001__Page_1_13[[#This Row],[Loan Status]]="NO LOAN",0,1)</f>
        <v>1</v>
      </c>
      <c r="T57">
        <f>IF(Table001__Page_1_13[[#This Row],[Loan Status]]="active",1,0)</f>
        <v>0</v>
      </c>
      <c r="U57">
        <f>IF(Table001__Page_1_13[[#This Row],[NPA Status]]="NPA",Table001__Page_1_13[[#This Row],[Loan Amount (■)]],0)</f>
        <v>540600</v>
      </c>
    </row>
    <row r="58" spans="1:21" x14ac:dyDescent="0.25">
      <c r="A58" t="s">
        <v>1366</v>
      </c>
      <c r="B58" t="s">
        <v>1332</v>
      </c>
      <c r="C58" t="s">
        <v>1333</v>
      </c>
      <c r="D58" t="s">
        <v>1334</v>
      </c>
      <c r="E58">
        <v>59</v>
      </c>
      <c r="F58" s="1">
        <v>45494</v>
      </c>
      <c r="G58">
        <v>58800</v>
      </c>
      <c r="H58">
        <v>189500</v>
      </c>
      <c r="I58">
        <v>8.4600000000000009</v>
      </c>
      <c r="J58">
        <v>8610</v>
      </c>
      <c r="K58" t="s">
        <v>1374</v>
      </c>
      <c r="L58">
        <v>39200</v>
      </c>
      <c r="M58" t="s">
        <v>1336</v>
      </c>
      <c r="N58">
        <v>9900</v>
      </c>
      <c r="O58" t="s">
        <v>1353</v>
      </c>
      <c r="P58" t="s">
        <v>1345</v>
      </c>
      <c r="Q58" s="12">
        <f t="shared" ca="1" si="0"/>
        <v>46257</v>
      </c>
      <c r="R58" t="str">
        <f t="shared" ca="1" si="1"/>
        <v>CUST1529</v>
      </c>
      <c r="S58">
        <f>IF(Table001__Page_1_13[[#This Row],[Loan Status]]="NO LOAN",0,1)</f>
        <v>1</v>
      </c>
      <c r="T58">
        <f>IF(Table001__Page_1_13[[#This Row],[Loan Status]]="active",1,0)</f>
        <v>0</v>
      </c>
      <c r="U58">
        <f>IF(Table001__Page_1_13[[#This Row],[NPA Status]]="NPA",Table001__Page_1_13[[#This Row],[Loan Amount (■)]],0)</f>
        <v>189500</v>
      </c>
    </row>
    <row r="59" spans="1:21" x14ac:dyDescent="0.25">
      <c r="A59" t="s">
        <v>1339</v>
      </c>
      <c r="B59" t="s">
        <v>1360</v>
      </c>
      <c r="C59" t="s">
        <v>1341</v>
      </c>
      <c r="D59" t="s">
        <v>1334</v>
      </c>
      <c r="E59">
        <v>30</v>
      </c>
      <c r="F59" s="1">
        <v>45366</v>
      </c>
      <c r="G59">
        <v>80600</v>
      </c>
      <c r="H59">
        <v>820300</v>
      </c>
      <c r="I59">
        <v>8.9499999999999993</v>
      </c>
      <c r="J59">
        <v>71717</v>
      </c>
      <c r="K59" t="s">
        <v>1343</v>
      </c>
      <c r="L59">
        <v>72800</v>
      </c>
      <c r="M59" t="s">
        <v>1344</v>
      </c>
      <c r="N59">
        <v>24600</v>
      </c>
      <c r="O59" t="s">
        <v>1337</v>
      </c>
      <c r="P59" t="s">
        <v>1338</v>
      </c>
      <c r="Q59" s="12">
        <f t="shared" ca="1" si="0"/>
        <v>44196</v>
      </c>
      <c r="R59" t="str">
        <f t="shared" ca="1" si="1"/>
        <v>CUST1468</v>
      </c>
      <c r="S59">
        <f>IF(Table001__Page_1_13[[#This Row],[Loan Status]]="NO LOAN",0,1)</f>
        <v>1</v>
      </c>
      <c r="T59">
        <f>IF(Table001__Page_1_13[[#This Row],[Loan Status]]="active",1,0)</f>
        <v>1</v>
      </c>
      <c r="U59">
        <f>IF(Table001__Page_1_13[[#This Row],[NPA Status]]="NPA",Table001__Page_1_13[[#This Row],[Loan Amount (■)]],0)</f>
        <v>0</v>
      </c>
    </row>
    <row r="60" spans="1:21" x14ac:dyDescent="0.25">
      <c r="A60" t="s">
        <v>1339</v>
      </c>
      <c r="B60" t="s">
        <v>1375</v>
      </c>
      <c r="C60" t="s">
        <v>1363</v>
      </c>
      <c r="D60" t="s">
        <v>1334</v>
      </c>
      <c r="E60">
        <v>45</v>
      </c>
      <c r="F60" s="1">
        <v>44915</v>
      </c>
      <c r="G60">
        <v>69800</v>
      </c>
      <c r="H60">
        <v>786700</v>
      </c>
      <c r="I60">
        <v>9.83</v>
      </c>
      <c r="J60">
        <v>69101</v>
      </c>
      <c r="K60" t="s">
        <v>1343</v>
      </c>
      <c r="L60">
        <v>77400</v>
      </c>
      <c r="M60" t="s">
        <v>16</v>
      </c>
      <c r="N60">
        <v>12200</v>
      </c>
      <c r="O60" t="s">
        <v>1337</v>
      </c>
      <c r="P60" t="s">
        <v>1338</v>
      </c>
      <c r="Q60" s="12">
        <f t="shared" ca="1" si="0"/>
        <v>44535</v>
      </c>
      <c r="R60" t="str">
        <f t="shared" ca="1" si="1"/>
        <v>CUST1596</v>
      </c>
      <c r="S60">
        <f>IF(Table001__Page_1_13[[#This Row],[Loan Status]]="NO LOAN",0,1)</f>
        <v>1</v>
      </c>
      <c r="T60">
        <f>IF(Table001__Page_1_13[[#This Row],[Loan Status]]="active",1,0)</f>
        <v>1</v>
      </c>
      <c r="U60">
        <f>IF(Table001__Page_1_13[[#This Row],[NPA Status]]="NPA",Table001__Page_1_13[[#This Row],[Loan Amount (■)]],0)</f>
        <v>0</v>
      </c>
    </row>
    <row r="61" spans="1:21" x14ac:dyDescent="0.25">
      <c r="A61" t="s">
        <v>1366</v>
      </c>
      <c r="B61" t="s">
        <v>1332</v>
      </c>
      <c r="C61" t="s">
        <v>1333</v>
      </c>
      <c r="D61" t="s">
        <v>1342</v>
      </c>
      <c r="E61">
        <v>38</v>
      </c>
      <c r="F61" s="1">
        <v>44012</v>
      </c>
      <c r="G61">
        <v>117100</v>
      </c>
      <c r="H61">
        <v>0</v>
      </c>
      <c r="I61">
        <v>0</v>
      </c>
      <c r="J61">
        <v>0</v>
      </c>
      <c r="K61" t="s">
        <v>1356</v>
      </c>
      <c r="L61">
        <v>124100</v>
      </c>
      <c r="M61" t="s">
        <v>1359</v>
      </c>
      <c r="N61">
        <v>3600</v>
      </c>
      <c r="O61" t="s">
        <v>1357</v>
      </c>
      <c r="P61" t="s">
        <v>1338</v>
      </c>
      <c r="Q61" s="12">
        <f t="shared" ca="1" si="0"/>
        <v>43889</v>
      </c>
      <c r="R61" t="str">
        <f t="shared" ca="1" si="1"/>
        <v>CUST1634</v>
      </c>
      <c r="S61">
        <f>IF(Table001__Page_1_13[[#This Row],[Loan Status]]="NO LOAN",0,1)</f>
        <v>0</v>
      </c>
      <c r="T61">
        <f>IF(Table001__Page_1_13[[#This Row],[Loan Status]]="active",1,0)</f>
        <v>0</v>
      </c>
      <c r="U61">
        <f>IF(Table001__Page_1_13[[#This Row],[NPA Status]]="NPA",Table001__Page_1_13[[#This Row],[Loan Amount (■)]],0)</f>
        <v>0</v>
      </c>
    </row>
    <row r="62" spans="1:21" x14ac:dyDescent="0.25">
      <c r="A62" t="s">
        <v>1331</v>
      </c>
      <c r="B62" t="s">
        <v>1368</v>
      </c>
      <c r="C62" t="s">
        <v>1365</v>
      </c>
      <c r="D62" t="s">
        <v>1342</v>
      </c>
      <c r="E62">
        <v>39</v>
      </c>
      <c r="F62" s="1">
        <v>44387</v>
      </c>
      <c r="G62">
        <v>94500</v>
      </c>
      <c r="H62">
        <v>0</v>
      </c>
      <c r="I62">
        <v>0</v>
      </c>
      <c r="J62">
        <v>0</v>
      </c>
      <c r="K62" t="s">
        <v>1356</v>
      </c>
      <c r="L62">
        <v>124100</v>
      </c>
      <c r="M62" t="s">
        <v>1359</v>
      </c>
      <c r="N62">
        <v>4200</v>
      </c>
      <c r="O62" t="s">
        <v>1357</v>
      </c>
      <c r="P62" t="s">
        <v>1345</v>
      </c>
      <c r="Q62" s="12">
        <f t="shared" ca="1" si="0"/>
        <v>44244</v>
      </c>
      <c r="R62" t="str">
        <f t="shared" ca="1" si="1"/>
        <v>CUST1370</v>
      </c>
      <c r="S62">
        <f>IF(Table001__Page_1_13[[#This Row],[Loan Status]]="NO LOAN",0,1)</f>
        <v>0</v>
      </c>
      <c r="T62">
        <f>IF(Table001__Page_1_13[[#This Row],[Loan Status]]="active",1,0)</f>
        <v>0</v>
      </c>
      <c r="U62">
        <f>IF(Table001__Page_1_13[[#This Row],[NPA Status]]="NPA",Table001__Page_1_13[[#This Row],[Loan Amount (■)]],0)</f>
        <v>0</v>
      </c>
    </row>
    <row r="63" spans="1:21" x14ac:dyDescent="0.25">
      <c r="A63" t="s">
        <v>1339</v>
      </c>
      <c r="B63" t="s">
        <v>1340</v>
      </c>
      <c r="C63" t="s">
        <v>1341</v>
      </c>
      <c r="D63" t="s">
        <v>1334</v>
      </c>
      <c r="E63">
        <v>56</v>
      </c>
      <c r="F63" s="1">
        <v>44046</v>
      </c>
      <c r="G63">
        <v>93400</v>
      </c>
      <c r="H63">
        <v>401700</v>
      </c>
      <c r="I63">
        <v>7.31</v>
      </c>
      <c r="J63">
        <v>12460</v>
      </c>
      <c r="K63" t="s">
        <v>1343</v>
      </c>
      <c r="L63">
        <v>111800</v>
      </c>
      <c r="M63" t="s">
        <v>16</v>
      </c>
      <c r="N63">
        <v>9300</v>
      </c>
      <c r="O63" t="s">
        <v>1337</v>
      </c>
      <c r="P63" t="s">
        <v>1345</v>
      </c>
      <c r="Q63" s="12">
        <f t="shared" ca="1" si="0"/>
        <v>46286</v>
      </c>
      <c r="R63" t="str">
        <f t="shared" ca="1" si="1"/>
        <v>CUST1613</v>
      </c>
      <c r="S63">
        <f>IF(Table001__Page_1_13[[#This Row],[Loan Status]]="NO LOAN",0,1)</f>
        <v>1</v>
      </c>
      <c r="T63">
        <f>IF(Table001__Page_1_13[[#This Row],[Loan Status]]="active",1,0)</f>
        <v>1</v>
      </c>
      <c r="U63">
        <f>IF(Table001__Page_1_13[[#This Row],[NPA Status]]="NPA",Table001__Page_1_13[[#This Row],[Loan Amount (■)]],0)</f>
        <v>0</v>
      </c>
    </row>
    <row r="64" spans="1:21" x14ac:dyDescent="0.25">
      <c r="A64" t="s">
        <v>1331</v>
      </c>
      <c r="B64" t="s">
        <v>1375</v>
      </c>
      <c r="C64" t="s">
        <v>1363</v>
      </c>
      <c r="D64" t="s">
        <v>1334</v>
      </c>
      <c r="E64">
        <v>30</v>
      </c>
      <c r="F64" s="1">
        <v>44838</v>
      </c>
      <c r="G64">
        <v>31500</v>
      </c>
      <c r="H64">
        <v>0</v>
      </c>
      <c r="I64">
        <v>0</v>
      </c>
      <c r="J64">
        <v>0</v>
      </c>
      <c r="K64" t="s">
        <v>1356</v>
      </c>
      <c r="L64">
        <v>39100</v>
      </c>
      <c r="M64" t="s">
        <v>1336</v>
      </c>
      <c r="N64">
        <v>1100</v>
      </c>
      <c r="O64" t="s">
        <v>1357</v>
      </c>
      <c r="P64" t="s">
        <v>1361</v>
      </c>
      <c r="Q64" s="12">
        <f t="shared" ca="1" si="0"/>
        <v>44376</v>
      </c>
      <c r="R64" t="str">
        <f t="shared" ca="1" si="1"/>
        <v>CUST1636</v>
      </c>
      <c r="S64">
        <f>IF(Table001__Page_1_13[[#This Row],[Loan Status]]="NO LOAN",0,1)</f>
        <v>0</v>
      </c>
      <c r="T64">
        <f>IF(Table001__Page_1_13[[#This Row],[Loan Status]]="active",1,0)</f>
        <v>0</v>
      </c>
      <c r="U64">
        <f>IF(Table001__Page_1_13[[#This Row],[NPA Status]]="NPA",Table001__Page_1_13[[#This Row],[Loan Amount (■)]],0)</f>
        <v>0</v>
      </c>
    </row>
    <row r="65" spans="1:21" x14ac:dyDescent="0.25">
      <c r="A65" t="s">
        <v>1331</v>
      </c>
      <c r="B65" t="s">
        <v>1369</v>
      </c>
      <c r="C65" t="s">
        <v>1370</v>
      </c>
      <c r="D65" t="s">
        <v>1334</v>
      </c>
      <c r="E65">
        <v>53</v>
      </c>
      <c r="F65" s="1">
        <v>45422</v>
      </c>
      <c r="G65">
        <v>17900</v>
      </c>
      <c r="H65">
        <v>0</v>
      </c>
      <c r="I65">
        <v>0</v>
      </c>
      <c r="J65">
        <v>0</v>
      </c>
      <c r="K65" t="s">
        <v>1356</v>
      </c>
      <c r="L65">
        <v>19400</v>
      </c>
      <c r="M65" t="s">
        <v>16</v>
      </c>
      <c r="N65">
        <v>38300</v>
      </c>
      <c r="O65" t="s">
        <v>1357</v>
      </c>
      <c r="P65" t="s">
        <v>1345</v>
      </c>
      <c r="Q65" s="12">
        <f t="shared" ref="Q65:Q128" ca="1" si="2">RANDBETWEEN(DATE(2019,1,1),DATE(2026,9,30))</f>
        <v>43754</v>
      </c>
      <c r="R65" t="str">
        <f t="shared" ca="1" si="1"/>
        <v>CUST1225</v>
      </c>
      <c r="S65">
        <f>IF(Table001__Page_1_13[[#This Row],[Loan Status]]="NO LOAN",0,1)</f>
        <v>0</v>
      </c>
      <c r="T65">
        <f>IF(Table001__Page_1_13[[#This Row],[Loan Status]]="active",1,0)</f>
        <v>0</v>
      </c>
      <c r="U65">
        <f>IF(Table001__Page_1_13[[#This Row],[NPA Status]]="NPA",Table001__Page_1_13[[#This Row],[Loan Amount (■)]],0)</f>
        <v>0</v>
      </c>
    </row>
    <row r="66" spans="1:21" x14ac:dyDescent="0.25">
      <c r="A66" t="s">
        <v>1346</v>
      </c>
      <c r="B66" t="s">
        <v>1371</v>
      </c>
      <c r="C66" t="s">
        <v>1372</v>
      </c>
      <c r="D66" t="s">
        <v>1334</v>
      </c>
      <c r="E66">
        <v>25</v>
      </c>
      <c r="F66" s="1">
        <v>45469</v>
      </c>
      <c r="G66">
        <v>198000</v>
      </c>
      <c r="H66">
        <v>507000</v>
      </c>
      <c r="I66">
        <v>13.95</v>
      </c>
      <c r="J66">
        <v>24331</v>
      </c>
      <c r="K66" t="s">
        <v>1351</v>
      </c>
      <c r="L66">
        <v>129200</v>
      </c>
      <c r="M66" t="s">
        <v>1336</v>
      </c>
      <c r="N66">
        <v>12600</v>
      </c>
      <c r="O66" t="s">
        <v>1353</v>
      </c>
      <c r="P66" t="s">
        <v>1345</v>
      </c>
      <c r="Q66" s="12">
        <f t="shared" ca="1" si="2"/>
        <v>43690</v>
      </c>
      <c r="R66" t="str">
        <f t="shared" ref="R66:R129" ca="1" si="3">"CUST"&amp; RANDBETWEEN(1001,2001)</f>
        <v>CUST1722</v>
      </c>
      <c r="S66">
        <f>IF(Table001__Page_1_13[[#This Row],[Loan Status]]="NO LOAN",0,1)</f>
        <v>1</v>
      </c>
      <c r="T66">
        <f>IF(Table001__Page_1_13[[#This Row],[Loan Status]]="active",1,0)</f>
        <v>0</v>
      </c>
      <c r="U66">
        <f>IF(Table001__Page_1_13[[#This Row],[NPA Status]]="NPA",Table001__Page_1_13[[#This Row],[Loan Amount (■)]],0)</f>
        <v>507000</v>
      </c>
    </row>
    <row r="67" spans="1:21" x14ac:dyDescent="0.25">
      <c r="A67" t="s">
        <v>1339</v>
      </c>
      <c r="B67" t="s">
        <v>1368</v>
      </c>
      <c r="C67" t="s">
        <v>1365</v>
      </c>
      <c r="D67" t="s">
        <v>1342</v>
      </c>
      <c r="E67">
        <v>55</v>
      </c>
      <c r="F67" s="1">
        <v>45562</v>
      </c>
      <c r="G67">
        <v>47200</v>
      </c>
      <c r="H67">
        <v>187600</v>
      </c>
      <c r="I67">
        <v>14.06</v>
      </c>
      <c r="J67">
        <v>4371</v>
      </c>
      <c r="K67" t="s">
        <v>1343</v>
      </c>
      <c r="L67">
        <v>44900</v>
      </c>
      <c r="M67" t="s">
        <v>1352</v>
      </c>
      <c r="N67">
        <v>25600</v>
      </c>
      <c r="O67" t="s">
        <v>1337</v>
      </c>
      <c r="P67" t="s">
        <v>1338</v>
      </c>
      <c r="Q67" s="12">
        <f t="shared" ca="1" si="2"/>
        <v>45568</v>
      </c>
      <c r="R67" t="str">
        <f t="shared" ca="1" si="3"/>
        <v>CUST1524</v>
      </c>
      <c r="S67">
        <f>IF(Table001__Page_1_13[[#This Row],[Loan Status]]="NO LOAN",0,1)</f>
        <v>1</v>
      </c>
      <c r="T67">
        <f>IF(Table001__Page_1_13[[#This Row],[Loan Status]]="active",1,0)</f>
        <v>1</v>
      </c>
      <c r="U67">
        <f>IF(Table001__Page_1_13[[#This Row],[NPA Status]]="NPA",Table001__Page_1_13[[#This Row],[Loan Amount (■)]],0)</f>
        <v>0</v>
      </c>
    </row>
    <row r="68" spans="1:21" x14ac:dyDescent="0.25">
      <c r="A68" t="s">
        <v>1339</v>
      </c>
      <c r="B68" t="s">
        <v>1362</v>
      </c>
      <c r="C68" t="s">
        <v>1363</v>
      </c>
      <c r="D68" t="s">
        <v>1334</v>
      </c>
      <c r="E68">
        <v>64</v>
      </c>
      <c r="F68" s="1">
        <v>44169</v>
      </c>
      <c r="G68">
        <v>71900</v>
      </c>
      <c r="H68">
        <v>233100</v>
      </c>
      <c r="I68">
        <v>13.81</v>
      </c>
      <c r="J68">
        <v>11171</v>
      </c>
      <c r="K68" t="s">
        <v>1343</v>
      </c>
      <c r="L68">
        <v>91000</v>
      </c>
      <c r="M68" t="s">
        <v>1359</v>
      </c>
      <c r="N68">
        <v>2000</v>
      </c>
      <c r="O68" t="s">
        <v>1337</v>
      </c>
      <c r="P68" t="s">
        <v>1338</v>
      </c>
      <c r="Q68" s="12">
        <f t="shared" ca="1" si="2"/>
        <v>45846</v>
      </c>
      <c r="R68" t="str">
        <f t="shared" ca="1" si="3"/>
        <v>CUST1373</v>
      </c>
      <c r="S68">
        <f>IF(Table001__Page_1_13[[#This Row],[Loan Status]]="NO LOAN",0,1)</f>
        <v>1</v>
      </c>
      <c r="T68">
        <f>IF(Table001__Page_1_13[[#This Row],[Loan Status]]="active",1,0)</f>
        <v>1</v>
      </c>
      <c r="U68">
        <f>IF(Table001__Page_1_13[[#This Row],[NPA Status]]="NPA",Table001__Page_1_13[[#This Row],[Loan Amount (■)]],0)</f>
        <v>0</v>
      </c>
    </row>
    <row r="69" spans="1:21" x14ac:dyDescent="0.25">
      <c r="A69" t="s">
        <v>1331</v>
      </c>
      <c r="B69" t="s">
        <v>1375</v>
      </c>
      <c r="C69" t="s">
        <v>1363</v>
      </c>
      <c r="D69" t="s">
        <v>1334</v>
      </c>
      <c r="E69">
        <v>54</v>
      </c>
      <c r="F69" s="1">
        <v>45774</v>
      </c>
      <c r="G69">
        <v>99000</v>
      </c>
      <c r="H69">
        <v>1163800</v>
      </c>
      <c r="I69">
        <v>9.92</v>
      </c>
      <c r="J69">
        <v>53661</v>
      </c>
      <c r="K69" t="s">
        <v>1343</v>
      </c>
      <c r="L69">
        <v>97700</v>
      </c>
      <c r="M69" t="s">
        <v>1336</v>
      </c>
      <c r="N69">
        <v>26100</v>
      </c>
      <c r="O69" t="s">
        <v>1337</v>
      </c>
      <c r="P69" t="s">
        <v>1338</v>
      </c>
      <c r="Q69" s="12">
        <f t="shared" ca="1" si="2"/>
        <v>43952</v>
      </c>
      <c r="R69" t="str">
        <f t="shared" ca="1" si="3"/>
        <v>CUST1969</v>
      </c>
      <c r="S69">
        <f>IF(Table001__Page_1_13[[#This Row],[Loan Status]]="NO LOAN",0,1)</f>
        <v>1</v>
      </c>
      <c r="T69">
        <f>IF(Table001__Page_1_13[[#This Row],[Loan Status]]="active",1,0)</f>
        <v>1</v>
      </c>
      <c r="U69">
        <f>IF(Table001__Page_1_13[[#This Row],[NPA Status]]="NPA",Table001__Page_1_13[[#This Row],[Loan Amount (■)]],0)</f>
        <v>0</v>
      </c>
    </row>
    <row r="70" spans="1:21" x14ac:dyDescent="0.25">
      <c r="A70" t="s">
        <v>1366</v>
      </c>
      <c r="B70" t="s">
        <v>1362</v>
      </c>
      <c r="C70" t="s">
        <v>1363</v>
      </c>
      <c r="D70" t="s">
        <v>1334</v>
      </c>
      <c r="E70">
        <v>53</v>
      </c>
      <c r="F70" s="1">
        <v>45869</v>
      </c>
      <c r="G70">
        <v>299500</v>
      </c>
      <c r="H70">
        <v>1537200</v>
      </c>
      <c r="I70">
        <v>13.56</v>
      </c>
      <c r="J70">
        <v>73486</v>
      </c>
      <c r="K70" t="s">
        <v>1343</v>
      </c>
      <c r="L70">
        <v>337200</v>
      </c>
      <c r="M70" t="s">
        <v>1344</v>
      </c>
      <c r="N70">
        <v>63300</v>
      </c>
      <c r="O70" t="s">
        <v>1337</v>
      </c>
      <c r="P70" t="s">
        <v>1376</v>
      </c>
      <c r="Q70" s="12">
        <f t="shared" ca="1" si="2"/>
        <v>45948</v>
      </c>
      <c r="R70" t="str">
        <f t="shared" ca="1" si="3"/>
        <v>CUST1594</v>
      </c>
      <c r="S70">
        <f>IF(Table001__Page_1_13[[#This Row],[Loan Status]]="NO LOAN",0,1)</f>
        <v>1</v>
      </c>
      <c r="T70">
        <f>IF(Table001__Page_1_13[[#This Row],[Loan Status]]="active",1,0)</f>
        <v>1</v>
      </c>
      <c r="U70">
        <f>IF(Table001__Page_1_13[[#This Row],[NPA Status]]="NPA",Table001__Page_1_13[[#This Row],[Loan Amount (■)]],0)</f>
        <v>0</v>
      </c>
    </row>
    <row r="71" spans="1:21" x14ac:dyDescent="0.25">
      <c r="A71" t="s">
        <v>1331</v>
      </c>
      <c r="B71" t="s">
        <v>1360</v>
      </c>
      <c r="C71" t="s">
        <v>1341</v>
      </c>
      <c r="D71" t="s">
        <v>1342</v>
      </c>
      <c r="E71">
        <v>41</v>
      </c>
      <c r="F71" s="1">
        <v>45091</v>
      </c>
      <c r="G71">
        <v>86000</v>
      </c>
      <c r="H71">
        <v>692400</v>
      </c>
      <c r="I71">
        <v>8.43</v>
      </c>
      <c r="J71">
        <v>17044</v>
      </c>
      <c r="K71" t="s">
        <v>1335</v>
      </c>
      <c r="L71">
        <v>79100</v>
      </c>
      <c r="M71" t="s">
        <v>1344</v>
      </c>
      <c r="N71">
        <v>2600</v>
      </c>
      <c r="O71" t="s">
        <v>1337</v>
      </c>
      <c r="P71" t="s">
        <v>1361</v>
      </c>
      <c r="Q71" s="12">
        <f t="shared" ca="1" si="2"/>
        <v>44093</v>
      </c>
      <c r="R71" t="str">
        <f t="shared" ca="1" si="3"/>
        <v>CUST1632</v>
      </c>
      <c r="S71">
        <f>IF(Table001__Page_1_13[[#This Row],[Loan Status]]="NO LOAN",0,1)</f>
        <v>1</v>
      </c>
      <c r="T71">
        <f>IF(Table001__Page_1_13[[#This Row],[Loan Status]]="active",1,0)</f>
        <v>0</v>
      </c>
      <c r="U71">
        <f>IF(Table001__Page_1_13[[#This Row],[NPA Status]]="NPA",Table001__Page_1_13[[#This Row],[Loan Amount (■)]],0)</f>
        <v>0</v>
      </c>
    </row>
    <row r="72" spans="1:21" x14ac:dyDescent="0.25">
      <c r="A72" t="s">
        <v>1339</v>
      </c>
      <c r="B72" t="s">
        <v>1368</v>
      </c>
      <c r="C72" t="s">
        <v>1365</v>
      </c>
      <c r="D72" t="s">
        <v>1342</v>
      </c>
      <c r="E72">
        <v>37</v>
      </c>
      <c r="F72" s="1">
        <v>44103</v>
      </c>
      <c r="G72">
        <v>53600</v>
      </c>
      <c r="H72">
        <v>380000</v>
      </c>
      <c r="I72">
        <v>12.68</v>
      </c>
      <c r="J72">
        <v>18009</v>
      </c>
      <c r="K72" t="s">
        <v>1335</v>
      </c>
      <c r="L72">
        <v>39800</v>
      </c>
      <c r="M72" t="s">
        <v>1359</v>
      </c>
      <c r="N72">
        <v>17000</v>
      </c>
      <c r="O72" t="s">
        <v>1337</v>
      </c>
      <c r="P72" t="s">
        <v>1338</v>
      </c>
      <c r="Q72" s="12">
        <f t="shared" ca="1" si="2"/>
        <v>44723</v>
      </c>
      <c r="R72" t="str">
        <f t="shared" ca="1" si="3"/>
        <v>CUST1514</v>
      </c>
      <c r="S72">
        <f>IF(Table001__Page_1_13[[#This Row],[Loan Status]]="NO LOAN",0,1)</f>
        <v>1</v>
      </c>
      <c r="T72">
        <f>IF(Table001__Page_1_13[[#This Row],[Loan Status]]="active",1,0)</f>
        <v>0</v>
      </c>
      <c r="U72">
        <f>IF(Table001__Page_1_13[[#This Row],[NPA Status]]="NPA",Table001__Page_1_13[[#This Row],[Loan Amount (■)]],0)</f>
        <v>0</v>
      </c>
    </row>
    <row r="73" spans="1:21" x14ac:dyDescent="0.25">
      <c r="A73" t="s">
        <v>1331</v>
      </c>
      <c r="B73" t="s">
        <v>1340</v>
      </c>
      <c r="C73" t="s">
        <v>1341</v>
      </c>
      <c r="D73" t="s">
        <v>1342</v>
      </c>
      <c r="E73">
        <v>42</v>
      </c>
      <c r="F73" s="1">
        <v>44475</v>
      </c>
      <c r="G73">
        <v>48100</v>
      </c>
      <c r="H73">
        <v>0</v>
      </c>
      <c r="I73">
        <v>0</v>
      </c>
      <c r="J73">
        <v>0</v>
      </c>
      <c r="K73" t="s">
        <v>1356</v>
      </c>
      <c r="L73">
        <v>46600</v>
      </c>
      <c r="M73" t="s">
        <v>16</v>
      </c>
      <c r="N73">
        <v>8500</v>
      </c>
      <c r="O73" t="s">
        <v>1357</v>
      </c>
      <c r="P73" t="s">
        <v>1345</v>
      </c>
      <c r="Q73" s="12">
        <f t="shared" ca="1" si="2"/>
        <v>43612</v>
      </c>
      <c r="R73" t="str">
        <f t="shared" ca="1" si="3"/>
        <v>CUST1356</v>
      </c>
      <c r="S73">
        <f>IF(Table001__Page_1_13[[#This Row],[Loan Status]]="NO LOAN",0,1)</f>
        <v>0</v>
      </c>
      <c r="T73">
        <f>IF(Table001__Page_1_13[[#This Row],[Loan Status]]="active",1,0)</f>
        <v>0</v>
      </c>
      <c r="U73">
        <f>IF(Table001__Page_1_13[[#This Row],[NPA Status]]="NPA",Table001__Page_1_13[[#This Row],[Loan Amount (■)]],0)</f>
        <v>0</v>
      </c>
    </row>
    <row r="74" spans="1:21" x14ac:dyDescent="0.25">
      <c r="A74" t="s">
        <v>1346</v>
      </c>
      <c r="B74" t="s">
        <v>1369</v>
      </c>
      <c r="C74" t="s">
        <v>1370</v>
      </c>
      <c r="D74" t="s">
        <v>1342</v>
      </c>
      <c r="E74">
        <v>57</v>
      </c>
      <c r="F74" s="1">
        <v>44106</v>
      </c>
      <c r="G74">
        <v>72700</v>
      </c>
      <c r="H74">
        <v>0</v>
      </c>
      <c r="I74">
        <v>0</v>
      </c>
      <c r="J74">
        <v>0</v>
      </c>
      <c r="K74" t="s">
        <v>1356</v>
      </c>
      <c r="L74">
        <v>78300</v>
      </c>
      <c r="M74" t="s">
        <v>16</v>
      </c>
      <c r="N74">
        <v>2100</v>
      </c>
      <c r="O74" t="s">
        <v>1357</v>
      </c>
      <c r="P74" t="s">
        <v>1361</v>
      </c>
      <c r="Q74" s="12">
        <f t="shared" ca="1" si="2"/>
        <v>45345</v>
      </c>
      <c r="R74" t="str">
        <f t="shared" ca="1" si="3"/>
        <v>CUST1268</v>
      </c>
      <c r="S74">
        <f>IF(Table001__Page_1_13[[#This Row],[Loan Status]]="NO LOAN",0,1)</f>
        <v>0</v>
      </c>
      <c r="T74">
        <f>IF(Table001__Page_1_13[[#This Row],[Loan Status]]="active",1,0)</f>
        <v>0</v>
      </c>
      <c r="U74">
        <f>IF(Table001__Page_1_13[[#This Row],[NPA Status]]="NPA",Table001__Page_1_13[[#This Row],[Loan Amount (■)]],0)</f>
        <v>0</v>
      </c>
    </row>
    <row r="75" spans="1:21" x14ac:dyDescent="0.25">
      <c r="A75" t="s">
        <v>1339</v>
      </c>
      <c r="B75" t="s">
        <v>1349</v>
      </c>
      <c r="C75" t="s">
        <v>1350</v>
      </c>
      <c r="D75" t="s">
        <v>1334</v>
      </c>
      <c r="E75">
        <v>35</v>
      </c>
      <c r="F75" s="1">
        <v>45327</v>
      </c>
      <c r="G75">
        <v>34600</v>
      </c>
      <c r="H75">
        <v>0</v>
      </c>
      <c r="I75">
        <v>0</v>
      </c>
      <c r="J75">
        <v>0</v>
      </c>
      <c r="K75" t="s">
        <v>1356</v>
      </c>
      <c r="L75">
        <v>28900</v>
      </c>
      <c r="M75" t="s">
        <v>1336</v>
      </c>
      <c r="N75">
        <v>13200</v>
      </c>
      <c r="O75" t="s">
        <v>1357</v>
      </c>
      <c r="P75" t="s">
        <v>1345</v>
      </c>
      <c r="Q75" s="12">
        <f t="shared" ca="1" si="2"/>
        <v>44573</v>
      </c>
      <c r="R75" t="str">
        <f t="shared" ca="1" si="3"/>
        <v>CUST1813</v>
      </c>
      <c r="S75">
        <f>IF(Table001__Page_1_13[[#This Row],[Loan Status]]="NO LOAN",0,1)</f>
        <v>0</v>
      </c>
      <c r="T75">
        <f>IF(Table001__Page_1_13[[#This Row],[Loan Status]]="active",1,0)</f>
        <v>0</v>
      </c>
      <c r="U75">
        <f>IF(Table001__Page_1_13[[#This Row],[NPA Status]]="NPA",Table001__Page_1_13[[#This Row],[Loan Amount (■)]],0)</f>
        <v>0</v>
      </c>
    </row>
    <row r="76" spans="1:21" x14ac:dyDescent="0.25">
      <c r="A76" t="s">
        <v>1339</v>
      </c>
      <c r="B76" t="s">
        <v>1369</v>
      </c>
      <c r="C76" t="s">
        <v>1370</v>
      </c>
      <c r="D76" t="s">
        <v>1334</v>
      </c>
      <c r="E76">
        <v>55</v>
      </c>
      <c r="F76" s="1">
        <v>44671</v>
      </c>
      <c r="G76">
        <v>76900</v>
      </c>
      <c r="H76">
        <v>124100</v>
      </c>
      <c r="I76">
        <v>14.7</v>
      </c>
      <c r="J76">
        <v>3435</v>
      </c>
      <c r="K76" t="s">
        <v>1335</v>
      </c>
      <c r="L76">
        <v>72400</v>
      </c>
      <c r="M76" t="s">
        <v>16</v>
      </c>
      <c r="N76">
        <v>18000</v>
      </c>
      <c r="O76" t="s">
        <v>1337</v>
      </c>
      <c r="P76" t="s">
        <v>1338</v>
      </c>
      <c r="Q76" s="12">
        <f t="shared" ca="1" si="2"/>
        <v>45606</v>
      </c>
      <c r="R76" t="str">
        <f t="shared" ca="1" si="3"/>
        <v>CUST1004</v>
      </c>
      <c r="S76">
        <f>IF(Table001__Page_1_13[[#This Row],[Loan Status]]="NO LOAN",0,1)</f>
        <v>1</v>
      </c>
      <c r="T76">
        <f>IF(Table001__Page_1_13[[#This Row],[Loan Status]]="active",1,0)</f>
        <v>0</v>
      </c>
      <c r="U76">
        <f>IF(Table001__Page_1_13[[#This Row],[NPA Status]]="NPA",Table001__Page_1_13[[#This Row],[Loan Amount (■)]],0)</f>
        <v>0</v>
      </c>
    </row>
    <row r="77" spans="1:21" x14ac:dyDescent="0.25">
      <c r="A77" t="s">
        <v>1331</v>
      </c>
      <c r="B77" t="s">
        <v>1332</v>
      </c>
      <c r="C77" t="s">
        <v>1333</v>
      </c>
      <c r="D77" t="s">
        <v>1342</v>
      </c>
      <c r="E77">
        <v>48</v>
      </c>
      <c r="F77" s="1">
        <v>44151</v>
      </c>
      <c r="G77">
        <v>71800</v>
      </c>
      <c r="H77">
        <v>0</v>
      </c>
      <c r="I77">
        <v>0</v>
      </c>
      <c r="J77">
        <v>0</v>
      </c>
      <c r="K77" t="s">
        <v>1356</v>
      </c>
      <c r="L77">
        <v>54900</v>
      </c>
      <c r="M77" t="s">
        <v>1359</v>
      </c>
      <c r="N77">
        <v>4900</v>
      </c>
      <c r="O77" t="s">
        <v>1357</v>
      </c>
      <c r="P77" t="s">
        <v>1338</v>
      </c>
      <c r="Q77" s="12">
        <f t="shared" ca="1" si="2"/>
        <v>43682</v>
      </c>
      <c r="R77" t="str">
        <f t="shared" ca="1" si="3"/>
        <v>CUST1939</v>
      </c>
      <c r="S77">
        <f>IF(Table001__Page_1_13[[#This Row],[Loan Status]]="NO LOAN",0,1)</f>
        <v>0</v>
      </c>
      <c r="T77">
        <f>IF(Table001__Page_1_13[[#This Row],[Loan Status]]="active",1,0)</f>
        <v>0</v>
      </c>
      <c r="U77">
        <f>IF(Table001__Page_1_13[[#This Row],[NPA Status]]="NPA",Table001__Page_1_13[[#This Row],[Loan Amount (■)]],0)</f>
        <v>0</v>
      </c>
    </row>
    <row r="78" spans="1:21" x14ac:dyDescent="0.25">
      <c r="A78" t="s">
        <v>1339</v>
      </c>
      <c r="B78" t="s">
        <v>1369</v>
      </c>
      <c r="C78" t="s">
        <v>1370</v>
      </c>
      <c r="D78" t="s">
        <v>1342</v>
      </c>
      <c r="E78">
        <v>27</v>
      </c>
      <c r="F78" s="1">
        <v>45317</v>
      </c>
      <c r="G78">
        <v>302700</v>
      </c>
      <c r="H78">
        <v>0</v>
      </c>
      <c r="I78">
        <v>0</v>
      </c>
      <c r="J78">
        <v>0</v>
      </c>
      <c r="K78" t="s">
        <v>1356</v>
      </c>
      <c r="L78">
        <v>387400</v>
      </c>
      <c r="M78" t="s">
        <v>1336</v>
      </c>
      <c r="N78">
        <v>24300</v>
      </c>
      <c r="O78" t="s">
        <v>1357</v>
      </c>
      <c r="P78" t="s">
        <v>1345</v>
      </c>
      <c r="Q78" s="12">
        <f t="shared" ca="1" si="2"/>
        <v>46011</v>
      </c>
      <c r="R78" t="str">
        <f t="shared" ca="1" si="3"/>
        <v>CUST1309</v>
      </c>
      <c r="S78">
        <f>IF(Table001__Page_1_13[[#This Row],[Loan Status]]="NO LOAN",0,1)</f>
        <v>0</v>
      </c>
      <c r="T78">
        <f>IF(Table001__Page_1_13[[#This Row],[Loan Status]]="active",1,0)</f>
        <v>0</v>
      </c>
      <c r="U78">
        <f>IF(Table001__Page_1_13[[#This Row],[NPA Status]]="NPA",Table001__Page_1_13[[#This Row],[Loan Amount (■)]],0)</f>
        <v>0</v>
      </c>
    </row>
    <row r="79" spans="1:21" x14ac:dyDescent="0.25">
      <c r="A79" t="s">
        <v>1339</v>
      </c>
      <c r="B79" t="s">
        <v>1347</v>
      </c>
      <c r="C79" t="s">
        <v>1348</v>
      </c>
      <c r="D79" t="s">
        <v>1342</v>
      </c>
      <c r="E79">
        <v>52</v>
      </c>
      <c r="F79" s="1">
        <v>43653</v>
      </c>
      <c r="G79">
        <v>69900</v>
      </c>
      <c r="H79">
        <v>0</v>
      </c>
      <c r="I79">
        <v>0</v>
      </c>
      <c r="J79">
        <v>0</v>
      </c>
      <c r="K79" t="s">
        <v>1356</v>
      </c>
      <c r="L79">
        <v>64800</v>
      </c>
      <c r="M79" t="s">
        <v>1352</v>
      </c>
      <c r="N79">
        <v>1900</v>
      </c>
      <c r="O79" t="s">
        <v>1357</v>
      </c>
      <c r="P79" t="s">
        <v>1376</v>
      </c>
      <c r="Q79" s="12">
        <f t="shared" ca="1" si="2"/>
        <v>45984</v>
      </c>
      <c r="R79" t="str">
        <f t="shared" ca="1" si="3"/>
        <v>CUST1550</v>
      </c>
      <c r="S79">
        <f>IF(Table001__Page_1_13[[#This Row],[Loan Status]]="NO LOAN",0,1)</f>
        <v>0</v>
      </c>
      <c r="T79">
        <f>IF(Table001__Page_1_13[[#This Row],[Loan Status]]="active",1,0)</f>
        <v>0</v>
      </c>
      <c r="U79">
        <f>IF(Table001__Page_1_13[[#This Row],[NPA Status]]="NPA",Table001__Page_1_13[[#This Row],[Loan Amount (■)]],0)</f>
        <v>0</v>
      </c>
    </row>
    <row r="80" spans="1:21" x14ac:dyDescent="0.25">
      <c r="A80" t="s">
        <v>1339</v>
      </c>
      <c r="B80" t="s">
        <v>1358</v>
      </c>
      <c r="C80" t="s">
        <v>1333</v>
      </c>
      <c r="D80" t="s">
        <v>1342</v>
      </c>
      <c r="E80">
        <v>31</v>
      </c>
      <c r="F80" s="1">
        <v>45085</v>
      </c>
      <c r="G80">
        <v>14600</v>
      </c>
      <c r="H80">
        <v>187900</v>
      </c>
      <c r="I80">
        <v>12.2</v>
      </c>
      <c r="J80">
        <v>4199</v>
      </c>
      <c r="K80" t="s">
        <v>1343</v>
      </c>
      <c r="L80">
        <v>19900</v>
      </c>
      <c r="M80" t="s">
        <v>16</v>
      </c>
      <c r="N80">
        <v>2200</v>
      </c>
      <c r="O80" t="s">
        <v>1337</v>
      </c>
      <c r="P80" t="s">
        <v>1345</v>
      </c>
      <c r="Q80" s="12">
        <f t="shared" ca="1" si="2"/>
        <v>44478</v>
      </c>
      <c r="R80" t="str">
        <f t="shared" ca="1" si="3"/>
        <v>CUST1457</v>
      </c>
      <c r="S80">
        <f>IF(Table001__Page_1_13[[#This Row],[Loan Status]]="NO LOAN",0,1)</f>
        <v>1</v>
      </c>
      <c r="T80">
        <f>IF(Table001__Page_1_13[[#This Row],[Loan Status]]="active",1,0)</f>
        <v>1</v>
      </c>
      <c r="U80">
        <f>IF(Table001__Page_1_13[[#This Row],[NPA Status]]="NPA",Table001__Page_1_13[[#This Row],[Loan Amount (■)]],0)</f>
        <v>0</v>
      </c>
    </row>
    <row r="81" spans="1:21" x14ac:dyDescent="0.25">
      <c r="A81" t="s">
        <v>1339</v>
      </c>
      <c r="B81" t="s">
        <v>1349</v>
      </c>
      <c r="C81" t="s">
        <v>1350</v>
      </c>
      <c r="D81" t="s">
        <v>1342</v>
      </c>
      <c r="E81">
        <v>30</v>
      </c>
      <c r="F81" s="1">
        <v>45153</v>
      </c>
      <c r="G81">
        <v>727800</v>
      </c>
      <c r="H81">
        <v>0</v>
      </c>
      <c r="I81">
        <v>0</v>
      </c>
      <c r="J81">
        <v>0</v>
      </c>
      <c r="K81" t="s">
        <v>1356</v>
      </c>
      <c r="L81">
        <v>1006000</v>
      </c>
      <c r="M81" t="s">
        <v>16</v>
      </c>
      <c r="N81">
        <v>9600</v>
      </c>
      <c r="O81" t="s">
        <v>1357</v>
      </c>
      <c r="P81" t="s">
        <v>1338</v>
      </c>
      <c r="Q81" s="12">
        <f t="shared" ca="1" si="2"/>
        <v>46037</v>
      </c>
      <c r="R81" t="str">
        <f t="shared" ca="1" si="3"/>
        <v>CUST1939</v>
      </c>
      <c r="S81">
        <f>IF(Table001__Page_1_13[[#This Row],[Loan Status]]="NO LOAN",0,1)</f>
        <v>0</v>
      </c>
      <c r="T81">
        <f>IF(Table001__Page_1_13[[#This Row],[Loan Status]]="active",1,0)</f>
        <v>0</v>
      </c>
      <c r="U81">
        <f>IF(Table001__Page_1_13[[#This Row],[NPA Status]]="NPA",Table001__Page_1_13[[#This Row],[Loan Amount (■)]],0)</f>
        <v>0</v>
      </c>
    </row>
    <row r="82" spans="1:21" x14ac:dyDescent="0.25">
      <c r="A82" t="s">
        <v>1339</v>
      </c>
      <c r="B82" t="s">
        <v>1364</v>
      </c>
      <c r="C82" t="s">
        <v>1365</v>
      </c>
      <c r="D82" t="s">
        <v>1342</v>
      </c>
      <c r="E82">
        <v>29</v>
      </c>
      <c r="F82" s="1">
        <v>44450</v>
      </c>
      <c r="G82">
        <v>169200</v>
      </c>
      <c r="H82">
        <v>101800</v>
      </c>
      <c r="I82">
        <v>11.75</v>
      </c>
      <c r="J82">
        <v>4780</v>
      </c>
      <c r="K82" t="s">
        <v>1343</v>
      </c>
      <c r="L82">
        <v>165800</v>
      </c>
      <c r="M82" t="s">
        <v>1336</v>
      </c>
      <c r="N82">
        <v>8700</v>
      </c>
      <c r="O82" t="s">
        <v>1337</v>
      </c>
      <c r="P82" t="s">
        <v>1338</v>
      </c>
      <c r="Q82" s="12">
        <f t="shared" ca="1" si="2"/>
        <v>45784</v>
      </c>
      <c r="R82" t="str">
        <f t="shared" ca="1" si="3"/>
        <v>CUST1788</v>
      </c>
      <c r="S82">
        <f>IF(Table001__Page_1_13[[#This Row],[Loan Status]]="NO LOAN",0,1)</f>
        <v>1</v>
      </c>
      <c r="T82">
        <f>IF(Table001__Page_1_13[[#This Row],[Loan Status]]="active",1,0)</f>
        <v>1</v>
      </c>
      <c r="U82">
        <f>IF(Table001__Page_1_13[[#This Row],[NPA Status]]="NPA",Table001__Page_1_13[[#This Row],[Loan Amount (■)]],0)</f>
        <v>0</v>
      </c>
    </row>
    <row r="83" spans="1:21" x14ac:dyDescent="0.25">
      <c r="A83" t="s">
        <v>1366</v>
      </c>
      <c r="B83" t="s">
        <v>1371</v>
      </c>
      <c r="C83" t="s">
        <v>1372</v>
      </c>
      <c r="D83" t="s">
        <v>1342</v>
      </c>
      <c r="E83">
        <v>34</v>
      </c>
      <c r="F83" s="1">
        <v>44013</v>
      </c>
      <c r="G83">
        <v>440300</v>
      </c>
      <c r="H83">
        <v>1613400</v>
      </c>
      <c r="I83">
        <v>14.89</v>
      </c>
      <c r="J83">
        <v>44812</v>
      </c>
      <c r="K83" t="s">
        <v>1351</v>
      </c>
      <c r="L83">
        <v>329300</v>
      </c>
      <c r="M83" t="s">
        <v>1344</v>
      </c>
      <c r="N83">
        <v>4500</v>
      </c>
      <c r="O83" t="s">
        <v>1353</v>
      </c>
      <c r="P83" t="s">
        <v>1361</v>
      </c>
      <c r="Q83" s="12">
        <f t="shared" ca="1" si="2"/>
        <v>45464</v>
      </c>
      <c r="R83" t="str">
        <f t="shared" ca="1" si="3"/>
        <v>CUST1921</v>
      </c>
      <c r="S83">
        <f>IF(Table001__Page_1_13[[#This Row],[Loan Status]]="NO LOAN",0,1)</f>
        <v>1</v>
      </c>
      <c r="T83">
        <f>IF(Table001__Page_1_13[[#This Row],[Loan Status]]="active",1,0)</f>
        <v>0</v>
      </c>
      <c r="U83">
        <f>IF(Table001__Page_1_13[[#This Row],[NPA Status]]="NPA",Table001__Page_1_13[[#This Row],[Loan Amount (■)]],0)</f>
        <v>1613400</v>
      </c>
    </row>
    <row r="84" spans="1:21" x14ac:dyDescent="0.25">
      <c r="A84" t="s">
        <v>1346</v>
      </c>
      <c r="B84" t="s">
        <v>1373</v>
      </c>
      <c r="C84" t="s">
        <v>1365</v>
      </c>
      <c r="D84" t="s">
        <v>1342</v>
      </c>
      <c r="E84">
        <v>33</v>
      </c>
      <c r="F84" s="1">
        <v>44897</v>
      </c>
      <c r="G84">
        <v>28000</v>
      </c>
      <c r="H84">
        <v>338300</v>
      </c>
      <c r="I84">
        <v>14.44</v>
      </c>
      <c r="J84">
        <v>7949</v>
      </c>
      <c r="K84" t="s">
        <v>1343</v>
      </c>
      <c r="L84">
        <v>13400</v>
      </c>
      <c r="M84" t="s">
        <v>16</v>
      </c>
      <c r="N84">
        <v>17600</v>
      </c>
      <c r="O84" t="s">
        <v>1337</v>
      </c>
      <c r="P84" t="s">
        <v>1361</v>
      </c>
      <c r="Q84" s="12">
        <f t="shared" ca="1" si="2"/>
        <v>45274</v>
      </c>
      <c r="R84" t="str">
        <f t="shared" ca="1" si="3"/>
        <v>CUST1259</v>
      </c>
      <c r="S84">
        <f>IF(Table001__Page_1_13[[#This Row],[Loan Status]]="NO LOAN",0,1)</f>
        <v>1</v>
      </c>
      <c r="T84">
        <f>IF(Table001__Page_1_13[[#This Row],[Loan Status]]="active",1,0)</f>
        <v>1</v>
      </c>
      <c r="U84">
        <f>IF(Table001__Page_1_13[[#This Row],[NPA Status]]="NPA",Table001__Page_1_13[[#This Row],[Loan Amount (■)]],0)</f>
        <v>0</v>
      </c>
    </row>
    <row r="85" spans="1:21" x14ac:dyDescent="0.25">
      <c r="A85" t="s">
        <v>1339</v>
      </c>
      <c r="B85" t="s">
        <v>1340</v>
      </c>
      <c r="C85" t="s">
        <v>1341</v>
      </c>
      <c r="D85" t="s">
        <v>1342</v>
      </c>
      <c r="E85">
        <v>45</v>
      </c>
      <c r="F85" s="1">
        <v>44341</v>
      </c>
      <c r="G85">
        <v>62100</v>
      </c>
      <c r="H85">
        <v>0</v>
      </c>
      <c r="I85">
        <v>0</v>
      </c>
      <c r="J85">
        <v>0</v>
      </c>
      <c r="K85" t="s">
        <v>1356</v>
      </c>
      <c r="L85">
        <v>39200</v>
      </c>
      <c r="M85" t="s">
        <v>1359</v>
      </c>
      <c r="N85">
        <v>13700</v>
      </c>
      <c r="O85" t="s">
        <v>1357</v>
      </c>
      <c r="P85" t="s">
        <v>1345</v>
      </c>
      <c r="Q85" s="12">
        <f t="shared" ca="1" si="2"/>
        <v>44575</v>
      </c>
      <c r="R85" t="str">
        <f t="shared" ca="1" si="3"/>
        <v>CUST1725</v>
      </c>
      <c r="S85">
        <f>IF(Table001__Page_1_13[[#This Row],[Loan Status]]="NO LOAN",0,1)</f>
        <v>0</v>
      </c>
      <c r="T85">
        <f>IF(Table001__Page_1_13[[#This Row],[Loan Status]]="active",1,0)</f>
        <v>0</v>
      </c>
      <c r="U85">
        <f>IF(Table001__Page_1_13[[#This Row],[NPA Status]]="NPA",Table001__Page_1_13[[#This Row],[Loan Amount (■)]],0)</f>
        <v>0</v>
      </c>
    </row>
    <row r="86" spans="1:21" x14ac:dyDescent="0.25">
      <c r="A86" t="s">
        <v>1366</v>
      </c>
      <c r="B86" t="s">
        <v>1368</v>
      </c>
      <c r="C86" t="s">
        <v>1365</v>
      </c>
      <c r="D86" t="s">
        <v>1342</v>
      </c>
      <c r="E86">
        <v>22</v>
      </c>
      <c r="F86" s="1">
        <v>44083</v>
      </c>
      <c r="G86">
        <v>133100</v>
      </c>
      <c r="H86">
        <v>2150400</v>
      </c>
      <c r="I86">
        <v>9.51</v>
      </c>
      <c r="J86">
        <v>45173</v>
      </c>
      <c r="K86" t="s">
        <v>1343</v>
      </c>
      <c r="L86">
        <v>87400</v>
      </c>
      <c r="M86" t="s">
        <v>16</v>
      </c>
      <c r="N86">
        <v>18400</v>
      </c>
      <c r="O86" t="s">
        <v>1337</v>
      </c>
      <c r="P86" t="s">
        <v>1345</v>
      </c>
      <c r="Q86" s="12">
        <f t="shared" ca="1" si="2"/>
        <v>45340</v>
      </c>
      <c r="R86" t="str">
        <f t="shared" ca="1" si="3"/>
        <v>CUST1740</v>
      </c>
      <c r="S86">
        <f>IF(Table001__Page_1_13[[#This Row],[Loan Status]]="NO LOAN",0,1)</f>
        <v>1</v>
      </c>
      <c r="T86">
        <f>IF(Table001__Page_1_13[[#This Row],[Loan Status]]="active",1,0)</f>
        <v>1</v>
      </c>
      <c r="U86">
        <f>IF(Table001__Page_1_13[[#This Row],[NPA Status]]="NPA",Table001__Page_1_13[[#This Row],[Loan Amount (■)]],0)</f>
        <v>0</v>
      </c>
    </row>
    <row r="87" spans="1:21" x14ac:dyDescent="0.25">
      <c r="A87" t="s">
        <v>1331</v>
      </c>
      <c r="B87" t="s">
        <v>1358</v>
      </c>
      <c r="C87" t="s">
        <v>1333</v>
      </c>
      <c r="D87" t="s">
        <v>1334</v>
      </c>
      <c r="E87">
        <v>55</v>
      </c>
      <c r="F87" s="1">
        <v>45927</v>
      </c>
      <c r="G87">
        <v>118300</v>
      </c>
      <c r="H87">
        <v>0</v>
      </c>
      <c r="I87">
        <v>0</v>
      </c>
      <c r="J87">
        <v>0</v>
      </c>
      <c r="K87" t="s">
        <v>1356</v>
      </c>
      <c r="L87">
        <v>159100</v>
      </c>
      <c r="M87" t="s">
        <v>1352</v>
      </c>
      <c r="N87">
        <v>7600</v>
      </c>
      <c r="O87" t="s">
        <v>1357</v>
      </c>
      <c r="P87" t="s">
        <v>1338</v>
      </c>
      <c r="Q87" s="12">
        <f t="shared" ca="1" si="2"/>
        <v>44289</v>
      </c>
      <c r="R87" t="str">
        <f t="shared" ca="1" si="3"/>
        <v>CUST1061</v>
      </c>
      <c r="S87">
        <f>IF(Table001__Page_1_13[[#This Row],[Loan Status]]="NO LOAN",0,1)</f>
        <v>0</v>
      </c>
      <c r="T87">
        <f>IF(Table001__Page_1_13[[#This Row],[Loan Status]]="active",1,0)</f>
        <v>0</v>
      </c>
      <c r="U87">
        <f>IF(Table001__Page_1_13[[#This Row],[NPA Status]]="NPA",Table001__Page_1_13[[#This Row],[Loan Amount (■)]],0)</f>
        <v>0</v>
      </c>
    </row>
    <row r="88" spans="1:21" x14ac:dyDescent="0.25">
      <c r="A88" t="s">
        <v>1339</v>
      </c>
      <c r="B88" t="s">
        <v>1340</v>
      </c>
      <c r="C88" t="s">
        <v>1341</v>
      </c>
      <c r="D88" t="s">
        <v>1342</v>
      </c>
      <c r="E88">
        <v>27</v>
      </c>
      <c r="F88" s="1">
        <v>44831</v>
      </c>
      <c r="G88">
        <v>97400</v>
      </c>
      <c r="H88">
        <v>0</v>
      </c>
      <c r="I88">
        <v>0</v>
      </c>
      <c r="J88">
        <v>0</v>
      </c>
      <c r="K88" t="s">
        <v>1356</v>
      </c>
      <c r="L88">
        <v>100200</v>
      </c>
      <c r="M88" t="s">
        <v>16</v>
      </c>
      <c r="N88">
        <v>14600</v>
      </c>
      <c r="O88" t="s">
        <v>1357</v>
      </c>
      <c r="P88" t="s">
        <v>1361</v>
      </c>
      <c r="Q88" s="12">
        <f t="shared" ca="1" si="2"/>
        <v>45791</v>
      </c>
      <c r="R88" t="str">
        <f t="shared" ca="1" si="3"/>
        <v>CUST1355</v>
      </c>
      <c r="S88">
        <f>IF(Table001__Page_1_13[[#This Row],[Loan Status]]="NO LOAN",0,1)</f>
        <v>0</v>
      </c>
      <c r="T88">
        <f>IF(Table001__Page_1_13[[#This Row],[Loan Status]]="active",1,0)</f>
        <v>0</v>
      </c>
      <c r="U88">
        <f>IF(Table001__Page_1_13[[#This Row],[NPA Status]]="NPA",Table001__Page_1_13[[#This Row],[Loan Amount (■)]],0)</f>
        <v>0</v>
      </c>
    </row>
    <row r="89" spans="1:21" x14ac:dyDescent="0.25">
      <c r="A89" t="s">
        <v>1339</v>
      </c>
      <c r="B89" t="s">
        <v>1368</v>
      </c>
      <c r="C89" t="s">
        <v>1365</v>
      </c>
      <c r="D89" t="s">
        <v>1334</v>
      </c>
      <c r="E89">
        <v>41</v>
      </c>
      <c r="F89" s="1">
        <v>44709</v>
      </c>
      <c r="G89">
        <v>11600</v>
      </c>
      <c r="H89">
        <v>653400</v>
      </c>
      <c r="I89">
        <v>14.29</v>
      </c>
      <c r="J89">
        <v>58756</v>
      </c>
      <c r="K89" t="s">
        <v>1374</v>
      </c>
      <c r="L89">
        <v>12700</v>
      </c>
      <c r="M89" t="s">
        <v>1344</v>
      </c>
      <c r="N89">
        <v>5700</v>
      </c>
      <c r="O89" t="s">
        <v>1353</v>
      </c>
      <c r="P89" t="s">
        <v>1361</v>
      </c>
      <c r="Q89" s="12">
        <f t="shared" ca="1" si="2"/>
        <v>44851</v>
      </c>
      <c r="R89" t="str">
        <f t="shared" ca="1" si="3"/>
        <v>CUST1810</v>
      </c>
      <c r="S89">
        <f>IF(Table001__Page_1_13[[#This Row],[Loan Status]]="NO LOAN",0,1)</f>
        <v>1</v>
      </c>
      <c r="T89">
        <f>IF(Table001__Page_1_13[[#This Row],[Loan Status]]="active",1,0)</f>
        <v>0</v>
      </c>
      <c r="U89">
        <f>IF(Table001__Page_1_13[[#This Row],[NPA Status]]="NPA",Table001__Page_1_13[[#This Row],[Loan Amount (■)]],0)</f>
        <v>653400</v>
      </c>
    </row>
    <row r="90" spans="1:21" x14ac:dyDescent="0.25">
      <c r="A90" t="s">
        <v>1339</v>
      </c>
      <c r="B90" t="s">
        <v>1371</v>
      </c>
      <c r="C90" t="s">
        <v>1372</v>
      </c>
      <c r="D90" t="s">
        <v>1342</v>
      </c>
      <c r="E90">
        <v>38</v>
      </c>
      <c r="F90" s="1">
        <v>44368</v>
      </c>
      <c r="G90">
        <v>17500</v>
      </c>
      <c r="H90">
        <v>0</v>
      </c>
      <c r="I90">
        <v>0</v>
      </c>
      <c r="J90">
        <v>0</v>
      </c>
      <c r="K90" t="s">
        <v>1356</v>
      </c>
      <c r="L90">
        <v>7800</v>
      </c>
      <c r="M90" t="s">
        <v>16</v>
      </c>
      <c r="N90">
        <v>54000</v>
      </c>
      <c r="O90" t="s">
        <v>1357</v>
      </c>
      <c r="P90" t="s">
        <v>1338</v>
      </c>
      <c r="Q90" s="12">
        <f t="shared" ca="1" si="2"/>
        <v>44799</v>
      </c>
      <c r="R90" t="str">
        <f t="shared" ca="1" si="3"/>
        <v>CUST1985</v>
      </c>
      <c r="S90">
        <f>IF(Table001__Page_1_13[[#This Row],[Loan Status]]="NO LOAN",0,1)</f>
        <v>0</v>
      </c>
      <c r="T90">
        <f>IF(Table001__Page_1_13[[#This Row],[Loan Status]]="active",1,0)</f>
        <v>0</v>
      </c>
      <c r="U90">
        <f>IF(Table001__Page_1_13[[#This Row],[NPA Status]]="NPA",Table001__Page_1_13[[#This Row],[Loan Amount (■)]],0)</f>
        <v>0</v>
      </c>
    </row>
    <row r="91" spans="1:21" x14ac:dyDescent="0.25">
      <c r="A91" t="s">
        <v>1339</v>
      </c>
      <c r="B91" t="s">
        <v>1367</v>
      </c>
      <c r="C91" t="s">
        <v>1341</v>
      </c>
      <c r="D91" t="s">
        <v>1342</v>
      </c>
      <c r="E91">
        <v>23</v>
      </c>
      <c r="F91" s="1">
        <v>43628</v>
      </c>
      <c r="G91">
        <v>272400</v>
      </c>
      <c r="H91">
        <v>316900</v>
      </c>
      <c r="I91">
        <v>7.69</v>
      </c>
      <c r="J91">
        <v>14288</v>
      </c>
      <c r="K91" t="s">
        <v>1343</v>
      </c>
      <c r="L91">
        <v>190800</v>
      </c>
      <c r="M91" t="s">
        <v>1336</v>
      </c>
      <c r="N91">
        <v>4100</v>
      </c>
      <c r="O91" t="s">
        <v>1337</v>
      </c>
      <c r="P91" t="s">
        <v>1345</v>
      </c>
      <c r="Q91" s="12">
        <f t="shared" ca="1" si="2"/>
        <v>45571</v>
      </c>
      <c r="R91" t="str">
        <f t="shared" ca="1" si="3"/>
        <v>CUST1528</v>
      </c>
      <c r="S91">
        <f>IF(Table001__Page_1_13[[#This Row],[Loan Status]]="NO LOAN",0,1)</f>
        <v>1</v>
      </c>
      <c r="T91">
        <f>IF(Table001__Page_1_13[[#This Row],[Loan Status]]="active",1,0)</f>
        <v>1</v>
      </c>
      <c r="U91">
        <f>IF(Table001__Page_1_13[[#This Row],[NPA Status]]="NPA",Table001__Page_1_13[[#This Row],[Loan Amount (■)]],0)</f>
        <v>0</v>
      </c>
    </row>
    <row r="92" spans="1:21" x14ac:dyDescent="0.25">
      <c r="A92" t="s">
        <v>1331</v>
      </c>
      <c r="B92" t="s">
        <v>1367</v>
      </c>
      <c r="C92" t="s">
        <v>1341</v>
      </c>
      <c r="D92" t="s">
        <v>1334</v>
      </c>
      <c r="E92">
        <v>62</v>
      </c>
      <c r="F92" s="1">
        <v>45440</v>
      </c>
      <c r="G92">
        <v>316900</v>
      </c>
      <c r="H92">
        <v>0</v>
      </c>
      <c r="I92">
        <v>0</v>
      </c>
      <c r="J92">
        <v>0</v>
      </c>
      <c r="K92" t="s">
        <v>1356</v>
      </c>
      <c r="L92">
        <v>387200</v>
      </c>
      <c r="M92" t="s">
        <v>16</v>
      </c>
      <c r="N92">
        <v>56500</v>
      </c>
      <c r="O92" t="s">
        <v>1357</v>
      </c>
      <c r="P92" t="s">
        <v>1338</v>
      </c>
      <c r="Q92" s="12">
        <f t="shared" ca="1" si="2"/>
        <v>44606</v>
      </c>
      <c r="R92" t="str">
        <f t="shared" ca="1" si="3"/>
        <v>CUST1867</v>
      </c>
      <c r="S92">
        <f>IF(Table001__Page_1_13[[#This Row],[Loan Status]]="NO LOAN",0,1)</f>
        <v>0</v>
      </c>
      <c r="T92">
        <f>IF(Table001__Page_1_13[[#This Row],[Loan Status]]="active",1,0)</f>
        <v>0</v>
      </c>
      <c r="U92">
        <f>IF(Table001__Page_1_13[[#This Row],[NPA Status]]="NPA",Table001__Page_1_13[[#This Row],[Loan Amount (■)]],0)</f>
        <v>0</v>
      </c>
    </row>
    <row r="93" spans="1:21" x14ac:dyDescent="0.25">
      <c r="A93" t="s">
        <v>1331</v>
      </c>
      <c r="B93" t="s">
        <v>1362</v>
      </c>
      <c r="C93" t="s">
        <v>1363</v>
      </c>
      <c r="D93" t="s">
        <v>1334</v>
      </c>
      <c r="E93">
        <v>59</v>
      </c>
      <c r="F93" s="1">
        <v>43735</v>
      </c>
      <c r="G93">
        <v>68500</v>
      </c>
      <c r="H93">
        <v>1978700</v>
      </c>
      <c r="I93">
        <v>9.16</v>
      </c>
      <c r="J93">
        <v>41228</v>
      </c>
      <c r="K93" t="s">
        <v>1343</v>
      </c>
      <c r="L93">
        <v>73400</v>
      </c>
      <c r="M93" t="s">
        <v>1344</v>
      </c>
      <c r="N93">
        <v>8800</v>
      </c>
      <c r="O93" t="s">
        <v>1337</v>
      </c>
      <c r="P93" t="s">
        <v>1338</v>
      </c>
      <c r="Q93" s="12">
        <f t="shared" ca="1" si="2"/>
        <v>44036</v>
      </c>
      <c r="R93" t="str">
        <f t="shared" ca="1" si="3"/>
        <v>CUST1470</v>
      </c>
      <c r="S93">
        <f>IF(Table001__Page_1_13[[#This Row],[Loan Status]]="NO LOAN",0,1)</f>
        <v>1</v>
      </c>
      <c r="T93">
        <f>IF(Table001__Page_1_13[[#This Row],[Loan Status]]="active",1,0)</f>
        <v>1</v>
      </c>
      <c r="U93">
        <f>IF(Table001__Page_1_13[[#This Row],[NPA Status]]="NPA",Table001__Page_1_13[[#This Row],[Loan Amount (■)]],0)</f>
        <v>0</v>
      </c>
    </row>
    <row r="94" spans="1:21" x14ac:dyDescent="0.25">
      <c r="A94" t="s">
        <v>1339</v>
      </c>
      <c r="B94" t="s">
        <v>1340</v>
      </c>
      <c r="C94" t="s">
        <v>1341</v>
      </c>
      <c r="D94" t="s">
        <v>1334</v>
      </c>
      <c r="E94">
        <v>61</v>
      </c>
      <c r="F94" s="1">
        <v>44097</v>
      </c>
      <c r="G94">
        <v>244500</v>
      </c>
      <c r="H94">
        <v>511900</v>
      </c>
      <c r="I94">
        <v>9.26</v>
      </c>
      <c r="J94">
        <v>16340</v>
      </c>
      <c r="K94" t="s">
        <v>1343</v>
      </c>
      <c r="L94">
        <v>235500</v>
      </c>
      <c r="M94" t="s">
        <v>1336</v>
      </c>
      <c r="N94">
        <v>2500</v>
      </c>
      <c r="O94" t="s">
        <v>1337</v>
      </c>
      <c r="P94" t="s">
        <v>1338</v>
      </c>
      <c r="Q94" s="12">
        <f t="shared" ca="1" si="2"/>
        <v>44874</v>
      </c>
      <c r="R94" t="str">
        <f t="shared" ca="1" si="3"/>
        <v>CUST1142</v>
      </c>
      <c r="S94">
        <f>IF(Table001__Page_1_13[[#This Row],[Loan Status]]="NO LOAN",0,1)</f>
        <v>1</v>
      </c>
      <c r="T94">
        <f>IF(Table001__Page_1_13[[#This Row],[Loan Status]]="active",1,0)</f>
        <v>1</v>
      </c>
      <c r="U94">
        <f>IF(Table001__Page_1_13[[#This Row],[NPA Status]]="NPA",Table001__Page_1_13[[#This Row],[Loan Amount (■)]],0)</f>
        <v>0</v>
      </c>
    </row>
    <row r="95" spans="1:21" x14ac:dyDescent="0.25">
      <c r="A95" t="s">
        <v>1366</v>
      </c>
      <c r="B95" t="s">
        <v>1367</v>
      </c>
      <c r="C95" t="s">
        <v>1341</v>
      </c>
      <c r="D95" t="s">
        <v>1334</v>
      </c>
      <c r="E95">
        <v>31</v>
      </c>
      <c r="F95" s="1">
        <v>44371</v>
      </c>
      <c r="G95">
        <v>31400</v>
      </c>
      <c r="H95">
        <v>0</v>
      </c>
      <c r="I95">
        <v>0</v>
      </c>
      <c r="J95">
        <v>0</v>
      </c>
      <c r="K95" t="s">
        <v>1356</v>
      </c>
      <c r="L95">
        <v>35800</v>
      </c>
      <c r="M95" t="s">
        <v>1359</v>
      </c>
      <c r="N95">
        <v>29100</v>
      </c>
      <c r="O95" t="s">
        <v>1357</v>
      </c>
      <c r="P95" t="s">
        <v>1338</v>
      </c>
      <c r="Q95" s="12">
        <f t="shared" ca="1" si="2"/>
        <v>46106</v>
      </c>
      <c r="R95" t="str">
        <f t="shared" ca="1" si="3"/>
        <v>CUST1596</v>
      </c>
      <c r="S95">
        <f>IF(Table001__Page_1_13[[#This Row],[Loan Status]]="NO LOAN",0,1)</f>
        <v>0</v>
      </c>
      <c r="T95">
        <f>IF(Table001__Page_1_13[[#This Row],[Loan Status]]="active",1,0)</f>
        <v>0</v>
      </c>
      <c r="U95">
        <f>IF(Table001__Page_1_13[[#This Row],[NPA Status]]="NPA",Table001__Page_1_13[[#This Row],[Loan Amount (■)]],0)</f>
        <v>0</v>
      </c>
    </row>
    <row r="96" spans="1:21" x14ac:dyDescent="0.25">
      <c r="A96" t="s">
        <v>1346</v>
      </c>
      <c r="B96" t="s">
        <v>1347</v>
      </c>
      <c r="C96" t="s">
        <v>1348</v>
      </c>
      <c r="D96" t="s">
        <v>1342</v>
      </c>
      <c r="E96">
        <v>59</v>
      </c>
      <c r="F96" s="1">
        <v>45480</v>
      </c>
      <c r="G96">
        <v>38200</v>
      </c>
      <c r="H96">
        <v>0</v>
      </c>
      <c r="I96">
        <v>0</v>
      </c>
      <c r="J96">
        <v>0</v>
      </c>
      <c r="K96" t="s">
        <v>1356</v>
      </c>
      <c r="L96">
        <v>53800</v>
      </c>
      <c r="M96" t="s">
        <v>1336</v>
      </c>
      <c r="N96">
        <v>9500</v>
      </c>
      <c r="O96" t="s">
        <v>1357</v>
      </c>
      <c r="P96" t="s">
        <v>1338</v>
      </c>
      <c r="Q96" s="12">
        <f t="shared" ca="1" si="2"/>
        <v>43991</v>
      </c>
      <c r="R96" t="str">
        <f t="shared" ca="1" si="3"/>
        <v>CUST1746</v>
      </c>
      <c r="S96">
        <f>IF(Table001__Page_1_13[[#This Row],[Loan Status]]="NO LOAN",0,1)</f>
        <v>0</v>
      </c>
      <c r="T96">
        <f>IF(Table001__Page_1_13[[#This Row],[Loan Status]]="active",1,0)</f>
        <v>0</v>
      </c>
      <c r="U96">
        <f>IF(Table001__Page_1_13[[#This Row],[NPA Status]]="NPA",Table001__Page_1_13[[#This Row],[Loan Amount (■)]],0)</f>
        <v>0</v>
      </c>
    </row>
    <row r="97" spans="1:21" x14ac:dyDescent="0.25">
      <c r="A97" t="s">
        <v>1339</v>
      </c>
      <c r="B97" t="s">
        <v>1349</v>
      </c>
      <c r="C97" t="s">
        <v>1350</v>
      </c>
      <c r="D97" t="s">
        <v>1334</v>
      </c>
      <c r="E97">
        <v>44</v>
      </c>
      <c r="F97" s="1">
        <v>45107</v>
      </c>
      <c r="G97">
        <v>29400</v>
      </c>
      <c r="H97">
        <v>0</v>
      </c>
      <c r="I97">
        <v>0</v>
      </c>
      <c r="J97">
        <v>0</v>
      </c>
      <c r="K97" t="s">
        <v>1356</v>
      </c>
      <c r="L97">
        <v>27800</v>
      </c>
      <c r="M97" t="s">
        <v>1352</v>
      </c>
      <c r="N97">
        <v>18300</v>
      </c>
      <c r="O97" t="s">
        <v>1357</v>
      </c>
      <c r="P97" t="s">
        <v>1338</v>
      </c>
      <c r="Q97" s="12">
        <f t="shared" ca="1" si="2"/>
        <v>43989</v>
      </c>
      <c r="R97" t="str">
        <f t="shared" ca="1" si="3"/>
        <v>CUST1400</v>
      </c>
      <c r="S97">
        <f>IF(Table001__Page_1_13[[#This Row],[Loan Status]]="NO LOAN",0,1)</f>
        <v>0</v>
      </c>
      <c r="T97">
        <f>IF(Table001__Page_1_13[[#This Row],[Loan Status]]="active",1,0)</f>
        <v>0</v>
      </c>
      <c r="U97">
        <f>IF(Table001__Page_1_13[[#This Row],[NPA Status]]="NPA",Table001__Page_1_13[[#This Row],[Loan Amount (■)]],0)</f>
        <v>0</v>
      </c>
    </row>
    <row r="98" spans="1:21" x14ac:dyDescent="0.25">
      <c r="A98" t="s">
        <v>1366</v>
      </c>
      <c r="B98" t="s">
        <v>1368</v>
      </c>
      <c r="C98" t="s">
        <v>1365</v>
      </c>
      <c r="D98" t="s">
        <v>1334</v>
      </c>
      <c r="E98">
        <v>39</v>
      </c>
      <c r="F98" s="1">
        <v>43670</v>
      </c>
      <c r="G98">
        <v>36400</v>
      </c>
      <c r="H98">
        <v>0</v>
      </c>
      <c r="I98">
        <v>0</v>
      </c>
      <c r="J98">
        <v>0</v>
      </c>
      <c r="K98" t="s">
        <v>1356</v>
      </c>
      <c r="L98">
        <v>37000</v>
      </c>
      <c r="M98" t="s">
        <v>1336</v>
      </c>
      <c r="N98">
        <v>25600</v>
      </c>
      <c r="O98" t="s">
        <v>1357</v>
      </c>
      <c r="P98" t="s">
        <v>1345</v>
      </c>
      <c r="Q98" s="12">
        <f t="shared" ca="1" si="2"/>
        <v>43985</v>
      </c>
      <c r="R98" t="str">
        <f t="shared" ca="1" si="3"/>
        <v>CUST1694</v>
      </c>
      <c r="S98">
        <f>IF(Table001__Page_1_13[[#This Row],[Loan Status]]="NO LOAN",0,1)</f>
        <v>0</v>
      </c>
      <c r="T98">
        <f>IF(Table001__Page_1_13[[#This Row],[Loan Status]]="active",1,0)</f>
        <v>0</v>
      </c>
      <c r="U98">
        <f>IF(Table001__Page_1_13[[#This Row],[NPA Status]]="NPA",Table001__Page_1_13[[#This Row],[Loan Amount (■)]],0)</f>
        <v>0</v>
      </c>
    </row>
    <row r="99" spans="1:21" x14ac:dyDescent="0.25">
      <c r="A99" t="s">
        <v>1366</v>
      </c>
      <c r="B99" t="s">
        <v>1362</v>
      </c>
      <c r="C99" t="s">
        <v>1363</v>
      </c>
      <c r="D99" t="s">
        <v>1334</v>
      </c>
      <c r="E99">
        <v>24</v>
      </c>
      <c r="F99" s="1">
        <v>44047</v>
      </c>
      <c r="G99">
        <v>138600</v>
      </c>
      <c r="H99">
        <v>0</v>
      </c>
      <c r="I99">
        <v>0</v>
      </c>
      <c r="J99">
        <v>0</v>
      </c>
      <c r="K99" t="s">
        <v>1356</v>
      </c>
      <c r="L99">
        <v>145300</v>
      </c>
      <c r="M99" t="s">
        <v>1359</v>
      </c>
      <c r="N99">
        <v>11500</v>
      </c>
      <c r="O99" t="s">
        <v>1357</v>
      </c>
      <c r="P99" t="s">
        <v>1345</v>
      </c>
      <c r="Q99" s="12">
        <f t="shared" ca="1" si="2"/>
        <v>43630</v>
      </c>
      <c r="R99" t="str">
        <f t="shared" ca="1" si="3"/>
        <v>CUST1389</v>
      </c>
      <c r="S99">
        <f>IF(Table001__Page_1_13[[#This Row],[Loan Status]]="NO LOAN",0,1)</f>
        <v>0</v>
      </c>
      <c r="T99">
        <f>IF(Table001__Page_1_13[[#This Row],[Loan Status]]="active",1,0)</f>
        <v>0</v>
      </c>
      <c r="U99">
        <f>IF(Table001__Page_1_13[[#This Row],[NPA Status]]="NPA",Table001__Page_1_13[[#This Row],[Loan Amount (■)]],0)</f>
        <v>0</v>
      </c>
    </row>
    <row r="100" spans="1:21" x14ac:dyDescent="0.25">
      <c r="A100" t="s">
        <v>1366</v>
      </c>
      <c r="B100" t="s">
        <v>1369</v>
      </c>
      <c r="C100" t="s">
        <v>1370</v>
      </c>
      <c r="D100" t="s">
        <v>1342</v>
      </c>
      <c r="E100">
        <v>46</v>
      </c>
      <c r="F100" s="1">
        <v>45045</v>
      </c>
      <c r="G100">
        <v>36000</v>
      </c>
      <c r="H100">
        <v>0</v>
      </c>
      <c r="I100">
        <v>0</v>
      </c>
      <c r="J100">
        <v>0</v>
      </c>
      <c r="K100" t="s">
        <v>1356</v>
      </c>
      <c r="L100">
        <v>57500</v>
      </c>
      <c r="M100" t="s">
        <v>16</v>
      </c>
      <c r="N100">
        <v>5000</v>
      </c>
      <c r="O100" t="s">
        <v>1357</v>
      </c>
      <c r="P100" t="s">
        <v>1338</v>
      </c>
      <c r="Q100" s="12">
        <f t="shared" ca="1" si="2"/>
        <v>43777</v>
      </c>
      <c r="R100" t="str">
        <f t="shared" ca="1" si="3"/>
        <v>CUST1729</v>
      </c>
      <c r="S100">
        <f>IF(Table001__Page_1_13[[#This Row],[Loan Status]]="NO LOAN",0,1)</f>
        <v>0</v>
      </c>
      <c r="T100">
        <f>IF(Table001__Page_1_13[[#This Row],[Loan Status]]="active",1,0)</f>
        <v>0</v>
      </c>
      <c r="U100">
        <f>IF(Table001__Page_1_13[[#This Row],[NPA Status]]="NPA",Table001__Page_1_13[[#This Row],[Loan Amount (■)]],0)</f>
        <v>0</v>
      </c>
    </row>
    <row r="101" spans="1:21" x14ac:dyDescent="0.25">
      <c r="A101" t="s">
        <v>1339</v>
      </c>
      <c r="B101" t="s">
        <v>1368</v>
      </c>
      <c r="C101" t="s">
        <v>1365</v>
      </c>
      <c r="D101" t="s">
        <v>1342</v>
      </c>
      <c r="E101">
        <v>58</v>
      </c>
      <c r="F101" s="1">
        <v>44306</v>
      </c>
      <c r="G101">
        <v>503300</v>
      </c>
      <c r="H101">
        <v>0</v>
      </c>
      <c r="I101">
        <v>0</v>
      </c>
      <c r="J101">
        <v>0</v>
      </c>
      <c r="K101" t="s">
        <v>1356</v>
      </c>
      <c r="L101">
        <v>239100</v>
      </c>
      <c r="M101" t="s">
        <v>1336</v>
      </c>
      <c r="N101">
        <v>20500</v>
      </c>
      <c r="O101" t="s">
        <v>1357</v>
      </c>
      <c r="P101" t="s">
        <v>1338</v>
      </c>
      <c r="Q101" s="12">
        <f t="shared" ca="1" si="2"/>
        <v>46204</v>
      </c>
      <c r="R101" t="str">
        <f t="shared" ca="1" si="3"/>
        <v>CUST1177</v>
      </c>
      <c r="S101">
        <f>IF(Table001__Page_1_13[[#This Row],[Loan Status]]="NO LOAN",0,1)</f>
        <v>0</v>
      </c>
      <c r="T101">
        <f>IF(Table001__Page_1_13[[#This Row],[Loan Status]]="active",1,0)</f>
        <v>0</v>
      </c>
      <c r="U101">
        <f>IF(Table001__Page_1_13[[#This Row],[NPA Status]]="NPA",Table001__Page_1_13[[#This Row],[Loan Amount (■)]],0)</f>
        <v>0</v>
      </c>
    </row>
    <row r="102" spans="1:21" x14ac:dyDescent="0.25">
      <c r="A102" t="s">
        <v>1346</v>
      </c>
      <c r="B102" t="s">
        <v>1362</v>
      </c>
      <c r="C102" t="s">
        <v>1363</v>
      </c>
      <c r="D102" t="s">
        <v>1334</v>
      </c>
      <c r="E102">
        <v>62</v>
      </c>
      <c r="F102" s="1">
        <v>45302</v>
      </c>
      <c r="G102">
        <v>110900</v>
      </c>
      <c r="H102">
        <v>0</v>
      </c>
      <c r="I102">
        <v>0</v>
      </c>
      <c r="J102">
        <v>0</v>
      </c>
      <c r="K102" t="s">
        <v>1356</v>
      </c>
      <c r="L102">
        <v>129800</v>
      </c>
      <c r="M102" t="s">
        <v>1336</v>
      </c>
      <c r="N102">
        <v>8500</v>
      </c>
      <c r="O102" t="s">
        <v>1357</v>
      </c>
      <c r="P102" t="s">
        <v>1345</v>
      </c>
      <c r="Q102" s="12">
        <f t="shared" ca="1" si="2"/>
        <v>45484</v>
      </c>
      <c r="R102" t="str">
        <f t="shared" ca="1" si="3"/>
        <v>CUST1988</v>
      </c>
      <c r="S102">
        <f>IF(Table001__Page_1_13[[#This Row],[Loan Status]]="NO LOAN",0,1)</f>
        <v>0</v>
      </c>
      <c r="T102">
        <f>IF(Table001__Page_1_13[[#This Row],[Loan Status]]="active",1,0)</f>
        <v>0</v>
      </c>
      <c r="U102">
        <f>IF(Table001__Page_1_13[[#This Row],[NPA Status]]="NPA",Table001__Page_1_13[[#This Row],[Loan Amount (■)]],0)</f>
        <v>0</v>
      </c>
    </row>
    <row r="103" spans="1:21" x14ac:dyDescent="0.25">
      <c r="A103" t="s">
        <v>1331</v>
      </c>
      <c r="B103" t="s">
        <v>1371</v>
      </c>
      <c r="C103" t="s">
        <v>1372</v>
      </c>
      <c r="D103" t="s">
        <v>1334</v>
      </c>
      <c r="E103">
        <v>52</v>
      </c>
      <c r="F103" s="1">
        <v>44717</v>
      </c>
      <c r="G103">
        <v>188500</v>
      </c>
      <c r="H103">
        <v>301200</v>
      </c>
      <c r="I103">
        <v>15.03</v>
      </c>
      <c r="J103">
        <v>27190</v>
      </c>
      <c r="K103" t="s">
        <v>1343</v>
      </c>
      <c r="L103">
        <v>183100</v>
      </c>
      <c r="M103" t="s">
        <v>1336</v>
      </c>
      <c r="N103">
        <v>15800</v>
      </c>
      <c r="O103" t="s">
        <v>1337</v>
      </c>
      <c r="P103" t="s">
        <v>1338</v>
      </c>
      <c r="Q103" s="12">
        <f t="shared" ca="1" si="2"/>
        <v>44207</v>
      </c>
      <c r="R103" t="str">
        <f t="shared" ca="1" si="3"/>
        <v>CUST1505</v>
      </c>
      <c r="S103">
        <f>IF(Table001__Page_1_13[[#This Row],[Loan Status]]="NO LOAN",0,1)</f>
        <v>1</v>
      </c>
      <c r="T103">
        <f>IF(Table001__Page_1_13[[#This Row],[Loan Status]]="active",1,0)</f>
        <v>1</v>
      </c>
      <c r="U103">
        <f>IF(Table001__Page_1_13[[#This Row],[NPA Status]]="NPA",Table001__Page_1_13[[#This Row],[Loan Amount (■)]],0)</f>
        <v>0</v>
      </c>
    </row>
    <row r="104" spans="1:21" x14ac:dyDescent="0.25">
      <c r="A104" t="s">
        <v>1346</v>
      </c>
      <c r="B104" t="s">
        <v>1340</v>
      </c>
      <c r="C104" t="s">
        <v>1341</v>
      </c>
      <c r="D104" t="s">
        <v>1334</v>
      </c>
      <c r="E104">
        <v>59</v>
      </c>
      <c r="F104" s="1">
        <v>45185</v>
      </c>
      <c r="G104">
        <v>113700</v>
      </c>
      <c r="H104">
        <v>0</v>
      </c>
      <c r="I104">
        <v>0</v>
      </c>
      <c r="J104">
        <v>0</v>
      </c>
      <c r="K104" t="s">
        <v>1356</v>
      </c>
      <c r="L104">
        <v>129800</v>
      </c>
      <c r="M104" t="s">
        <v>1336</v>
      </c>
      <c r="N104">
        <v>1200</v>
      </c>
      <c r="O104" t="s">
        <v>1357</v>
      </c>
      <c r="P104" t="s">
        <v>1338</v>
      </c>
      <c r="Q104" s="12">
        <f t="shared" ca="1" si="2"/>
        <v>44390</v>
      </c>
      <c r="R104" t="str">
        <f t="shared" ca="1" si="3"/>
        <v>CUST1845</v>
      </c>
      <c r="S104">
        <f>IF(Table001__Page_1_13[[#This Row],[Loan Status]]="NO LOAN",0,1)</f>
        <v>0</v>
      </c>
      <c r="T104">
        <f>IF(Table001__Page_1_13[[#This Row],[Loan Status]]="active",1,0)</f>
        <v>0</v>
      </c>
      <c r="U104">
        <f>IF(Table001__Page_1_13[[#This Row],[NPA Status]]="NPA",Table001__Page_1_13[[#This Row],[Loan Amount (■)]],0)</f>
        <v>0</v>
      </c>
    </row>
    <row r="105" spans="1:21" x14ac:dyDescent="0.25">
      <c r="A105" t="s">
        <v>1366</v>
      </c>
      <c r="B105" t="s">
        <v>1371</v>
      </c>
      <c r="C105" t="s">
        <v>1372</v>
      </c>
      <c r="D105" t="s">
        <v>1342</v>
      </c>
      <c r="E105">
        <v>65</v>
      </c>
      <c r="F105" s="1">
        <v>45108</v>
      </c>
      <c r="G105">
        <v>210500</v>
      </c>
      <c r="H105">
        <v>377600</v>
      </c>
      <c r="I105">
        <v>9.64</v>
      </c>
      <c r="J105">
        <v>7956</v>
      </c>
      <c r="K105" t="s">
        <v>1343</v>
      </c>
      <c r="L105">
        <v>175900</v>
      </c>
      <c r="M105" t="s">
        <v>1359</v>
      </c>
      <c r="N105">
        <v>12700</v>
      </c>
      <c r="O105" t="s">
        <v>1337</v>
      </c>
      <c r="P105" t="s">
        <v>1361</v>
      </c>
      <c r="Q105" s="12">
        <f t="shared" ca="1" si="2"/>
        <v>46047</v>
      </c>
      <c r="R105" t="str">
        <f t="shared" ca="1" si="3"/>
        <v>CUST1460</v>
      </c>
      <c r="S105">
        <f>IF(Table001__Page_1_13[[#This Row],[Loan Status]]="NO LOAN",0,1)</f>
        <v>1</v>
      </c>
      <c r="T105">
        <f>IF(Table001__Page_1_13[[#This Row],[Loan Status]]="active",1,0)</f>
        <v>1</v>
      </c>
      <c r="U105">
        <f>IF(Table001__Page_1_13[[#This Row],[NPA Status]]="NPA",Table001__Page_1_13[[#This Row],[Loan Amount (■)]],0)</f>
        <v>0</v>
      </c>
    </row>
    <row r="106" spans="1:21" x14ac:dyDescent="0.25">
      <c r="A106" t="s">
        <v>1346</v>
      </c>
      <c r="B106" t="s">
        <v>1349</v>
      </c>
      <c r="C106" t="s">
        <v>1350</v>
      </c>
      <c r="D106" t="s">
        <v>1342</v>
      </c>
      <c r="E106">
        <v>56</v>
      </c>
      <c r="F106" s="1">
        <v>45763</v>
      </c>
      <c r="G106">
        <v>35900</v>
      </c>
      <c r="H106">
        <v>0</v>
      </c>
      <c r="I106">
        <v>0</v>
      </c>
      <c r="J106">
        <v>0</v>
      </c>
      <c r="K106" t="s">
        <v>1356</v>
      </c>
      <c r="L106">
        <v>35500</v>
      </c>
      <c r="M106" t="s">
        <v>1344</v>
      </c>
      <c r="N106">
        <v>4800</v>
      </c>
      <c r="O106" t="s">
        <v>1357</v>
      </c>
      <c r="P106" t="s">
        <v>1361</v>
      </c>
      <c r="Q106" s="12">
        <f t="shared" ca="1" si="2"/>
        <v>46003</v>
      </c>
      <c r="R106" t="str">
        <f t="shared" ca="1" si="3"/>
        <v>CUST1466</v>
      </c>
      <c r="S106">
        <f>IF(Table001__Page_1_13[[#This Row],[Loan Status]]="NO LOAN",0,1)</f>
        <v>0</v>
      </c>
      <c r="T106">
        <f>IF(Table001__Page_1_13[[#This Row],[Loan Status]]="active",1,0)</f>
        <v>0</v>
      </c>
      <c r="U106">
        <f>IF(Table001__Page_1_13[[#This Row],[NPA Status]]="NPA",Table001__Page_1_13[[#This Row],[Loan Amount (■)]],0)</f>
        <v>0</v>
      </c>
    </row>
    <row r="107" spans="1:21" x14ac:dyDescent="0.25">
      <c r="A107" t="s">
        <v>1346</v>
      </c>
      <c r="B107" t="s">
        <v>1349</v>
      </c>
      <c r="C107" t="s">
        <v>1350</v>
      </c>
      <c r="D107" t="s">
        <v>1334</v>
      </c>
      <c r="E107">
        <v>60</v>
      </c>
      <c r="F107" s="1">
        <v>44340</v>
      </c>
      <c r="G107">
        <v>256600</v>
      </c>
      <c r="H107">
        <v>0</v>
      </c>
      <c r="I107">
        <v>0</v>
      </c>
      <c r="J107">
        <v>0</v>
      </c>
      <c r="K107" t="s">
        <v>1356</v>
      </c>
      <c r="L107">
        <v>302200</v>
      </c>
      <c r="M107" t="s">
        <v>1344</v>
      </c>
      <c r="N107">
        <v>37600</v>
      </c>
      <c r="O107" t="s">
        <v>1357</v>
      </c>
      <c r="P107" t="s">
        <v>1361</v>
      </c>
      <c r="Q107" s="12">
        <f t="shared" ca="1" si="2"/>
        <v>45892</v>
      </c>
      <c r="R107" t="str">
        <f t="shared" ca="1" si="3"/>
        <v>CUST1474</v>
      </c>
      <c r="S107">
        <f>IF(Table001__Page_1_13[[#This Row],[Loan Status]]="NO LOAN",0,1)</f>
        <v>0</v>
      </c>
      <c r="T107">
        <f>IF(Table001__Page_1_13[[#This Row],[Loan Status]]="active",1,0)</f>
        <v>0</v>
      </c>
      <c r="U107">
        <f>IF(Table001__Page_1_13[[#This Row],[NPA Status]]="NPA",Table001__Page_1_13[[#This Row],[Loan Amount (■)]],0)</f>
        <v>0</v>
      </c>
    </row>
    <row r="108" spans="1:21" x14ac:dyDescent="0.25">
      <c r="A108" t="s">
        <v>1366</v>
      </c>
      <c r="B108" t="s">
        <v>1358</v>
      </c>
      <c r="C108" t="s">
        <v>1333</v>
      </c>
      <c r="D108" t="s">
        <v>1334</v>
      </c>
      <c r="E108">
        <v>57</v>
      </c>
      <c r="F108" s="1">
        <v>44930</v>
      </c>
      <c r="G108">
        <v>84500</v>
      </c>
      <c r="H108">
        <v>0</v>
      </c>
      <c r="I108">
        <v>0</v>
      </c>
      <c r="J108">
        <v>0</v>
      </c>
      <c r="K108" t="s">
        <v>1356</v>
      </c>
      <c r="L108">
        <v>150300</v>
      </c>
      <c r="M108" t="s">
        <v>1336</v>
      </c>
      <c r="N108">
        <v>14900</v>
      </c>
      <c r="O108" t="s">
        <v>1357</v>
      </c>
      <c r="P108" t="s">
        <v>1345</v>
      </c>
      <c r="Q108" s="12">
        <f t="shared" ca="1" si="2"/>
        <v>45561</v>
      </c>
      <c r="R108" t="str">
        <f t="shared" ca="1" si="3"/>
        <v>CUST1324</v>
      </c>
      <c r="S108">
        <f>IF(Table001__Page_1_13[[#This Row],[Loan Status]]="NO LOAN",0,1)</f>
        <v>0</v>
      </c>
      <c r="T108">
        <f>IF(Table001__Page_1_13[[#This Row],[Loan Status]]="active",1,0)</f>
        <v>0</v>
      </c>
      <c r="U108">
        <f>IF(Table001__Page_1_13[[#This Row],[NPA Status]]="NPA",Table001__Page_1_13[[#This Row],[Loan Amount (■)]],0)</f>
        <v>0</v>
      </c>
    </row>
    <row r="109" spans="1:21" x14ac:dyDescent="0.25">
      <c r="A109" t="s">
        <v>1346</v>
      </c>
      <c r="B109" t="s">
        <v>1371</v>
      </c>
      <c r="C109" t="s">
        <v>1372</v>
      </c>
      <c r="D109" t="s">
        <v>1334</v>
      </c>
      <c r="E109">
        <v>53</v>
      </c>
      <c r="F109" s="1">
        <v>45709</v>
      </c>
      <c r="G109">
        <v>209600</v>
      </c>
      <c r="H109">
        <v>0</v>
      </c>
      <c r="I109">
        <v>0</v>
      </c>
      <c r="J109">
        <v>0</v>
      </c>
      <c r="K109" t="s">
        <v>1356</v>
      </c>
      <c r="L109">
        <v>251900</v>
      </c>
      <c r="M109" t="s">
        <v>1359</v>
      </c>
      <c r="N109">
        <v>10500</v>
      </c>
      <c r="O109" t="s">
        <v>1357</v>
      </c>
      <c r="P109" t="s">
        <v>1338</v>
      </c>
      <c r="Q109" s="12">
        <f t="shared" ca="1" si="2"/>
        <v>45345</v>
      </c>
      <c r="R109" t="str">
        <f t="shared" ca="1" si="3"/>
        <v>CUST1469</v>
      </c>
      <c r="S109">
        <f>IF(Table001__Page_1_13[[#This Row],[Loan Status]]="NO LOAN",0,1)</f>
        <v>0</v>
      </c>
      <c r="T109">
        <f>IF(Table001__Page_1_13[[#This Row],[Loan Status]]="active",1,0)</f>
        <v>0</v>
      </c>
      <c r="U109">
        <f>IF(Table001__Page_1_13[[#This Row],[NPA Status]]="NPA",Table001__Page_1_13[[#This Row],[Loan Amount (■)]],0)</f>
        <v>0</v>
      </c>
    </row>
    <row r="110" spans="1:21" x14ac:dyDescent="0.25">
      <c r="A110" t="s">
        <v>1339</v>
      </c>
      <c r="B110" t="s">
        <v>1332</v>
      </c>
      <c r="C110" t="s">
        <v>1333</v>
      </c>
      <c r="D110" t="s">
        <v>1342</v>
      </c>
      <c r="E110">
        <v>56</v>
      </c>
      <c r="F110" s="1">
        <v>44155</v>
      </c>
      <c r="G110">
        <v>22100</v>
      </c>
      <c r="H110">
        <v>0</v>
      </c>
      <c r="I110">
        <v>0</v>
      </c>
      <c r="J110">
        <v>0</v>
      </c>
      <c r="K110" t="s">
        <v>1356</v>
      </c>
      <c r="L110">
        <v>17400</v>
      </c>
      <c r="M110" t="s">
        <v>1359</v>
      </c>
      <c r="N110">
        <v>13200</v>
      </c>
      <c r="O110" t="s">
        <v>1357</v>
      </c>
      <c r="P110" t="s">
        <v>1345</v>
      </c>
      <c r="Q110" s="12">
        <f t="shared" ca="1" si="2"/>
        <v>46055</v>
      </c>
      <c r="R110" t="str">
        <f t="shared" ca="1" si="3"/>
        <v>CUST1586</v>
      </c>
      <c r="S110">
        <f>IF(Table001__Page_1_13[[#This Row],[Loan Status]]="NO LOAN",0,1)</f>
        <v>0</v>
      </c>
      <c r="T110">
        <f>IF(Table001__Page_1_13[[#This Row],[Loan Status]]="active",1,0)</f>
        <v>0</v>
      </c>
      <c r="U110">
        <f>IF(Table001__Page_1_13[[#This Row],[NPA Status]]="NPA",Table001__Page_1_13[[#This Row],[Loan Amount (■)]],0)</f>
        <v>0</v>
      </c>
    </row>
    <row r="111" spans="1:21" x14ac:dyDescent="0.25">
      <c r="A111" t="s">
        <v>1339</v>
      </c>
      <c r="B111" t="s">
        <v>1369</v>
      </c>
      <c r="C111" t="s">
        <v>1370</v>
      </c>
      <c r="D111" t="s">
        <v>1334</v>
      </c>
      <c r="E111">
        <v>23</v>
      </c>
      <c r="F111" s="1">
        <v>45476</v>
      </c>
      <c r="G111">
        <v>87400</v>
      </c>
      <c r="H111">
        <v>551500</v>
      </c>
      <c r="I111">
        <v>12.59</v>
      </c>
      <c r="J111">
        <v>49152</v>
      </c>
      <c r="K111" t="s">
        <v>1335</v>
      </c>
      <c r="L111">
        <v>78100</v>
      </c>
      <c r="M111" t="s">
        <v>1336</v>
      </c>
      <c r="N111">
        <v>3500</v>
      </c>
      <c r="O111" t="s">
        <v>1337</v>
      </c>
      <c r="P111" t="s">
        <v>1338</v>
      </c>
      <c r="Q111" s="12">
        <f t="shared" ca="1" si="2"/>
        <v>46257</v>
      </c>
      <c r="R111" t="str">
        <f t="shared" ca="1" si="3"/>
        <v>CUST1644</v>
      </c>
      <c r="S111">
        <f>IF(Table001__Page_1_13[[#This Row],[Loan Status]]="NO LOAN",0,1)</f>
        <v>1</v>
      </c>
      <c r="T111">
        <f>IF(Table001__Page_1_13[[#This Row],[Loan Status]]="active",1,0)</f>
        <v>0</v>
      </c>
      <c r="U111">
        <f>IF(Table001__Page_1_13[[#This Row],[NPA Status]]="NPA",Table001__Page_1_13[[#This Row],[Loan Amount (■)]],0)</f>
        <v>0</v>
      </c>
    </row>
    <row r="112" spans="1:21" x14ac:dyDescent="0.25">
      <c r="A112" t="s">
        <v>1339</v>
      </c>
      <c r="B112" t="s">
        <v>1375</v>
      </c>
      <c r="C112" t="s">
        <v>1363</v>
      </c>
      <c r="D112" t="s">
        <v>1334</v>
      </c>
      <c r="E112">
        <v>29</v>
      </c>
      <c r="F112" s="1">
        <v>44888</v>
      </c>
      <c r="G112">
        <v>84900</v>
      </c>
      <c r="H112">
        <v>0</v>
      </c>
      <c r="I112">
        <v>0</v>
      </c>
      <c r="J112">
        <v>0</v>
      </c>
      <c r="K112" t="s">
        <v>1356</v>
      </c>
      <c r="L112">
        <v>75300</v>
      </c>
      <c r="M112" t="s">
        <v>1352</v>
      </c>
      <c r="N112">
        <v>36600</v>
      </c>
      <c r="O112" t="s">
        <v>1357</v>
      </c>
      <c r="P112" t="s">
        <v>1345</v>
      </c>
      <c r="Q112" s="12">
        <f t="shared" ca="1" si="2"/>
        <v>44365</v>
      </c>
      <c r="R112" t="str">
        <f t="shared" ca="1" si="3"/>
        <v>CUST1623</v>
      </c>
      <c r="S112">
        <f>IF(Table001__Page_1_13[[#This Row],[Loan Status]]="NO LOAN",0,1)</f>
        <v>0</v>
      </c>
      <c r="T112">
        <f>IF(Table001__Page_1_13[[#This Row],[Loan Status]]="active",1,0)</f>
        <v>0</v>
      </c>
      <c r="U112">
        <f>IF(Table001__Page_1_13[[#This Row],[NPA Status]]="NPA",Table001__Page_1_13[[#This Row],[Loan Amount (■)]],0)</f>
        <v>0</v>
      </c>
    </row>
    <row r="113" spans="1:21" x14ac:dyDescent="0.25">
      <c r="A113" t="s">
        <v>1366</v>
      </c>
      <c r="B113" t="s">
        <v>1371</v>
      </c>
      <c r="C113" t="s">
        <v>1372</v>
      </c>
      <c r="D113" t="s">
        <v>1334</v>
      </c>
      <c r="E113">
        <v>28</v>
      </c>
      <c r="F113" s="1">
        <v>45467</v>
      </c>
      <c r="G113">
        <v>44300</v>
      </c>
      <c r="H113">
        <v>50000</v>
      </c>
      <c r="I113">
        <v>12.52</v>
      </c>
      <c r="J113">
        <v>1329</v>
      </c>
      <c r="K113" t="s">
        <v>1351</v>
      </c>
      <c r="L113">
        <v>24400</v>
      </c>
      <c r="M113" t="s">
        <v>1336</v>
      </c>
      <c r="N113">
        <v>51000</v>
      </c>
      <c r="O113" t="s">
        <v>1353</v>
      </c>
      <c r="P113" t="s">
        <v>1338</v>
      </c>
      <c r="Q113" s="12">
        <f t="shared" ca="1" si="2"/>
        <v>45465</v>
      </c>
      <c r="R113" t="str">
        <f t="shared" ca="1" si="3"/>
        <v>CUST1767</v>
      </c>
      <c r="S113">
        <f>IF(Table001__Page_1_13[[#This Row],[Loan Status]]="NO LOAN",0,1)</f>
        <v>1</v>
      </c>
      <c r="T113">
        <f>IF(Table001__Page_1_13[[#This Row],[Loan Status]]="active",1,0)</f>
        <v>0</v>
      </c>
      <c r="U113">
        <f>IF(Table001__Page_1_13[[#This Row],[NPA Status]]="NPA",Table001__Page_1_13[[#This Row],[Loan Amount (■)]],0)</f>
        <v>50000</v>
      </c>
    </row>
    <row r="114" spans="1:21" x14ac:dyDescent="0.25">
      <c r="A114" t="s">
        <v>1339</v>
      </c>
      <c r="B114" t="s">
        <v>1358</v>
      </c>
      <c r="C114" t="s">
        <v>1333</v>
      </c>
      <c r="D114" t="s">
        <v>1334</v>
      </c>
      <c r="E114">
        <v>53</v>
      </c>
      <c r="F114" s="1">
        <v>44137</v>
      </c>
      <c r="G114">
        <v>97900</v>
      </c>
      <c r="H114">
        <v>457400</v>
      </c>
      <c r="I114">
        <v>9.7799999999999994</v>
      </c>
      <c r="J114">
        <v>21060</v>
      </c>
      <c r="K114" t="s">
        <v>1343</v>
      </c>
      <c r="L114">
        <v>89800</v>
      </c>
      <c r="M114" t="s">
        <v>1352</v>
      </c>
      <c r="N114">
        <v>12100</v>
      </c>
      <c r="O114" t="s">
        <v>1337</v>
      </c>
      <c r="P114" t="s">
        <v>1361</v>
      </c>
      <c r="Q114" s="12">
        <f t="shared" ca="1" si="2"/>
        <v>44172</v>
      </c>
      <c r="R114" t="str">
        <f t="shared" ca="1" si="3"/>
        <v>CUST1193</v>
      </c>
      <c r="S114">
        <f>IF(Table001__Page_1_13[[#This Row],[Loan Status]]="NO LOAN",0,1)</f>
        <v>1</v>
      </c>
      <c r="T114">
        <f>IF(Table001__Page_1_13[[#This Row],[Loan Status]]="active",1,0)</f>
        <v>1</v>
      </c>
      <c r="U114">
        <f>IF(Table001__Page_1_13[[#This Row],[NPA Status]]="NPA",Table001__Page_1_13[[#This Row],[Loan Amount (■)]],0)</f>
        <v>0</v>
      </c>
    </row>
    <row r="115" spans="1:21" x14ac:dyDescent="0.25">
      <c r="A115" t="s">
        <v>1331</v>
      </c>
      <c r="B115" t="s">
        <v>1360</v>
      </c>
      <c r="C115" t="s">
        <v>1341</v>
      </c>
      <c r="D115" t="s">
        <v>1342</v>
      </c>
      <c r="E115">
        <v>26</v>
      </c>
      <c r="F115" s="1">
        <v>44637</v>
      </c>
      <c r="G115">
        <v>277600</v>
      </c>
      <c r="H115">
        <v>574600</v>
      </c>
      <c r="I115">
        <v>14.34</v>
      </c>
      <c r="J115">
        <v>27681</v>
      </c>
      <c r="K115" t="s">
        <v>1343</v>
      </c>
      <c r="L115">
        <v>328500</v>
      </c>
      <c r="M115" t="s">
        <v>1336</v>
      </c>
      <c r="N115">
        <v>35600</v>
      </c>
      <c r="O115" t="s">
        <v>1337</v>
      </c>
      <c r="P115" t="s">
        <v>1338</v>
      </c>
      <c r="Q115" s="12">
        <f t="shared" ca="1" si="2"/>
        <v>45326</v>
      </c>
      <c r="R115" t="str">
        <f t="shared" ca="1" si="3"/>
        <v>CUST1041</v>
      </c>
      <c r="S115">
        <f>IF(Table001__Page_1_13[[#This Row],[Loan Status]]="NO LOAN",0,1)</f>
        <v>1</v>
      </c>
      <c r="T115">
        <f>IF(Table001__Page_1_13[[#This Row],[Loan Status]]="active",1,0)</f>
        <v>1</v>
      </c>
      <c r="U115">
        <f>IF(Table001__Page_1_13[[#This Row],[NPA Status]]="NPA",Table001__Page_1_13[[#This Row],[Loan Amount (■)]],0)</f>
        <v>0</v>
      </c>
    </row>
    <row r="116" spans="1:21" x14ac:dyDescent="0.25">
      <c r="A116" t="s">
        <v>1339</v>
      </c>
      <c r="B116" t="s">
        <v>1347</v>
      </c>
      <c r="C116" t="s">
        <v>1348</v>
      </c>
      <c r="D116" t="s">
        <v>1334</v>
      </c>
      <c r="E116">
        <v>61</v>
      </c>
      <c r="F116" s="1">
        <v>44961</v>
      </c>
      <c r="G116">
        <v>41500</v>
      </c>
      <c r="H116">
        <v>123900</v>
      </c>
      <c r="I116">
        <v>15.17</v>
      </c>
      <c r="J116">
        <v>2959</v>
      </c>
      <c r="K116" t="s">
        <v>1335</v>
      </c>
      <c r="L116">
        <v>28300</v>
      </c>
      <c r="M116" t="s">
        <v>1352</v>
      </c>
      <c r="N116">
        <v>5100</v>
      </c>
      <c r="O116" t="s">
        <v>1337</v>
      </c>
      <c r="P116" t="s">
        <v>1376</v>
      </c>
      <c r="Q116" s="12">
        <f t="shared" ca="1" si="2"/>
        <v>43891</v>
      </c>
      <c r="R116" t="str">
        <f t="shared" ca="1" si="3"/>
        <v>CUST1587</v>
      </c>
      <c r="S116">
        <f>IF(Table001__Page_1_13[[#This Row],[Loan Status]]="NO LOAN",0,1)</f>
        <v>1</v>
      </c>
      <c r="T116">
        <f>IF(Table001__Page_1_13[[#This Row],[Loan Status]]="active",1,0)</f>
        <v>0</v>
      </c>
      <c r="U116">
        <f>IF(Table001__Page_1_13[[#This Row],[NPA Status]]="NPA",Table001__Page_1_13[[#This Row],[Loan Amount (■)]],0)</f>
        <v>0</v>
      </c>
    </row>
    <row r="117" spans="1:21" x14ac:dyDescent="0.25">
      <c r="A117" t="s">
        <v>1331</v>
      </c>
      <c r="B117" t="s">
        <v>1368</v>
      </c>
      <c r="C117" t="s">
        <v>1365</v>
      </c>
      <c r="D117" t="s">
        <v>1342</v>
      </c>
      <c r="E117">
        <v>59</v>
      </c>
      <c r="F117" s="1">
        <v>44409</v>
      </c>
      <c r="G117">
        <v>169900</v>
      </c>
      <c r="H117">
        <v>671000</v>
      </c>
      <c r="I117">
        <v>9.0500000000000007</v>
      </c>
      <c r="J117">
        <v>13945</v>
      </c>
      <c r="K117" t="s">
        <v>1335</v>
      </c>
      <c r="L117">
        <v>214400</v>
      </c>
      <c r="M117" t="s">
        <v>1352</v>
      </c>
      <c r="N117">
        <v>4100</v>
      </c>
      <c r="O117" t="s">
        <v>1337</v>
      </c>
      <c r="P117" t="s">
        <v>1361</v>
      </c>
      <c r="Q117" s="12">
        <f t="shared" ca="1" si="2"/>
        <v>44061</v>
      </c>
      <c r="R117" t="str">
        <f t="shared" ca="1" si="3"/>
        <v>CUST1731</v>
      </c>
      <c r="S117">
        <f>IF(Table001__Page_1_13[[#This Row],[Loan Status]]="NO LOAN",0,1)</f>
        <v>1</v>
      </c>
      <c r="T117">
        <f>IF(Table001__Page_1_13[[#This Row],[Loan Status]]="active",1,0)</f>
        <v>0</v>
      </c>
      <c r="U117">
        <f>IF(Table001__Page_1_13[[#This Row],[NPA Status]]="NPA",Table001__Page_1_13[[#This Row],[Loan Amount (■)]],0)</f>
        <v>0</v>
      </c>
    </row>
    <row r="118" spans="1:21" x14ac:dyDescent="0.25">
      <c r="A118" t="s">
        <v>1366</v>
      </c>
      <c r="B118" t="s">
        <v>1349</v>
      </c>
      <c r="C118" t="s">
        <v>1350</v>
      </c>
      <c r="D118" t="s">
        <v>1342</v>
      </c>
      <c r="E118">
        <v>24</v>
      </c>
      <c r="F118" s="1">
        <v>45712</v>
      </c>
      <c r="G118">
        <v>28800</v>
      </c>
      <c r="H118">
        <v>0</v>
      </c>
      <c r="I118">
        <v>0</v>
      </c>
      <c r="J118">
        <v>0</v>
      </c>
      <c r="K118" t="s">
        <v>1356</v>
      </c>
      <c r="L118">
        <v>32300</v>
      </c>
      <c r="M118" t="s">
        <v>1336</v>
      </c>
      <c r="N118">
        <v>8800</v>
      </c>
      <c r="O118" t="s">
        <v>1357</v>
      </c>
      <c r="P118" t="s">
        <v>1345</v>
      </c>
      <c r="Q118" s="12">
        <f t="shared" ca="1" si="2"/>
        <v>45357</v>
      </c>
      <c r="R118" t="str">
        <f t="shared" ca="1" si="3"/>
        <v>CUST1850</v>
      </c>
      <c r="S118">
        <f>IF(Table001__Page_1_13[[#This Row],[Loan Status]]="NO LOAN",0,1)</f>
        <v>0</v>
      </c>
      <c r="T118">
        <f>IF(Table001__Page_1_13[[#This Row],[Loan Status]]="active",1,0)</f>
        <v>0</v>
      </c>
      <c r="U118">
        <f>IF(Table001__Page_1_13[[#This Row],[NPA Status]]="NPA",Table001__Page_1_13[[#This Row],[Loan Amount (■)]],0)</f>
        <v>0</v>
      </c>
    </row>
    <row r="119" spans="1:21" x14ac:dyDescent="0.25">
      <c r="A119" t="s">
        <v>1366</v>
      </c>
      <c r="B119" t="s">
        <v>1360</v>
      </c>
      <c r="C119" t="s">
        <v>1341</v>
      </c>
      <c r="D119" t="s">
        <v>1334</v>
      </c>
      <c r="E119">
        <v>33</v>
      </c>
      <c r="F119" s="1">
        <v>44915</v>
      </c>
      <c r="G119">
        <v>450600</v>
      </c>
      <c r="H119">
        <v>589700</v>
      </c>
      <c r="I119">
        <v>8.85</v>
      </c>
      <c r="J119">
        <v>26900</v>
      </c>
      <c r="K119" t="s">
        <v>1374</v>
      </c>
      <c r="L119">
        <v>367900</v>
      </c>
      <c r="M119" t="s">
        <v>1352</v>
      </c>
      <c r="N119">
        <v>12600</v>
      </c>
      <c r="O119" t="s">
        <v>1353</v>
      </c>
      <c r="P119" t="s">
        <v>1361</v>
      </c>
      <c r="Q119" s="12">
        <f t="shared" ca="1" si="2"/>
        <v>44268</v>
      </c>
      <c r="R119" t="str">
        <f t="shared" ca="1" si="3"/>
        <v>CUST1995</v>
      </c>
      <c r="S119">
        <f>IF(Table001__Page_1_13[[#This Row],[Loan Status]]="NO LOAN",0,1)</f>
        <v>1</v>
      </c>
      <c r="T119">
        <f>IF(Table001__Page_1_13[[#This Row],[Loan Status]]="active",1,0)</f>
        <v>0</v>
      </c>
      <c r="U119">
        <f>IF(Table001__Page_1_13[[#This Row],[NPA Status]]="NPA",Table001__Page_1_13[[#This Row],[Loan Amount (■)]],0)</f>
        <v>589700</v>
      </c>
    </row>
    <row r="120" spans="1:21" x14ac:dyDescent="0.25">
      <c r="A120" t="s">
        <v>1339</v>
      </c>
      <c r="B120" t="s">
        <v>1358</v>
      </c>
      <c r="C120" t="s">
        <v>1333</v>
      </c>
      <c r="D120" t="s">
        <v>1334</v>
      </c>
      <c r="E120">
        <v>22</v>
      </c>
      <c r="F120" s="1">
        <v>46005</v>
      </c>
      <c r="G120">
        <v>146100</v>
      </c>
      <c r="H120">
        <v>368300</v>
      </c>
      <c r="I120">
        <v>14.02</v>
      </c>
      <c r="J120">
        <v>10068</v>
      </c>
      <c r="K120" t="s">
        <v>1343</v>
      </c>
      <c r="L120">
        <v>140900</v>
      </c>
      <c r="M120" t="s">
        <v>16</v>
      </c>
      <c r="N120">
        <v>6000</v>
      </c>
      <c r="O120" t="s">
        <v>1337</v>
      </c>
      <c r="P120" t="s">
        <v>1345</v>
      </c>
      <c r="Q120" s="12">
        <f t="shared" ca="1" si="2"/>
        <v>43469</v>
      </c>
      <c r="R120" t="str">
        <f t="shared" ca="1" si="3"/>
        <v>CUST1883</v>
      </c>
      <c r="S120">
        <f>IF(Table001__Page_1_13[[#This Row],[Loan Status]]="NO LOAN",0,1)</f>
        <v>1</v>
      </c>
      <c r="T120">
        <f>IF(Table001__Page_1_13[[#This Row],[Loan Status]]="active",1,0)</f>
        <v>1</v>
      </c>
      <c r="U120">
        <f>IF(Table001__Page_1_13[[#This Row],[NPA Status]]="NPA",Table001__Page_1_13[[#This Row],[Loan Amount (■)]],0)</f>
        <v>0</v>
      </c>
    </row>
    <row r="121" spans="1:21" x14ac:dyDescent="0.25">
      <c r="A121" t="s">
        <v>1366</v>
      </c>
      <c r="B121" t="s">
        <v>1362</v>
      </c>
      <c r="C121" t="s">
        <v>1363</v>
      </c>
      <c r="D121" t="s">
        <v>1342</v>
      </c>
      <c r="E121">
        <v>25</v>
      </c>
      <c r="F121" s="1">
        <v>44361</v>
      </c>
      <c r="G121">
        <v>325000</v>
      </c>
      <c r="H121">
        <v>1224200</v>
      </c>
      <c r="I121">
        <v>12.83</v>
      </c>
      <c r="J121">
        <v>58103</v>
      </c>
      <c r="K121" t="s">
        <v>1343</v>
      </c>
      <c r="L121">
        <v>454900</v>
      </c>
      <c r="M121" t="s">
        <v>1344</v>
      </c>
      <c r="N121">
        <v>13800</v>
      </c>
      <c r="O121" t="s">
        <v>1337</v>
      </c>
      <c r="P121" t="s">
        <v>1361</v>
      </c>
      <c r="Q121" s="12">
        <f t="shared" ca="1" si="2"/>
        <v>44202</v>
      </c>
      <c r="R121" t="str">
        <f t="shared" ca="1" si="3"/>
        <v>CUST1929</v>
      </c>
      <c r="S121">
        <f>IF(Table001__Page_1_13[[#This Row],[Loan Status]]="NO LOAN",0,1)</f>
        <v>1</v>
      </c>
      <c r="T121">
        <f>IF(Table001__Page_1_13[[#This Row],[Loan Status]]="active",1,0)</f>
        <v>1</v>
      </c>
      <c r="U121">
        <f>IF(Table001__Page_1_13[[#This Row],[NPA Status]]="NPA",Table001__Page_1_13[[#This Row],[Loan Amount (■)]],0)</f>
        <v>0</v>
      </c>
    </row>
    <row r="122" spans="1:21" x14ac:dyDescent="0.25">
      <c r="A122" t="s">
        <v>1331</v>
      </c>
      <c r="B122" t="s">
        <v>1375</v>
      </c>
      <c r="C122" t="s">
        <v>1363</v>
      </c>
      <c r="D122" t="s">
        <v>1334</v>
      </c>
      <c r="E122">
        <v>64</v>
      </c>
      <c r="F122" s="1">
        <v>45655</v>
      </c>
      <c r="G122">
        <v>132800</v>
      </c>
      <c r="H122">
        <v>539300</v>
      </c>
      <c r="I122">
        <v>12.5</v>
      </c>
      <c r="J122">
        <v>18042</v>
      </c>
      <c r="K122" t="s">
        <v>1343</v>
      </c>
      <c r="L122">
        <v>157200</v>
      </c>
      <c r="M122" t="s">
        <v>1359</v>
      </c>
      <c r="N122">
        <v>11200</v>
      </c>
      <c r="O122" t="s">
        <v>1337</v>
      </c>
      <c r="P122" t="s">
        <v>1345</v>
      </c>
      <c r="Q122" s="12">
        <f t="shared" ca="1" si="2"/>
        <v>44072</v>
      </c>
      <c r="R122" t="str">
        <f t="shared" ca="1" si="3"/>
        <v>CUST1756</v>
      </c>
      <c r="S122">
        <f>IF(Table001__Page_1_13[[#This Row],[Loan Status]]="NO LOAN",0,1)</f>
        <v>1</v>
      </c>
      <c r="T122">
        <f>IF(Table001__Page_1_13[[#This Row],[Loan Status]]="active",1,0)</f>
        <v>1</v>
      </c>
      <c r="U122">
        <f>IF(Table001__Page_1_13[[#This Row],[NPA Status]]="NPA",Table001__Page_1_13[[#This Row],[Loan Amount (■)]],0)</f>
        <v>0</v>
      </c>
    </row>
    <row r="123" spans="1:21" x14ac:dyDescent="0.25">
      <c r="A123" t="s">
        <v>1339</v>
      </c>
      <c r="B123" t="s">
        <v>1369</v>
      </c>
      <c r="C123" t="s">
        <v>1370</v>
      </c>
      <c r="D123" t="s">
        <v>1334</v>
      </c>
      <c r="E123">
        <v>47</v>
      </c>
      <c r="F123" s="1">
        <v>44802</v>
      </c>
      <c r="G123">
        <v>104500</v>
      </c>
      <c r="H123">
        <v>0</v>
      </c>
      <c r="I123">
        <v>0</v>
      </c>
      <c r="J123">
        <v>0</v>
      </c>
      <c r="K123" t="s">
        <v>1356</v>
      </c>
      <c r="L123">
        <v>104700</v>
      </c>
      <c r="M123" t="s">
        <v>1352</v>
      </c>
      <c r="N123">
        <v>3500</v>
      </c>
      <c r="O123" t="s">
        <v>1357</v>
      </c>
      <c r="P123" t="s">
        <v>1361</v>
      </c>
      <c r="Q123" s="12">
        <f t="shared" ca="1" si="2"/>
        <v>44289</v>
      </c>
      <c r="R123" t="str">
        <f t="shared" ca="1" si="3"/>
        <v>CUST1527</v>
      </c>
      <c r="S123">
        <f>IF(Table001__Page_1_13[[#This Row],[Loan Status]]="NO LOAN",0,1)</f>
        <v>0</v>
      </c>
      <c r="T123">
        <f>IF(Table001__Page_1_13[[#This Row],[Loan Status]]="active",1,0)</f>
        <v>0</v>
      </c>
      <c r="U123">
        <f>IF(Table001__Page_1_13[[#This Row],[NPA Status]]="NPA",Table001__Page_1_13[[#This Row],[Loan Amount (■)]],0)</f>
        <v>0</v>
      </c>
    </row>
    <row r="124" spans="1:21" x14ac:dyDescent="0.25">
      <c r="A124" t="s">
        <v>1346</v>
      </c>
      <c r="B124" t="s">
        <v>1369</v>
      </c>
      <c r="C124" t="s">
        <v>1370</v>
      </c>
      <c r="D124" t="s">
        <v>1342</v>
      </c>
      <c r="E124">
        <v>52</v>
      </c>
      <c r="F124" s="1">
        <v>43630</v>
      </c>
      <c r="G124">
        <v>147200</v>
      </c>
      <c r="H124">
        <v>1071700</v>
      </c>
      <c r="I124">
        <v>12.02</v>
      </c>
      <c r="J124">
        <v>50459</v>
      </c>
      <c r="K124" t="s">
        <v>1351</v>
      </c>
      <c r="L124">
        <v>138500</v>
      </c>
      <c r="M124" t="s">
        <v>1352</v>
      </c>
      <c r="N124">
        <v>13600</v>
      </c>
      <c r="O124" t="s">
        <v>1353</v>
      </c>
      <c r="P124" t="s">
        <v>1345</v>
      </c>
      <c r="Q124" s="12">
        <f t="shared" ca="1" si="2"/>
        <v>46236</v>
      </c>
      <c r="R124" t="str">
        <f t="shared" ca="1" si="3"/>
        <v>CUST1299</v>
      </c>
      <c r="S124">
        <f>IF(Table001__Page_1_13[[#This Row],[Loan Status]]="NO LOAN",0,1)</f>
        <v>1</v>
      </c>
      <c r="T124">
        <f>IF(Table001__Page_1_13[[#This Row],[Loan Status]]="active",1,0)</f>
        <v>0</v>
      </c>
      <c r="U124">
        <f>IF(Table001__Page_1_13[[#This Row],[NPA Status]]="NPA",Table001__Page_1_13[[#This Row],[Loan Amount (■)]],0)</f>
        <v>1071700</v>
      </c>
    </row>
    <row r="125" spans="1:21" x14ac:dyDescent="0.25">
      <c r="A125" t="s">
        <v>1339</v>
      </c>
      <c r="B125" t="s">
        <v>1369</v>
      </c>
      <c r="C125" t="s">
        <v>1370</v>
      </c>
      <c r="D125" t="s">
        <v>1334</v>
      </c>
      <c r="E125">
        <v>41</v>
      </c>
      <c r="F125" s="1">
        <v>45827</v>
      </c>
      <c r="G125">
        <v>66800</v>
      </c>
      <c r="H125">
        <v>183800</v>
      </c>
      <c r="I125">
        <v>9.7899999999999991</v>
      </c>
      <c r="J125">
        <v>3886</v>
      </c>
      <c r="K125" t="s">
        <v>1343</v>
      </c>
      <c r="L125">
        <v>68100</v>
      </c>
      <c r="M125" t="s">
        <v>1359</v>
      </c>
      <c r="N125">
        <v>18500</v>
      </c>
      <c r="O125" t="s">
        <v>1337</v>
      </c>
      <c r="P125" t="s">
        <v>1376</v>
      </c>
      <c r="Q125" s="12">
        <f t="shared" ca="1" si="2"/>
        <v>43867</v>
      </c>
      <c r="R125" t="str">
        <f t="shared" ca="1" si="3"/>
        <v>CUST1034</v>
      </c>
      <c r="S125">
        <f>IF(Table001__Page_1_13[[#This Row],[Loan Status]]="NO LOAN",0,1)</f>
        <v>1</v>
      </c>
      <c r="T125">
        <f>IF(Table001__Page_1_13[[#This Row],[Loan Status]]="active",1,0)</f>
        <v>1</v>
      </c>
      <c r="U125">
        <f>IF(Table001__Page_1_13[[#This Row],[NPA Status]]="NPA",Table001__Page_1_13[[#This Row],[Loan Amount (■)]],0)</f>
        <v>0</v>
      </c>
    </row>
    <row r="126" spans="1:21" x14ac:dyDescent="0.25">
      <c r="A126" t="s">
        <v>1339</v>
      </c>
      <c r="B126" t="s">
        <v>1347</v>
      </c>
      <c r="C126" t="s">
        <v>1348</v>
      </c>
      <c r="D126" t="s">
        <v>1334</v>
      </c>
      <c r="E126">
        <v>28</v>
      </c>
      <c r="F126" s="1">
        <v>45534</v>
      </c>
      <c r="G126">
        <v>19000</v>
      </c>
      <c r="H126">
        <v>249100</v>
      </c>
      <c r="I126">
        <v>11.19</v>
      </c>
      <c r="J126">
        <v>8178</v>
      </c>
      <c r="K126" t="s">
        <v>1343</v>
      </c>
      <c r="L126">
        <v>16600</v>
      </c>
      <c r="M126" t="s">
        <v>1352</v>
      </c>
      <c r="N126">
        <v>9900</v>
      </c>
      <c r="O126" t="s">
        <v>1337</v>
      </c>
      <c r="P126" t="s">
        <v>1345</v>
      </c>
      <c r="Q126" s="12">
        <f t="shared" ca="1" si="2"/>
        <v>45827</v>
      </c>
      <c r="R126" t="str">
        <f t="shared" ca="1" si="3"/>
        <v>CUST1724</v>
      </c>
      <c r="S126">
        <f>IF(Table001__Page_1_13[[#This Row],[Loan Status]]="NO LOAN",0,1)</f>
        <v>1</v>
      </c>
      <c r="T126">
        <f>IF(Table001__Page_1_13[[#This Row],[Loan Status]]="active",1,0)</f>
        <v>1</v>
      </c>
      <c r="U126">
        <f>IF(Table001__Page_1_13[[#This Row],[NPA Status]]="NPA",Table001__Page_1_13[[#This Row],[Loan Amount (■)]],0)</f>
        <v>0</v>
      </c>
    </row>
    <row r="127" spans="1:21" x14ac:dyDescent="0.25">
      <c r="A127" t="s">
        <v>1346</v>
      </c>
      <c r="B127" t="s">
        <v>1375</v>
      </c>
      <c r="C127" t="s">
        <v>1363</v>
      </c>
      <c r="D127" t="s">
        <v>1334</v>
      </c>
      <c r="E127">
        <v>58</v>
      </c>
      <c r="F127" s="1">
        <v>44571</v>
      </c>
      <c r="G127">
        <v>109700</v>
      </c>
      <c r="H127">
        <v>645800</v>
      </c>
      <c r="I127">
        <v>13.79</v>
      </c>
      <c r="J127">
        <v>14956</v>
      </c>
      <c r="K127" t="s">
        <v>1343</v>
      </c>
      <c r="L127">
        <v>52000</v>
      </c>
      <c r="M127" t="s">
        <v>1359</v>
      </c>
      <c r="N127">
        <v>24000</v>
      </c>
      <c r="O127" t="s">
        <v>1337</v>
      </c>
      <c r="P127" t="s">
        <v>1345</v>
      </c>
      <c r="Q127" s="12">
        <f t="shared" ca="1" si="2"/>
        <v>45525</v>
      </c>
      <c r="R127" t="str">
        <f t="shared" ca="1" si="3"/>
        <v>CUST1846</v>
      </c>
      <c r="S127">
        <f>IF(Table001__Page_1_13[[#This Row],[Loan Status]]="NO LOAN",0,1)</f>
        <v>1</v>
      </c>
      <c r="T127">
        <f>IF(Table001__Page_1_13[[#This Row],[Loan Status]]="active",1,0)</f>
        <v>1</v>
      </c>
      <c r="U127">
        <f>IF(Table001__Page_1_13[[#This Row],[NPA Status]]="NPA",Table001__Page_1_13[[#This Row],[Loan Amount (■)]],0)</f>
        <v>0</v>
      </c>
    </row>
    <row r="128" spans="1:21" x14ac:dyDescent="0.25">
      <c r="A128" t="s">
        <v>1339</v>
      </c>
      <c r="B128" t="s">
        <v>1347</v>
      </c>
      <c r="C128" t="s">
        <v>1348</v>
      </c>
      <c r="D128" t="s">
        <v>1342</v>
      </c>
      <c r="E128">
        <v>28</v>
      </c>
      <c r="F128" s="1">
        <v>45219</v>
      </c>
      <c r="G128">
        <v>39500</v>
      </c>
      <c r="H128">
        <v>335900</v>
      </c>
      <c r="I128">
        <v>15.35</v>
      </c>
      <c r="J128">
        <v>11702</v>
      </c>
      <c r="K128" t="s">
        <v>1335</v>
      </c>
      <c r="L128">
        <v>59700</v>
      </c>
      <c r="M128" t="s">
        <v>1336</v>
      </c>
      <c r="N128">
        <v>2800</v>
      </c>
      <c r="O128" t="s">
        <v>1337</v>
      </c>
      <c r="P128" t="s">
        <v>1361</v>
      </c>
      <c r="Q128" s="12">
        <f t="shared" ca="1" si="2"/>
        <v>45879</v>
      </c>
      <c r="R128" t="str">
        <f t="shared" ca="1" si="3"/>
        <v>CUST1278</v>
      </c>
      <c r="S128">
        <f>IF(Table001__Page_1_13[[#This Row],[Loan Status]]="NO LOAN",0,1)</f>
        <v>1</v>
      </c>
      <c r="T128">
        <f>IF(Table001__Page_1_13[[#This Row],[Loan Status]]="active",1,0)</f>
        <v>0</v>
      </c>
      <c r="U128">
        <f>IF(Table001__Page_1_13[[#This Row],[NPA Status]]="NPA",Table001__Page_1_13[[#This Row],[Loan Amount (■)]],0)</f>
        <v>0</v>
      </c>
    </row>
    <row r="129" spans="1:21" x14ac:dyDescent="0.25">
      <c r="A129" t="s">
        <v>1339</v>
      </c>
      <c r="B129" t="s">
        <v>1349</v>
      </c>
      <c r="C129" t="s">
        <v>1350</v>
      </c>
      <c r="D129" t="s">
        <v>1334</v>
      </c>
      <c r="E129">
        <v>23</v>
      </c>
      <c r="F129" s="1">
        <v>45818</v>
      </c>
      <c r="G129">
        <v>29400</v>
      </c>
      <c r="H129">
        <v>371800</v>
      </c>
      <c r="I129">
        <v>14.94</v>
      </c>
      <c r="J129">
        <v>18017</v>
      </c>
      <c r="K129" t="s">
        <v>1343</v>
      </c>
      <c r="L129">
        <v>30500</v>
      </c>
      <c r="M129" t="s">
        <v>16</v>
      </c>
      <c r="N129">
        <v>13000</v>
      </c>
      <c r="O129" t="s">
        <v>1337</v>
      </c>
      <c r="P129" t="s">
        <v>1361</v>
      </c>
      <c r="Q129" s="12">
        <f t="shared" ref="Q129:Q192" ca="1" si="4">RANDBETWEEN(DATE(2019,1,1),DATE(2026,9,30))</f>
        <v>44370</v>
      </c>
      <c r="R129" t="str">
        <f t="shared" ca="1" si="3"/>
        <v>CUST1436</v>
      </c>
      <c r="S129">
        <f>IF(Table001__Page_1_13[[#This Row],[Loan Status]]="NO LOAN",0,1)</f>
        <v>1</v>
      </c>
      <c r="T129">
        <f>IF(Table001__Page_1_13[[#This Row],[Loan Status]]="active",1,0)</f>
        <v>1</v>
      </c>
      <c r="U129">
        <f>IF(Table001__Page_1_13[[#This Row],[NPA Status]]="NPA",Table001__Page_1_13[[#This Row],[Loan Amount (■)]],0)</f>
        <v>0</v>
      </c>
    </row>
    <row r="130" spans="1:21" x14ac:dyDescent="0.25">
      <c r="A130" t="s">
        <v>1339</v>
      </c>
      <c r="B130" t="s">
        <v>1347</v>
      </c>
      <c r="C130" t="s">
        <v>1348</v>
      </c>
      <c r="D130" t="s">
        <v>1334</v>
      </c>
      <c r="E130">
        <v>64</v>
      </c>
      <c r="F130" s="1">
        <v>45404</v>
      </c>
      <c r="G130">
        <v>128800</v>
      </c>
      <c r="H130">
        <v>0</v>
      </c>
      <c r="I130">
        <v>0</v>
      </c>
      <c r="J130">
        <v>0</v>
      </c>
      <c r="K130" t="s">
        <v>1356</v>
      </c>
      <c r="L130">
        <v>141600</v>
      </c>
      <c r="M130" t="s">
        <v>16</v>
      </c>
      <c r="N130">
        <v>3000</v>
      </c>
      <c r="O130" t="s">
        <v>1357</v>
      </c>
      <c r="P130" t="s">
        <v>1345</v>
      </c>
      <c r="Q130" s="12">
        <f t="shared" ca="1" si="4"/>
        <v>44919</v>
      </c>
      <c r="R130" t="str">
        <f t="shared" ref="R130:R193" ca="1" si="5">"CUST"&amp; RANDBETWEEN(1001,2001)</f>
        <v>CUST1559</v>
      </c>
      <c r="S130">
        <f>IF(Table001__Page_1_13[[#This Row],[Loan Status]]="NO LOAN",0,1)</f>
        <v>0</v>
      </c>
      <c r="T130">
        <f>IF(Table001__Page_1_13[[#This Row],[Loan Status]]="active",1,0)</f>
        <v>0</v>
      </c>
      <c r="U130">
        <f>IF(Table001__Page_1_13[[#This Row],[NPA Status]]="NPA",Table001__Page_1_13[[#This Row],[Loan Amount (■)]],0)</f>
        <v>0</v>
      </c>
    </row>
    <row r="131" spans="1:21" x14ac:dyDescent="0.25">
      <c r="A131" t="s">
        <v>1339</v>
      </c>
      <c r="B131" t="s">
        <v>1373</v>
      </c>
      <c r="C131" t="s">
        <v>1365</v>
      </c>
      <c r="D131" t="s">
        <v>1334</v>
      </c>
      <c r="E131">
        <v>23</v>
      </c>
      <c r="F131" s="1">
        <v>43836</v>
      </c>
      <c r="G131">
        <v>59200</v>
      </c>
      <c r="H131">
        <v>0</v>
      </c>
      <c r="I131">
        <v>0</v>
      </c>
      <c r="J131">
        <v>0</v>
      </c>
      <c r="K131" t="s">
        <v>1356</v>
      </c>
      <c r="L131">
        <v>58300</v>
      </c>
      <c r="M131" t="s">
        <v>1344</v>
      </c>
      <c r="N131">
        <v>3100</v>
      </c>
      <c r="O131" t="s">
        <v>1357</v>
      </c>
      <c r="P131" t="s">
        <v>1338</v>
      </c>
      <c r="Q131" s="12">
        <f t="shared" ca="1" si="4"/>
        <v>45182</v>
      </c>
      <c r="R131" t="str">
        <f t="shared" ca="1" si="5"/>
        <v>CUST1396</v>
      </c>
      <c r="S131">
        <f>IF(Table001__Page_1_13[[#This Row],[Loan Status]]="NO LOAN",0,1)</f>
        <v>0</v>
      </c>
      <c r="T131">
        <f>IF(Table001__Page_1_13[[#This Row],[Loan Status]]="active",1,0)</f>
        <v>0</v>
      </c>
      <c r="U131">
        <f>IF(Table001__Page_1_13[[#This Row],[NPA Status]]="NPA",Table001__Page_1_13[[#This Row],[Loan Amount (■)]],0)</f>
        <v>0</v>
      </c>
    </row>
    <row r="132" spans="1:21" x14ac:dyDescent="0.25">
      <c r="A132" t="s">
        <v>1339</v>
      </c>
      <c r="B132" t="s">
        <v>1375</v>
      </c>
      <c r="C132" t="s">
        <v>1363</v>
      </c>
      <c r="D132" t="s">
        <v>1334</v>
      </c>
      <c r="E132">
        <v>42</v>
      </c>
      <c r="F132" s="1">
        <v>45346</v>
      </c>
      <c r="G132">
        <v>179700</v>
      </c>
      <c r="H132">
        <v>207300</v>
      </c>
      <c r="I132">
        <v>11.12</v>
      </c>
      <c r="J132">
        <v>6799</v>
      </c>
      <c r="K132" t="s">
        <v>1335</v>
      </c>
      <c r="L132">
        <v>146700</v>
      </c>
      <c r="M132" t="s">
        <v>1352</v>
      </c>
      <c r="N132">
        <v>4800</v>
      </c>
      <c r="O132" t="s">
        <v>1337</v>
      </c>
      <c r="P132" t="s">
        <v>1345</v>
      </c>
      <c r="Q132" s="12">
        <f t="shared" ca="1" si="4"/>
        <v>44615</v>
      </c>
      <c r="R132" t="str">
        <f t="shared" ca="1" si="5"/>
        <v>CUST1194</v>
      </c>
      <c r="S132">
        <f>IF(Table001__Page_1_13[[#This Row],[Loan Status]]="NO LOAN",0,1)</f>
        <v>1</v>
      </c>
      <c r="T132">
        <f>IF(Table001__Page_1_13[[#This Row],[Loan Status]]="active",1,0)</f>
        <v>0</v>
      </c>
      <c r="U132">
        <f>IF(Table001__Page_1_13[[#This Row],[NPA Status]]="NPA",Table001__Page_1_13[[#This Row],[Loan Amount (■)]],0)</f>
        <v>0</v>
      </c>
    </row>
    <row r="133" spans="1:21" x14ac:dyDescent="0.25">
      <c r="A133" t="s">
        <v>1331</v>
      </c>
      <c r="B133" t="s">
        <v>1332</v>
      </c>
      <c r="C133" t="s">
        <v>1333</v>
      </c>
      <c r="D133" t="s">
        <v>1334</v>
      </c>
      <c r="E133">
        <v>26</v>
      </c>
      <c r="F133" s="1">
        <v>44318</v>
      </c>
      <c r="G133">
        <v>38400</v>
      </c>
      <c r="H133">
        <v>0</v>
      </c>
      <c r="I133">
        <v>0</v>
      </c>
      <c r="J133">
        <v>0</v>
      </c>
      <c r="K133" t="s">
        <v>1356</v>
      </c>
      <c r="L133">
        <v>36600</v>
      </c>
      <c r="M133" t="s">
        <v>1344</v>
      </c>
      <c r="N133">
        <v>3600</v>
      </c>
      <c r="O133" t="s">
        <v>1357</v>
      </c>
      <c r="P133" t="s">
        <v>1376</v>
      </c>
      <c r="Q133" s="12">
        <f t="shared" ca="1" si="4"/>
        <v>43631</v>
      </c>
      <c r="R133" t="str">
        <f t="shared" ca="1" si="5"/>
        <v>CUST1510</v>
      </c>
      <c r="S133">
        <f>IF(Table001__Page_1_13[[#This Row],[Loan Status]]="NO LOAN",0,1)</f>
        <v>0</v>
      </c>
      <c r="T133">
        <f>IF(Table001__Page_1_13[[#This Row],[Loan Status]]="active",1,0)</f>
        <v>0</v>
      </c>
      <c r="U133">
        <f>IF(Table001__Page_1_13[[#This Row],[NPA Status]]="NPA",Table001__Page_1_13[[#This Row],[Loan Amount (■)]],0)</f>
        <v>0</v>
      </c>
    </row>
    <row r="134" spans="1:21" x14ac:dyDescent="0.25">
      <c r="A134" t="s">
        <v>1346</v>
      </c>
      <c r="B134" t="s">
        <v>1375</v>
      </c>
      <c r="C134" t="s">
        <v>1363</v>
      </c>
      <c r="D134" t="s">
        <v>1334</v>
      </c>
      <c r="E134">
        <v>22</v>
      </c>
      <c r="F134" s="1">
        <v>43849</v>
      </c>
      <c r="G134">
        <v>50300</v>
      </c>
      <c r="H134">
        <v>2578900</v>
      </c>
      <c r="I134">
        <v>14.86</v>
      </c>
      <c r="J134">
        <v>124871</v>
      </c>
      <c r="K134" t="s">
        <v>1343</v>
      </c>
      <c r="L134">
        <v>30200</v>
      </c>
      <c r="M134" t="s">
        <v>1336</v>
      </c>
      <c r="N134">
        <v>5200</v>
      </c>
      <c r="O134" t="s">
        <v>1337</v>
      </c>
      <c r="P134" t="s">
        <v>1361</v>
      </c>
      <c r="Q134" s="12">
        <f t="shared" ca="1" si="4"/>
        <v>43591</v>
      </c>
      <c r="R134" t="str">
        <f t="shared" ca="1" si="5"/>
        <v>CUST1446</v>
      </c>
      <c r="S134">
        <f>IF(Table001__Page_1_13[[#This Row],[Loan Status]]="NO LOAN",0,1)</f>
        <v>1</v>
      </c>
      <c r="T134">
        <f>IF(Table001__Page_1_13[[#This Row],[Loan Status]]="active",1,0)</f>
        <v>1</v>
      </c>
      <c r="U134">
        <f>IF(Table001__Page_1_13[[#This Row],[NPA Status]]="NPA",Table001__Page_1_13[[#This Row],[Loan Amount (■)]],0)</f>
        <v>0</v>
      </c>
    </row>
    <row r="135" spans="1:21" x14ac:dyDescent="0.25">
      <c r="A135" t="s">
        <v>1346</v>
      </c>
      <c r="B135" t="s">
        <v>1358</v>
      </c>
      <c r="C135" t="s">
        <v>1333</v>
      </c>
      <c r="D135" t="s">
        <v>1342</v>
      </c>
      <c r="E135">
        <v>43</v>
      </c>
      <c r="F135" s="1">
        <v>45397</v>
      </c>
      <c r="G135">
        <v>199400</v>
      </c>
      <c r="H135">
        <v>390200</v>
      </c>
      <c r="I135">
        <v>8.42</v>
      </c>
      <c r="J135">
        <v>34019</v>
      </c>
      <c r="K135" t="s">
        <v>1343</v>
      </c>
      <c r="L135">
        <v>312900</v>
      </c>
      <c r="M135" t="s">
        <v>16</v>
      </c>
      <c r="N135">
        <v>7000</v>
      </c>
      <c r="O135" t="s">
        <v>1337</v>
      </c>
      <c r="P135" t="s">
        <v>1361</v>
      </c>
      <c r="Q135" s="12">
        <f t="shared" ca="1" si="4"/>
        <v>45443</v>
      </c>
      <c r="R135" t="str">
        <f t="shared" ca="1" si="5"/>
        <v>CUST1302</v>
      </c>
      <c r="S135">
        <f>IF(Table001__Page_1_13[[#This Row],[Loan Status]]="NO LOAN",0,1)</f>
        <v>1</v>
      </c>
      <c r="T135">
        <f>IF(Table001__Page_1_13[[#This Row],[Loan Status]]="active",1,0)</f>
        <v>1</v>
      </c>
      <c r="U135">
        <f>IF(Table001__Page_1_13[[#This Row],[NPA Status]]="NPA",Table001__Page_1_13[[#This Row],[Loan Amount (■)]],0)</f>
        <v>0</v>
      </c>
    </row>
    <row r="136" spans="1:21" x14ac:dyDescent="0.25">
      <c r="A136" t="s">
        <v>1346</v>
      </c>
      <c r="B136" t="s">
        <v>1373</v>
      </c>
      <c r="C136" t="s">
        <v>1365</v>
      </c>
      <c r="D136" t="s">
        <v>1334</v>
      </c>
      <c r="E136">
        <v>64</v>
      </c>
      <c r="F136" s="1">
        <v>45958</v>
      </c>
      <c r="G136">
        <v>95100</v>
      </c>
      <c r="H136">
        <v>0</v>
      </c>
      <c r="I136">
        <v>0</v>
      </c>
      <c r="J136">
        <v>0</v>
      </c>
      <c r="K136" t="s">
        <v>1356</v>
      </c>
      <c r="L136">
        <v>65700</v>
      </c>
      <c r="M136" t="s">
        <v>1336</v>
      </c>
      <c r="N136">
        <v>18100</v>
      </c>
      <c r="O136" t="s">
        <v>1357</v>
      </c>
      <c r="P136" t="s">
        <v>1338</v>
      </c>
      <c r="Q136" s="12">
        <f t="shared" ca="1" si="4"/>
        <v>45639</v>
      </c>
      <c r="R136" t="str">
        <f t="shared" ca="1" si="5"/>
        <v>CUST1392</v>
      </c>
      <c r="S136">
        <f>IF(Table001__Page_1_13[[#This Row],[Loan Status]]="NO LOAN",0,1)</f>
        <v>0</v>
      </c>
      <c r="T136">
        <f>IF(Table001__Page_1_13[[#This Row],[Loan Status]]="active",1,0)</f>
        <v>0</v>
      </c>
      <c r="U136">
        <f>IF(Table001__Page_1_13[[#This Row],[NPA Status]]="NPA",Table001__Page_1_13[[#This Row],[Loan Amount (■)]],0)</f>
        <v>0</v>
      </c>
    </row>
    <row r="137" spans="1:21" x14ac:dyDescent="0.25">
      <c r="A137" t="s">
        <v>1346</v>
      </c>
      <c r="B137" t="s">
        <v>1369</v>
      </c>
      <c r="C137" t="s">
        <v>1370</v>
      </c>
      <c r="D137" t="s">
        <v>1334</v>
      </c>
      <c r="E137">
        <v>22</v>
      </c>
      <c r="F137" s="1">
        <v>43890</v>
      </c>
      <c r="G137">
        <v>21400</v>
      </c>
      <c r="H137">
        <v>109300</v>
      </c>
      <c r="I137">
        <v>8.4</v>
      </c>
      <c r="J137">
        <v>2689</v>
      </c>
      <c r="K137" t="s">
        <v>1335</v>
      </c>
      <c r="L137">
        <v>15900</v>
      </c>
      <c r="M137" t="s">
        <v>1336</v>
      </c>
      <c r="N137">
        <v>6400</v>
      </c>
      <c r="O137" t="s">
        <v>1337</v>
      </c>
      <c r="P137" t="s">
        <v>1345</v>
      </c>
      <c r="Q137" s="12">
        <f t="shared" ca="1" si="4"/>
        <v>45961</v>
      </c>
      <c r="R137" t="str">
        <f t="shared" ca="1" si="5"/>
        <v>CUST1508</v>
      </c>
      <c r="S137">
        <f>IF(Table001__Page_1_13[[#This Row],[Loan Status]]="NO LOAN",0,1)</f>
        <v>1</v>
      </c>
      <c r="T137">
        <f>IF(Table001__Page_1_13[[#This Row],[Loan Status]]="active",1,0)</f>
        <v>0</v>
      </c>
      <c r="U137">
        <f>IF(Table001__Page_1_13[[#This Row],[NPA Status]]="NPA",Table001__Page_1_13[[#This Row],[Loan Amount (■)]],0)</f>
        <v>0</v>
      </c>
    </row>
    <row r="138" spans="1:21" x14ac:dyDescent="0.25">
      <c r="A138" t="s">
        <v>1346</v>
      </c>
      <c r="B138" t="s">
        <v>1358</v>
      </c>
      <c r="C138" t="s">
        <v>1333</v>
      </c>
      <c r="D138" t="s">
        <v>1334</v>
      </c>
      <c r="E138">
        <v>58</v>
      </c>
      <c r="F138" s="1">
        <v>45674</v>
      </c>
      <c r="G138">
        <v>93400</v>
      </c>
      <c r="H138">
        <v>0</v>
      </c>
      <c r="I138">
        <v>0</v>
      </c>
      <c r="J138">
        <v>0</v>
      </c>
      <c r="K138" t="s">
        <v>1356</v>
      </c>
      <c r="L138">
        <v>83100</v>
      </c>
      <c r="M138" t="s">
        <v>1352</v>
      </c>
      <c r="N138">
        <v>2000</v>
      </c>
      <c r="O138" t="s">
        <v>1357</v>
      </c>
      <c r="P138" t="s">
        <v>1345</v>
      </c>
      <c r="Q138" s="12">
        <f t="shared" ca="1" si="4"/>
        <v>43748</v>
      </c>
      <c r="R138" t="str">
        <f t="shared" ca="1" si="5"/>
        <v>CUST1294</v>
      </c>
      <c r="S138">
        <f>IF(Table001__Page_1_13[[#This Row],[Loan Status]]="NO LOAN",0,1)</f>
        <v>0</v>
      </c>
      <c r="T138">
        <f>IF(Table001__Page_1_13[[#This Row],[Loan Status]]="active",1,0)</f>
        <v>0</v>
      </c>
      <c r="U138">
        <f>IF(Table001__Page_1_13[[#This Row],[NPA Status]]="NPA",Table001__Page_1_13[[#This Row],[Loan Amount (■)]],0)</f>
        <v>0</v>
      </c>
    </row>
    <row r="139" spans="1:21" x14ac:dyDescent="0.25">
      <c r="A139" t="s">
        <v>1339</v>
      </c>
      <c r="B139" t="s">
        <v>1358</v>
      </c>
      <c r="C139" t="s">
        <v>1333</v>
      </c>
      <c r="D139" t="s">
        <v>1334</v>
      </c>
      <c r="E139">
        <v>37</v>
      </c>
      <c r="F139" s="1">
        <v>44094</v>
      </c>
      <c r="G139">
        <v>264200</v>
      </c>
      <c r="H139">
        <v>384500</v>
      </c>
      <c r="I139">
        <v>9.7799999999999994</v>
      </c>
      <c r="J139">
        <v>9711</v>
      </c>
      <c r="K139" t="s">
        <v>1343</v>
      </c>
      <c r="L139">
        <v>349300</v>
      </c>
      <c r="M139" t="s">
        <v>1336</v>
      </c>
      <c r="N139">
        <v>23700</v>
      </c>
      <c r="O139" t="s">
        <v>1337</v>
      </c>
      <c r="P139" t="s">
        <v>1361</v>
      </c>
      <c r="Q139" s="12">
        <f t="shared" ca="1" si="4"/>
        <v>45889</v>
      </c>
      <c r="R139" t="str">
        <f t="shared" ca="1" si="5"/>
        <v>CUST1921</v>
      </c>
      <c r="S139">
        <f>IF(Table001__Page_1_13[[#This Row],[Loan Status]]="NO LOAN",0,1)</f>
        <v>1</v>
      </c>
      <c r="T139">
        <f>IF(Table001__Page_1_13[[#This Row],[Loan Status]]="active",1,0)</f>
        <v>1</v>
      </c>
      <c r="U139">
        <f>IF(Table001__Page_1_13[[#This Row],[NPA Status]]="NPA",Table001__Page_1_13[[#This Row],[Loan Amount (■)]],0)</f>
        <v>0</v>
      </c>
    </row>
    <row r="140" spans="1:21" x14ac:dyDescent="0.25">
      <c r="A140" t="s">
        <v>1339</v>
      </c>
      <c r="B140" t="s">
        <v>1349</v>
      </c>
      <c r="C140" t="s">
        <v>1350</v>
      </c>
      <c r="D140" t="s">
        <v>1334</v>
      </c>
      <c r="E140">
        <v>55</v>
      </c>
      <c r="F140" s="1">
        <v>44360</v>
      </c>
      <c r="G140">
        <v>49900</v>
      </c>
      <c r="H140">
        <v>961600</v>
      </c>
      <c r="I140">
        <v>9.94</v>
      </c>
      <c r="J140">
        <v>44346</v>
      </c>
      <c r="K140" t="s">
        <v>1343</v>
      </c>
      <c r="L140">
        <v>50100</v>
      </c>
      <c r="M140" t="s">
        <v>16</v>
      </c>
      <c r="N140">
        <v>4000</v>
      </c>
      <c r="O140" t="s">
        <v>1337</v>
      </c>
      <c r="P140" t="s">
        <v>1338</v>
      </c>
      <c r="Q140" s="12">
        <f t="shared" ca="1" si="4"/>
        <v>45056</v>
      </c>
      <c r="R140" t="str">
        <f t="shared" ca="1" si="5"/>
        <v>CUST1422</v>
      </c>
      <c r="S140">
        <f>IF(Table001__Page_1_13[[#This Row],[Loan Status]]="NO LOAN",0,1)</f>
        <v>1</v>
      </c>
      <c r="T140">
        <f>IF(Table001__Page_1_13[[#This Row],[Loan Status]]="active",1,0)</f>
        <v>1</v>
      </c>
      <c r="U140">
        <f>IF(Table001__Page_1_13[[#This Row],[NPA Status]]="NPA",Table001__Page_1_13[[#This Row],[Loan Amount (■)]],0)</f>
        <v>0</v>
      </c>
    </row>
    <row r="141" spans="1:21" x14ac:dyDescent="0.25">
      <c r="A141" t="s">
        <v>1339</v>
      </c>
      <c r="B141" t="s">
        <v>1354</v>
      </c>
      <c r="C141" t="s">
        <v>1355</v>
      </c>
      <c r="D141" t="s">
        <v>1342</v>
      </c>
      <c r="E141">
        <v>54</v>
      </c>
      <c r="F141" s="1">
        <v>46003</v>
      </c>
      <c r="G141">
        <v>124700</v>
      </c>
      <c r="H141">
        <v>889900</v>
      </c>
      <c r="I141">
        <v>7.84</v>
      </c>
      <c r="J141">
        <v>27821</v>
      </c>
      <c r="K141" t="s">
        <v>1343</v>
      </c>
      <c r="L141">
        <v>86200</v>
      </c>
      <c r="M141" t="s">
        <v>1344</v>
      </c>
      <c r="N141">
        <v>8100</v>
      </c>
      <c r="O141" t="s">
        <v>1337</v>
      </c>
      <c r="P141" t="s">
        <v>1361</v>
      </c>
      <c r="Q141" s="12">
        <f t="shared" ca="1" si="4"/>
        <v>43847</v>
      </c>
      <c r="R141" t="str">
        <f t="shared" ca="1" si="5"/>
        <v>CUST1105</v>
      </c>
      <c r="S141">
        <f>IF(Table001__Page_1_13[[#This Row],[Loan Status]]="NO LOAN",0,1)</f>
        <v>1</v>
      </c>
      <c r="T141">
        <f>IF(Table001__Page_1_13[[#This Row],[Loan Status]]="active",1,0)</f>
        <v>1</v>
      </c>
      <c r="U141">
        <f>IF(Table001__Page_1_13[[#This Row],[NPA Status]]="NPA",Table001__Page_1_13[[#This Row],[Loan Amount (■)]],0)</f>
        <v>0</v>
      </c>
    </row>
    <row r="142" spans="1:21" x14ac:dyDescent="0.25">
      <c r="A142" t="s">
        <v>1339</v>
      </c>
      <c r="B142" t="s">
        <v>1364</v>
      </c>
      <c r="C142" t="s">
        <v>1365</v>
      </c>
      <c r="D142" t="s">
        <v>1334</v>
      </c>
      <c r="E142">
        <v>43</v>
      </c>
      <c r="F142" s="1">
        <v>45840</v>
      </c>
      <c r="G142">
        <v>36400</v>
      </c>
      <c r="H142">
        <v>0</v>
      </c>
      <c r="I142">
        <v>0</v>
      </c>
      <c r="J142">
        <v>0</v>
      </c>
      <c r="K142" t="s">
        <v>1356</v>
      </c>
      <c r="L142">
        <v>47800</v>
      </c>
      <c r="M142" t="s">
        <v>16</v>
      </c>
      <c r="N142">
        <v>12700</v>
      </c>
      <c r="O142" t="s">
        <v>1357</v>
      </c>
      <c r="P142" t="s">
        <v>1345</v>
      </c>
      <c r="Q142" s="12">
        <f t="shared" ca="1" si="4"/>
        <v>45257</v>
      </c>
      <c r="R142" t="str">
        <f t="shared" ca="1" si="5"/>
        <v>CUST1669</v>
      </c>
      <c r="S142">
        <f>IF(Table001__Page_1_13[[#This Row],[Loan Status]]="NO LOAN",0,1)</f>
        <v>0</v>
      </c>
      <c r="T142">
        <f>IF(Table001__Page_1_13[[#This Row],[Loan Status]]="active",1,0)</f>
        <v>0</v>
      </c>
      <c r="U142">
        <f>IF(Table001__Page_1_13[[#This Row],[NPA Status]]="NPA",Table001__Page_1_13[[#This Row],[Loan Amount (■)]],0)</f>
        <v>0</v>
      </c>
    </row>
    <row r="143" spans="1:21" x14ac:dyDescent="0.25">
      <c r="A143" t="s">
        <v>1331</v>
      </c>
      <c r="B143" t="s">
        <v>1373</v>
      </c>
      <c r="C143" t="s">
        <v>1365</v>
      </c>
      <c r="D143" t="s">
        <v>1334</v>
      </c>
      <c r="E143">
        <v>50</v>
      </c>
      <c r="F143" s="1">
        <v>44063</v>
      </c>
      <c r="G143">
        <v>66800</v>
      </c>
      <c r="H143">
        <v>0</v>
      </c>
      <c r="I143">
        <v>0</v>
      </c>
      <c r="J143">
        <v>0</v>
      </c>
      <c r="K143" t="s">
        <v>1356</v>
      </c>
      <c r="L143">
        <v>79000</v>
      </c>
      <c r="M143" t="s">
        <v>1352</v>
      </c>
      <c r="N143">
        <v>10200</v>
      </c>
      <c r="O143" t="s">
        <v>1357</v>
      </c>
      <c r="P143" t="s">
        <v>1338</v>
      </c>
      <c r="Q143" s="12">
        <f t="shared" ca="1" si="4"/>
        <v>45605</v>
      </c>
      <c r="R143" t="str">
        <f t="shared" ca="1" si="5"/>
        <v>CUST1896</v>
      </c>
      <c r="S143">
        <f>IF(Table001__Page_1_13[[#This Row],[Loan Status]]="NO LOAN",0,1)</f>
        <v>0</v>
      </c>
      <c r="T143">
        <f>IF(Table001__Page_1_13[[#This Row],[Loan Status]]="active",1,0)</f>
        <v>0</v>
      </c>
      <c r="U143">
        <f>IF(Table001__Page_1_13[[#This Row],[NPA Status]]="NPA",Table001__Page_1_13[[#This Row],[Loan Amount (■)]],0)</f>
        <v>0</v>
      </c>
    </row>
    <row r="144" spans="1:21" x14ac:dyDescent="0.25">
      <c r="A144" t="s">
        <v>1339</v>
      </c>
      <c r="B144" t="s">
        <v>1358</v>
      </c>
      <c r="C144" t="s">
        <v>1333</v>
      </c>
      <c r="D144" t="s">
        <v>1334</v>
      </c>
      <c r="E144">
        <v>28</v>
      </c>
      <c r="F144" s="1">
        <v>45802</v>
      </c>
      <c r="G144">
        <v>189400</v>
      </c>
      <c r="H144">
        <v>0</v>
      </c>
      <c r="I144">
        <v>0</v>
      </c>
      <c r="J144">
        <v>0</v>
      </c>
      <c r="K144" t="s">
        <v>1356</v>
      </c>
      <c r="L144">
        <v>214900</v>
      </c>
      <c r="M144" t="s">
        <v>16</v>
      </c>
      <c r="N144">
        <v>22800</v>
      </c>
      <c r="O144" t="s">
        <v>1357</v>
      </c>
      <c r="P144" t="s">
        <v>1338</v>
      </c>
      <c r="Q144" s="12">
        <f t="shared" ca="1" si="4"/>
        <v>44014</v>
      </c>
      <c r="R144" t="str">
        <f t="shared" ca="1" si="5"/>
        <v>CUST1696</v>
      </c>
      <c r="S144">
        <f>IF(Table001__Page_1_13[[#This Row],[Loan Status]]="NO LOAN",0,1)</f>
        <v>0</v>
      </c>
      <c r="T144">
        <f>IF(Table001__Page_1_13[[#This Row],[Loan Status]]="active",1,0)</f>
        <v>0</v>
      </c>
      <c r="U144">
        <f>IF(Table001__Page_1_13[[#This Row],[NPA Status]]="NPA",Table001__Page_1_13[[#This Row],[Loan Amount (■)]],0)</f>
        <v>0</v>
      </c>
    </row>
    <row r="145" spans="1:21" x14ac:dyDescent="0.25">
      <c r="A145" t="s">
        <v>1346</v>
      </c>
      <c r="B145" t="s">
        <v>1364</v>
      </c>
      <c r="C145" t="s">
        <v>1365</v>
      </c>
      <c r="D145" t="s">
        <v>1342</v>
      </c>
      <c r="E145">
        <v>42</v>
      </c>
      <c r="F145" s="1">
        <v>44058</v>
      </c>
      <c r="G145">
        <v>90400</v>
      </c>
      <c r="H145">
        <v>111100</v>
      </c>
      <c r="I145">
        <v>12.99</v>
      </c>
      <c r="J145">
        <v>2527</v>
      </c>
      <c r="K145" t="s">
        <v>1343</v>
      </c>
      <c r="L145">
        <v>106600</v>
      </c>
      <c r="M145" t="s">
        <v>1359</v>
      </c>
      <c r="N145">
        <v>13100</v>
      </c>
      <c r="O145" t="s">
        <v>1337</v>
      </c>
      <c r="P145" t="s">
        <v>1338</v>
      </c>
      <c r="Q145" s="12">
        <f t="shared" ca="1" si="4"/>
        <v>44347</v>
      </c>
      <c r="R145" t="str">
        <f t="shared" ca="1" si="5"/>
        <v>CUST1927</v>
      </c>
      <c r="S145">
        <f>IF(Table001__Page_1_13[[#This Row],[Loan Status]]="NO LOAN",0,1)</f>
        <v>1</v>
      </c>
      <c r="T145">
        <f>IF(Table001__Page_1_13[[#This Row],[Loan Status]]="active",1,0)</f>
        <v>1</v>
      </c>
      <c r="U145">
        <f>IF(Table001__Page_1_13[[#This Row],[NPA Status]]="NPA",Table001__Page_1_13[[#This Row],[Loan Amount (■)]],0)</f>
        <v>0</v>
      </c>
    </row>
    <row r="146" spans="1:21" x14ac:dyDescent="0.25">
      <c r="A146" t="s">
        <v>1366</v>
      </c>
      <c r="B146" t="s">
        <v>1364</v>
      </c>
      <c r="C146" t="s">
        <v>1365</v>
      </c>
      <c r="D146" t="s">
        <v>1342</v>
      </c>
      <c r="E146">
        <v>64</v>
      </c>
      <c r="F146" s="1">
        <v>45153</v>
      </c>
      <c r="G146">
        <v>224400</v>
      </c>
      <c r="H146">
        <v>2195400</v>
      </c>
      <c r="I146">
        <v>12.44</v>
      </c>
      <c r="J146">
        <v>58289</v>
      </c>
      <c r="K146" t="s">
        <v>1343</v>
      </c>
      <c r="L146">
        <v>358700</v>
      </c>
      <c r="M146" t="s">
        <v>1344</v>
      </c>
      <c r="N146">
        <v>3900</v>
      </c>
      <c r="O146" t="s">
        <v>1337</v>
      </c>
      <c r="P146" t="s">
        <v>1345</v>
      </c>
      <c r="Q146" s="12">
        <f t="shared" ca="1" si="4"/>
        <v>43731</v>
      </c>
      <c r="R146" t="str">
        <f t="shared" ca="1" si="5"/>
        <v>CUST1198</v>
      </c>
      <c r="S146">
        <f>IF(Table001__Page_1_13[[#This Row],[Loan Status]]="NO LOAN",0,1)</f>
        <v>1</v>
      </c>
      <c r="T146">
        <f>IF(Table001__Page_1_13[[#This Row],[Loan Status]]="active",1,0)</f>
        <v>1</v>
      </c>
      <c r="U146">
        <f>IF(Table001__Page_1_13[[#This Row],[NPA Status]]="NPA",Table001__Page_1_13[[#This Row],[Loan Amount (■)]],0)</f>
        <v>0</v>
      </c>
    </row>
    <row r="147" spans="1:21" x14ac:dyDescent="0.25">
      <c r="A147" t="s">
        <v>1331</v>
      </c>
      <c r="B147" t="s">
        <v>1373</v>
      </c>
      <c r="C147" t="s">
        <v>1365</v>
      </c>
      <c r="D147" t="s">
        <v>1342</v>
      </c>
      <c r="E147">
        <v>56</v>
      </c>
      <c r="F147" s="1">
        <v>44038</v>
      </c>
      <c r="G147">
        <v>107700</v>
      </c>
      <c r="H147">
        <v>759400</v>
      </c>
      <c r="I147">
        <v>14.37</v>
      </c>
      <c r="J147">
        <v>20893</v>
      </c>
      <c r="K147" t="s">
        <v>1343</v>
      </c>
      <c r="L147">
        <v>166500</v>
      </c>
      <c r="M147" t="s">
        <v>1359</v>
      </c>
      <c r="N147">
        <v>60400</v>
      </c>
      <c r="O147" t="s">
        <v>1337</v>
      </c>
      <c r="P147" t="s">
        <v>1338</v>
      </c>
      <c r="Q147" s="12">
        <f t="shared" ca="1" si="4"/>
        <v>45350</v>
      </c>
      <c r="R147" t="str">
        <f t="shared" ca="1" si="5"/>
        <v>CUST1574</v>
      </c>
      <c r="S147">
        <f>IF(Table001__Page_1_13[[#This Row],[Loan Status]]="NO LOAN",0,1)</f>
        <v>1</v>
      </c>
      <c r="T147">
        <f>IF(Table001__Page_1_13[[#This Row],[Loan Status]]="active",1,0)</f>
        <v>1</v>
      </c>
      <c r="U147">
        <f>IF(Table001__Page_1_13[[#This Row],[NPA Status]]="NPA",Table001__Page_1_13[[#This Row],[Loan Amount (■)]],0)</f>
        <v>0</v>
      </c>
    </row>
    <row r="148" spans="1:21" x14ac:dyDescent="0.25">
      <c r="A148" t="s">
        <v>1339</v>
      </c>
      <c r="B148" t="s">
        <v>1354</v>
      </c>
      <c r="C148" t="s">
        <v>1355</v>
      </c>
      <c r="D148" t="s">
        <v>1334</v>
      </c>
      <c r="E148">
        <v>25</v>
      </c>
      <c r="F148" s="1">
        <v>45541</v>
      </c>
      <c r="G148">
        <v>494400</v>
      </c>
      <c r="H148">
        <v>900400</v>
      </c>
      <c r="I148">
        <v>8.34</v>
      </c>
      <c r="J148">
        <v>22125</v>
      </c>
      <c r="K148" t="s">
        <v>1343</v>
      </c>
      <c r="L148">
        <v>409500</v>
      </c>
      <c r="M148" t="s">
        <v>1359</v>
      </c>
      <c r="N148">
        <v>10100</v>
      </c>
      <c r="O148" t="s">
        <v>1337</v>
      </c>
      <c r="P148" t="s">
        <v>1338</v>
      </c>
      <c r="Q148" s="12">
        <f t="shared" ca="1" si="4"/>
        <v>43739</v>
      </c>
      <c r="R148" t="str">
        <f t="shared" ca="1" si="5"/>
        <v>CUST1099</v>
      </c>
      <c r="S148">
        <f>IF(Table001__Page_1_13[[#This Row],[Loan Status]]="NO LOAN",0,1)</f>
        <v>1</v>
      </c>
      <c r="T148">
        <f>IF(Table001__Page_1_13[[#This Row],[Loan Status]]="active",1,0)</f>
        <v>1</v>
      </c>
      <c r="U148">
        <f>IF(Table001__Page_1_13[[#This Row],[NPA Status]]="NPA",Table001__Page_1_13[[#This Row],[Loan Amount (■)]],0)</f>
        <v>0</v>
      </c>
    </row>
    <row r="149" spans="1:21" x14ac:dyDescent="0.25">
      <c r="A149" t="s">
        <v>1339</v>
      </c>
      <c r="B149" t="s">
        <v>1360</v>
      </c>
      <c r="C149" t="s">
        <v>1341</v>
      </c>
      <c r="D149" t="s">
        <v>1342</v>
      </c>
      <c r="E149">
        <v>33</v>
      </c>
      <c r="F149" s="1">
        <v>45556</v>
      </c>
      <c r="G149">
        <v>19800</v>
      </c>
      <c r="H149">
        <v>0</v>
      </c>
      <c r="I149">
        <v>0</v>
      </c>
      <c r="J149">
        <v>0</v>
      </c>
      <c r="K149" t="s">
        <v>1356</v>
      </c>
      <c r="L149">
        <v>27800</v>
      </c>
      <c r="M149" t="s">
        <v>1352</v>
      </c>
      <c r="N149">
        <v>7400</v>
      </c>
      <c r="O149" t="s">
        <v>1357</v>
      </c>
      <c r="P149" t="s">
        <v>1361</v>
      </c>
      <c r="Q149" s="12">
        <f t="shared" ca="1" si="4"/>
        <v>44942</v>
      </c>
      <c r="R149" t="str">
        <f t="shared" ca="1" si="5"/>
        <v>CUST1123</v>
      </c>
      <c r="S149">
        <f>IF(Table001__Page_1_13[[#This Row],[Loan Status]]="NO LOAN",0,1)</f>
        <v>0</v>
      </c>
      <c r="T149">
        <f>IF(Table001__Page_1_13[[#This Row],[Loan Status]]="active",1,0)</f>
        <v>0</v>
      </c>
      <c r="U149">
        <f>IF(Table001__Page_1_13[[#This Row],[NPA Status]]="NPA",Table001__Page_1_13[[#This Row],[Loan Amount (■)]],0)</f>
        <v>0</v>
      </c>
    </row>
    <row r="150" spans="1:21" x14ac:dyDescent="0.25">
      <c r="A150" t="s">
        <v>1366</v>
      </c>
      <c r="B150" t="s">
        <v>1362</v>
      </c>
      <c r="C150" t="s">
        <v>1363</v>
      </c>
      <c r="D150" t="s">
        <v>1334</v>
      </c>
      <c r="E150">
        <v>49</v>
      </c>
      <c r="F150" s="1">
        <v>45170</v>
      </c>
      <c r="G150">
        <v>62400</v>
      </c>
      <c r="H150">
        <v>1255600</v>
      </c>
      <c r="I150">
        <v>12.06</v>
      </c>
      <c r="J150">
        <v>41740</v>
      </c>
      <c r="K150" t="s">
        <v>1343</v>
      </c>
      <c r="L150">
        <v>68400</v>
      </c>
      <c r="M150" t="s">
        <v>1336</v>
      </c>
      <c r="N150">
        <v>20200</v>
      </c>
      <c r="O150" t="s">
        <v>1337</v>
      </c>
      <c r="P150" t="s">
        <v>1338</v>
      </c>
      <c r="Q150" s="12">
        <f t="shared" ca="1" si="4"/>
        <v>43671</v>
      </c>
      <c r="R150" t="str">
        <f t="shared" ca="1" si="5"/>
        <v>CUST1130</v>
      </c>
      <c r="S150">
        <f>IF(Table001__Page_1_13[[#This Row],[Loan Status]]="NO LOAN",0,1)</f>
        <v>1</v>
      </c>
      <c r="T150">
        <f>IF(Table001__Page_1_13[[#This Row],[Loan Status]]="active",1,0)</f>
        <v>1</v>
      </c>
      <c r="U150">
        <f>IF(Table001__Page_1_13[[#This Row],[NPA Status]]="NPA",Table001__Page_1_13[[#This Row],[Loan Amount (■)]],0)</f>
        <v>0</v>
      </c>
    </row>
    <row r="151" spans="1:21" x14ac:dyDescent="0.25">
      <c r="A151" t="s">
        <v>1366</v>
      </c>
      <c r="B151" t="s">
        <v>1332</v>
      </c>
      <c r="C151" t="s">
        <v>1333</v>
      </c>
      <c r="D151" t="s">
        <v>1334</v>
      </c>
      <c r="E151">
        <v>51</v>
      </c>
      <c r="F151" s="1">
        <v>45936</v>
      </c>
      <c r="G151">
        <v>29800</v>
      </c>
      <c r="H151">
        <v>0</v>
      </c>
      <c r="I151">
        <v>0</v>
      </c>
      <c r="J151">
        <v>0</v>
      </c>
      <c r="K151" t="s">
        <v>1356</v>
      </c>
      <c r="L151">
        <v>33500</v>
      </c>
      <c r="M151" t="s">
        <v>1359</v>
      </c>
      <c r="N151">
        <v>10600</v>
      </c>
      <c r="O151" t="s">
        <v>1357</v>
      </c>
      <c r="P151" t="s">
        <v>1338</v>
      </c>
      <c r="Q151" s="12">
        <f t="shared" ca="1" si="4"/>
        <v>44972</v>
      </c>
      <c r="R151" t="str">
        <f t="shared" ca="1" si="5"/>
        <v>CUST1987</v>
      </c>
      <c r="S151">
        <f>IF(Table001__Page_1_13[[#This Row],[Loan Status]]="NO LOAN",0,1)</f>
        <v>0</v>
      </c>
      <c r="T151">
        <f>IF(Table001__Page_1_13[[#This Row],[Loan Status]]="active",1,0)</f>
        <v>0</v>
      </c>
      <c r="U151">
        <f>IF(Table001__Page_1_13[[#This Row],[NPA Status]]="NPA",Table001__Page_1_13[[#This Row],[Loan Amount (■)]],0)</f>
        <v>0</v>
      </c>
    </row>
    <row r="152" spans="1:21" x14ac:dyDescent="0.25">
      <c r="A152" t="s">
        <v>1339</v>
      </c>
      <c r="B152" t="s">
        <v>1362</v>
      </c>
      <c r="C152" t="s">
        <v>1363</v>
      </c>
      <c r="D152" t="s">
        <v>1334</v>
      </c>
      <c r="E152">
        <v>36</v>
      </c>
      <c r="F152" s="1">
        <v>43642</v>
      </c>
      <c r="G152">
        <v>31600</v>
      </c>
      <c r="H152">
        <v>0</v>
      </c>
      <c r="I152">
        <v>0</v>
      </c>
      <c r="J152">
        <v>0</v>
      </c>
      <c r="K152" t="s">
        <v>1356</v>
      </c>
      <c r="L152">
        <v>18200</v>
      </c>
      <c r="M152" t="s">
        <v>16</v>
      </c>
      <c r="N152">
        <v>12200</v>
      </c>
      <c r="O152" t="s">
        <v>1357</v>
      </c>
      <c r="P152" t="s">
        <v>1345</v>
      </c>
      <c r="Q152" s="12">
        <f t="shared" ca="1" si="4"/>
        <v>44075</v>
      </c>
      <c r="R152" t="str">
        <f t="shared" ca="1" si="5"/>
        <v>CUST1703</v>
      </c>
      <c r="S152">
        <f>IF(Table001__Page_1_13[[#This Row],[Loan Status]]="NO LOAN",0,1)</f>
        <v>0</v>
      </c>
      <c r="T152">
        <f>IF(Table001__Page_1_13[[#This Row],[Loan Status]]="active",1,0)</f>
        <v>0</v>
      </c>
      <c r="U152">
        <f>IF(Table001__Page_1_13[[#This Row],[NPA Status]]="NPA",Table001__Page_1_13[[#This Row],[Loan Amount (■)]],0)</f>
        <v>0</v>
      </c>
    </row>
    <row r="153" spans="1:21" x14ac:dyDescent="0.25">
      <c r="A153" t="s">
        <v>1346</v>
      </c>
      <c r="B153" t="s">
        <v>1375</v>
      </c>
      <c r="C153" t="s">
        <v>1363</v>
      </c>
      <c r="D153" t="s">
        <v>1334</v>
      </c>
      <c r="E153">
        <v>62</v>
      </c>
      <c r="F153" s="1">
        <v>43994</v>
      </c>
      <c r="G153">
        <v>31900</v>
      </c>
      <c r="H153">
        <v>436100</v>
      </c>
      <c r="I153">
        <v>9.08</v>
      </c>
      <c r="J153">
        <v>9070</v>
      </c>
      <c r="K153" t="s">
        <v>1343</v>
      </c>
      <c r="L153">
        <v>30500</v>
      </c>
      <c r="M153" t="s">
        <v>1336</v>
      </c>
      <c r="N153">
        <v>80100</v>
      </c>
      <c r="O153" t="s">
        <v>1337</v>
      </c>
      <c r="P153" t="s">
        <v>1345</v>
      </c>
      <c r="Q153" s="12">
        <f t="shared" ca="1" si="4"/>
        <v>43552</v>
      </c>
      <c r="R153" t="str">
        <f t="shared" ca="1" si="5"/>
        <v>CUST1667</v>
      </c>
      <c r="S153">
        <f>IF(Table001__Page_1_13[[#This Row],[Loan Status]]="NO LOAN",0,1)</f>
        <v>1</v>
      </c>
      <c r="T153">
        <f>IF(Table001__Page_1_13[[#This Row],[Loan Status]]="active",1,0)</f>
        <v>1</v>
      </c>
      <c r="U153">
        <f>IF(Table001__Page_1_13[[#This Row],[NPA Status]]="NPA",Table001__Page_1_13[[#This Row],[Loan Amount (■)]],0)</f>
        <v>0</v>
      </c>
    </row>
    <row r="154" spans="1:21" x14ac:dyDescent="0.25">
      <c r="A154" t="s">
        <v>1339</v>
      </c>
      <c r="B154" t="s">
        <v>1369</v>
      </c>
      <c r="C154" t="s">
        <v>1370</v>
      </c>
      <c r="D154" t="s">
        <v>1342</v>
      </c>
      <c r="E154">
        <v>50</v>
      </c>
      <c r="F154" s="1">
        <v>45099</v>
      </c>
      <c r="G154">
        <v>86500</v>
      </c>
      <c r="H154">
        <v>0</v>
      </c>
      <c r="I154">
        <v>0</v>
      </c>
      <c r="J154">
        <v>0</v>
      </c>
      <c r="K154" t="s">
        <v>1356</v>
      </c>
      <c r="L154">
        <v>68900</v>
      </c>
      <c r="M154" t="s">
        <v>16</v>
      </c>
      <c r="N154">
        <v>6600</v>
      </c>
      <c r="O154" t="s">
        <v>1357</v>
      </c>
      <c r="P154" t="s">
        <v>1361</v>
      </c>
      <c r="Q154" s="12">
        <f t="shared" ca="1" si="4"/>
        <v>44350</v>
      </c>
      <c r="R154" t="str">
        <f t="shared" ca="1" si="5"/>
        <v>CUST1317</v>
      </c>
      <c r="S154">
        <f>IF(Table001__Page_1_13[[#This Row],[Loan Status]]="NO LOAN",0,1)</f>
        <v>0</v>
      </c>
      <c r="T154">
        <f>IF(Table001__Page_1_13[[#This Row],[Loan Status]]="active",1,0)</f>
        <v>0</v>
      </c>
      <c r="U154">
        <f>IF(Table001__Page_1_13[[#This Row],[NPA Status]]="NPA",Table001__Page_1_13[[#This Row],[Loan Amount (■)]],0)</f>
        <v>0</v>
      </c>
    </row>
    <row r="155" spans="1:21" x14ac:dyDescent="0.25">
      <c r="A155" t="s">
        <v>1339</v>
      </c>
      <c r="B155" t="s">
        <v>1332</v>
      </c>
      <c r="C155" t="s">
        <v>1333</v>
      </c>
      <c r="D155" t="s">
        <v>1342</v>
      </c>
      <c r="E155">
        <v>36</v>
      </c>
      <c r="F155" s="1">
        <v>44431</v>
      </c>
      <c r="G155">
        <v>90900</v>
      </c>
      <c r="H155">
        <v>189900</v>
      </c>
      <c r="I155">
        <v>9.36</v>
      </c>
      <c r="J155">
        <v>8707</v>
      </c>
      <c r="K155" t="s">
        <v>1335</v>
      </c>
      <c r="L155">
        <v>109700</v>
      </c>
      <c r="M155" t="s">
        <v>16</v>
      </c>
      <c r="N155">
        <v>6400</v>
      </c>
      <c r="O155" t="s">
        <v>1337</v>
      </c>
      <c r="P155" t="s">
        <v>1345</v>
      </c>
      <c r="Q155" s="12">
        <f t="shared" ca="1" si="4"/>
        <v>46017</v>
      </c>
      <c r="R155" t="str">
        <f t="shared" ca="1" si="5"/>
        <v>CUST1985</v>
      </c>
      <c r="S155">
        <f>IF(Table001__Page_1_13[[#This Row],[Loan Status]]="NO LOAN",0,1)</f>
        <v>1</v>
      </c>
      <c r="T155">
        <f>IF(Table001__Page_1_13[[#This Row],[Loan Status]]="active",1,0)</f>
        <v>0</v>
      </c>
      <c r="U155">
        <f>IF(Table001__Page_1_13[[#This Row],[NPA Status]]="NPA",Table001__Page_1_13[[#This Row],[Loan Amount (■)]],0)</f>
        <v>0</v>
      </c>
    </row>
    <row r="156" spans="1:21" x14ac:dyDescent="0.25">
      <c r="A156" t="s">
        <v>1339</v>
      </c>
      <c r="B156" t="s">
        <v>1375</v>
      </c>
      <c r="C156" t="s">
        <v>1363</v>
      </c>
      <c r="D156" t="s">
        <v>1334</v>
      </c>
      <c r="E156">
        <v>32</v>
      </c>
      <c r="F156" s="1">
        <v>44983</v>
      </c>
      <c r="G156">
        <v>107900</v>
      </c>
      <c r="H156">
        <v>219900</v>
      </c>
      <c r="I156">
        <v>11.6</v>
      </c>
      <c r="J156">
        <v>19497</v>
      </c>
      <c r="K156" t="s">
        <v>1335</v>
      </c>
      <c r="L156">
        <v>136800</v>
      </c>
      <c r="M156" t="s">
        <v>1336</v>
      </c>
      <c r="N156">
        <v>9400</v>
      </c>
      <c r="O156" t="s">
        <v>1337</v>
      </c>
      <c r="P156" t="s">
        <v>1361</v>
      </c>
      <c r="Q156" s="12">
        <f t="shared" ca="1" si="4"/>
        <v>43654</v>
      </c>
      <c r="R156" t="str">
        <f t="shared" ca="1" si="5"/>
        <v>CUST1322</v>
      </c>
      <c r="S156">
        <f>IF(Table001__Page_1_13[[#This Row],[Loan Status]]="NO LOAN",0,1)</f>
        <v>1</v>
      </c>
      <c r="T156">
        <f>IF(Table001__Page_1_13[[#This Row],[Loan Status]]="active",1,0)</f>
        <v>0</v>
      </c>
      <c r="U156">
        <f>IF(Table001__Page_1_13[[#This Row],[NPA Status]]="NPA",Table001__Page_1_13[[#This Row],[Loan Amount (■)]],0)</f>
        <v>0</v>
      </c>
    </row>
    <row r="157" spans="1:21" x14ac:dyDescent="0.25">
      <c r="A157" t="s">
        <v>1339</v>
      </c>
      <c r="B157" t="s">
        <v>1358</v>
      </c>
      <c r="C157" t="s">
        <v>1333</v>
      </c>
      <c r="D157" t="s">
        <v>1342</v>
      </c>
      <c r="E157">
        <v>37</v>
      </c>
      <c r="F157" s="1">
        <v>43663</v>
      </c>
      <c r="G157">
        <v>28900</v>
      </c>
      <c r="H157">
        <v>206600</v>
      </c>
      <c r="I157">
        <v>8.67</v>
      </c>
      <c r="J157">
        <v>18036</v>
      </c>
      <c r="K157" t="s">
        <v>1343</v>
      </c>
      <c r="L157">
        <v>13900</v>
      </c>
      <c r="M157" t="s">
        <v>1336</v>
      </c>
      <c r="N157">
        <v>22300</v>
      </c>
      <c r="O157" t="s">
        <v>1337</v>
      </c>
      <c r="P157" t="s">
        <v>1345</v>
      </c>
      <c r="Q157" s="12">
        <f t="shared" ca="1" si="4"/>
        <v>46026</v>
      </c>
      <c r="R157" t="str">
        <f t="shared" ca="1" si="5"/>
        <v>CUST1639</v>
      </c>
      <c r="S157">
        <f>IF(Table001__Page_1_13[[#This Row],[Loan Status]]="NO LOAN",0,1)</f>
        <v>1</v>
      </c>
      <c r="T157">
        <f>IF(Table001__Page_1_13[[#This Row],[Loan Status]]="active",1,0)</f>
        <v>1</v>
      </c>
      <c r="U157">
        <f>IF(Table001__Page_1_13[[#This Row],[NPA Status]]="NPA",Table001__Page_1_13[[#This Row],[Loan Amount (■)]],0)</f>
        <v>0</v>
      </c>
    </row>
    <row r="158" spans="1:21" x14ac:dyDescent="0.25">
      <c r="A158" t="s">
        <v>1366</v>
      </c>
      <c r="B158" t="s">
        <v>1369</v>
      </c>
      <c r="C158" t="s">
        <v>1370</v>
      </c>
      <c r="D158" t="s">
        <v>1342</v>
      </c>
      <c r="E158">
        <v>36</v>
      </c>
      <c r="F158" s="1">
        <v>44318</v>
      </c>
      <c r="G158">
        <v>56900</v>
      </c>
      <c r="H158">
        <v>0</v>
      </c>
      <c r="I158">
        <v>0</v>
      </c>
      <c r="J158">
        <v>0</v>
      </c>
      <c r="K158" t="s">
        <v>1356</v>
      </c>
      <c r="L158">
        <v>56600</v>
      </c>
      <c r="M158" t="s">
        <v>16</v>
      </c>
      <c r="N158">
        <v>2200</v>
      </c>
      <c r="O158" t="s">
        <v>1357</v>
      </c>
      <c r="P158" t="s">
        <v>1338</v>
      </c>
      <c r="Q158" s="12">
        <f t="shared" ca="1" si="4"/>
        <v>43531</v>
      </c>
      <c r="R158" t="str">
        <f t="shared" ca="1" si="5"/>
        <v>CUST1337</v>
      </c>
      <c r="S158">
        <f>IF(Table001__Page_1_13[[#This Row],[Loan Status]]="NO LOAN",0,1)</f>
        <v>0</v>
      </c>
      <c r="T158">
        <f>IF(Table001__Page_1_13[[#This Row],[Loan Status]]="active",1,0)</f>
        <v>0</v>
      </c>
      <c r="U158">
        <f>IF(Table001__Page_1_13[[#This Row],[NPA Status]]="NPA",Table001__Page_1_13[[#This Row],[Loan Amount (■)]],0)</f>
        <v>0</v>
      </c>
    </row>
    <row r="159" spans="1:21" x14ac:dyDescent="0.25">
      <c r="A159" t="s">
        <v>1346</v>
      </c>
      <c r="B159" t="s">
        <v>1368</v>
      </c>
      <c r="C159" t="s">
        <v>1365</v>
      </c>
      <c r="D159" t="s">
        <v>1342</v>
      </c>
      <c r="E159">
        <v>32</v>
      </c>
      <c r="F159" s="1">
        <v>45003</v>
      </c>
      <c r="G159">
        <v>33000</v>
      </c>
      <c r="H159">
        <v>329900</v>
      </c>
      <c r="I159">
        <v>11.07</v>
      </c>
      <c r="J159">
        <v>8538</v>
      </c>
      <c r="K159" t="s">
        <v>1343</v>
      </c>
      <c r="L159">
        <v>42300</v>
      </c>
      <c r="M159" t="s">
        <v>1352</v>
      </c>
      <c r="N159">
        <v>1400</v>
      </c>
      <c r="O159" t="s">
        <v>1337</v>
      </c>
      <c r="P159" t="s">
        <v>1338</v>
      </c>
      <c r="Q159" s="12">
        <f t="shared" ca="1" si="4"/>
        <v>43495</v>
      </c>
      <c r="R159" t="str">
        <f t="shared" ca="1" si="5"/>
        <v>CUST1651</v>
      </c>
      <c r="S159">
        <f>IF(Table001__Page_1_13[[#This Row],[Loan Status]]="NO LOAN",0,1)</f>
        <v>1</v>
      </c>
      <c r="T159">
        <f>IF(Table001__Page_1_13[[#This Row],[Loan Status]]="active",1,0)</f>
        <v>1</v>
      </c>
      <c r="U159">
        <f>IF(Table001__Page_1_13[[#This Row],[NPA Status]]="NPA",Table001__Page_1_13[[#This Row],[Loan Amount (■)]],0)</f>
        <v>0</v>
      </c>
    </row>
    <row r="160" spans="1:21" x14ac:dyDescent="0.25">
      <c r="A160" t="s">
        <v>1339</v>
      </c>
      <c r="B160" t="s">
        <v>1373</v>
      </c>
      <c r="C160" t="s">
        <v>1365</v>
      </c>
      <c r="D160" t="s">
        <v>1342</v>
      </c>
      <c r="E160">
        <v>28</v>
      </c>
      <c r="F160" s="1">
        <v>45535</v>
      </c>
      <c r="G160">
        <v>166200</v>
      </c>
      <c r="H160">
        <v>148100</v>
      </c>
      <c r="I160">
        <v>7.52</v>
      </c>
      <c r="J160">
        <v>12850</v>
      </c>
      <c r="K160" t="s">
        <v>1343</v>
      </c>
      <c r="L160">
        <v>158400</v>
      </c>
      <c r="M160" t="s">
        <v>1344</v>
      </c>
      <c r="N160">
        <v>5000</v>
      </c>
      <c r="O160" t="s">
        <v>1337</v>
      </c>
      <c r="P160" t="s">
        <v>1345</v>
      </c>
      <c r="Q160" s="12">
        <f t="shared" ca="1" si="4"/>
        <v>44788</v>
      </c>
      <c r="R160" t="str">
        <f t="shared" ca="1" si="5"/>
        <v>CUST1026</v>
      </c>
      <c r="S160">
        <f>IF(Table001__Page_1_13[[#This Row],[Loan Status]]="NO LOAN",0,1)</f>
        <v>1</v>
      </c>
      <c r="T160">
        <f>IF(Table001__Page_1_13[[#This Row],[Loan Status]]="active",1,0)</f>
        <v>1</v>
      </c>
      <c r="U160">
        <f>IF(Table001__Page_1_13[[#This Row],[NPA Status]]="NPA",Table001__Page_1_13[[#This Row],[Loan Amount (■)]],0)</f>
        <v>0</v>
      </c>
    </row>
    <row r="161" spans="1:21" x14ac:dyDescent="0.25">
      <c r="A161" t="s">
        <v>1346</v>
      </c>
      <c r="B161" t="s">
        <v>1332</v>
      </c>
      <c r="C161" t="s">
        <v>1333</v>
      </c>
      <c r="D161" t="s">
        <v>1342</v>
      </c>
      <c r="E161">
        <v>40</v>
      </c>
      <c r="F161" s="1">
        <v>44546</v>
      </c>
      <c r="G161">
        <v>35800</v>
      </c>
      <c r="H161">
        <v>258800</v>
      </c>
      <c r="I161">
        <v>8.26</v>
      </c>
      <c r="J161">
        <v>8141</v>
      </c>
      <c r="K161" t="s">
        <v>1343</v>
      </c>
      <c r="L161">
        <v>42300</v>
      </c>
      <c r="M161" t="s">
        <v>1344</v>
      </c>
      <c r="N161">
        <v>2000</v>
      </c>
      <c r="O161" t="s">
        <v>1337</v>
      </c>
      <c r="P161" t="s">
        <v>1338</v>
      </c>
      <c r="Q161" s="12">
        <f t="shared" ca="1" si="4"/>
        <v>45355</v>
      </c>
      <c r="R161" t="str">
        <f t="shared" ca="1" si="5"/>
        <v>CUST1816</v>
      </c>
      <c r="S161">
        <f>IF(Table001__Page_1_13[[#This Row],[Loan Status]]="NO LOAN",0,1)</f>
        <v>1</v>
      </c>
      <c r="T161">
        <f>IF(Table001__Page_1_13[[#This Row],[Loan Status]]="active",1,0)</f>
        <v>1</v>
      </c>
      <c r="U161">
        <f>IF(Table001__Page_1_13[[#This Row],[NPA Status]]="NPA",Table001__Page_1_13[[#This Row],[Loan Amount (■)]],0)</f>
        <v>0</v>
      </c>
    </row>
    <row r="162" spans="1:21" x14ac:dyDescent="0.25">
      <c r="A162" t="s">
        <v>1366</v>
      </c>
      <c r="B162" t="s">
        <v>1332</v>
      </c>
      <c r="C162" t="s">
        <v>1333</v>
      </c>
      <c r="D162" t="s">
        <v>1342</v>
      </c>
      <c r="E162">
        <v>23</v>
      </c>
      <c r="F162" s="1">
        <v>43563</v>
      </c>
      <c r="G162">
        <v>62500</v>
      </c>
      <c r="H162">
        <v>1038300</v>
      </c>
      <c r="I162">
        <v>10.68</v>
      </c>
      <c r="J162">
        <v>22410</v>
      </c>
      <c r="K162" t="s">
        <v>1351</v>
      </c>
      <c r="L162">
        <v>68000</v>
      </c>
      <c r="M162" t="s">
        <v>1352</v>
      </c>
      <c r="N162">
        <v>5800</v>
      </c>
      <c r="O162" t="s">
        <v>1353</v>
      </c>
      <c r="P162" t="s">
        <v>1361</v>
      </c>
      <c r="Q162" s="12">
        <f t="shared" ca="1" si="4"/>
        <v>44812</v>
      </c>
      <c r="R162" t="str">
        <f t="shared" ca="1" si="5"/>
        <v>CUST1024</v>
      </c>
      <c r="S162">
        <f>IF(Table001__Page_1_13[[#This Row],[Loan Status]]="NO LOAN",0,1)</f>
        <v>1</v>
      </c>
      <c r="T162">
        <f>IF(Table001__Page_1_13[[#This Row],[Loan Status]]="active",1,0)</f>
        <v>0</v>
      </c>
      <c r="U162">
        <f>IF(Table001__Page_1_13[[#This Row],[NPA Status]]="NPA",Table001__Page_1_13[[#This Row],[Loan Amount (■)]],0)</f>
        <v>1038300</v>
      </c>
    </row>
    <row r="163" spans="1:21" x14ac:dyDescent="0.25">
      <c r="A163" t="s">
        <v>1366</v>
      </c>
      <c r="B163" t="s">
        <v>1371</v>
      </c>
      <c r="C163" t="s">
        <v>1372</v>
      </c>
      <c r="D163" t="s">
        <v>1342</v>
      </c>
      <c r="E163">
        <v>36</v>
      </c>
      <c r="F163" s="1">
        <v>45369</v>
      </c>
      <c r="G163">
        <v>120800</v>
      </c>
      <c r="H163">
        <v>0</v>
      </c>
      <c r="I163">
        <v>0</v>
      </c>
      <c r="J163">
        <v>0</v>
      </c>
      <c r="K163" t="s">
        <v>1356</v>
      </c>
      <c r="L163">
        <v>131100</v>
      </c>
      <c r="M163" t="s">
        <v>1336</v>
      </c>
      <c r="N163">
        <v>13400</v>
      </c>
      <c r="O163" t="s">
        <v>1357</v>
      </c>
      <c r="P163" t="s">
        <v>1345</v>
      </c>
      <c r="Q163" s="12">
        <f t="shared" ca="1" si="4"/>
        <v>44214</v>
      </c>
      <c r="R163" t="str">
        <f t="shared" ca="1" si="5"/>
        <v>CUST1518</v>
      </c>
      <c r="S163">
        <f>IF(Table001__Page_1_13[[#This Row],[Loan Status]]="NO LOAN",0,1)</f>
        <v>0</v>
      </c>
      <c r="T163">
        <f>IF(Table001__Page_1_13[[#This Row],[Loan Status]]="active",1,0)</f>
        <v>0</v>
      </c>
      <c r="U163">
        <f>IF(Table001__Page_1_13[[#This Row],[NPA Status]]="NPA",Table001__Page_1_13[[#This Row],[Loan Amount (■)]],0)</f>
        <v>0</v>
      </c>
    </row>
    <row r="164" spans="1:21" x14ac:dyDescent="0.25">
      <c r="A164" t="s">
        <v>1339</v>
      </c>
      <c r="B164" t="s">
        <v>1358</v>
      </c>
      <c r="C164" t="s">
        <v>1333</v>
      </c>
      <c r="D164" t="s">
        <v>1334</v>
      </c>
      <c r="E164">
        <v>50</v>
      </c>
      <c r="F164" s="1">
        <v>43900</v>
      </c>
      <c r="G164">
        <v>44400</v>
      </c>
      <c r="H164">
        <v>0</v>
      </c>
      <c r="I164">
        <v>0</v>
      </c>
      <c r="J164">
        <v>0</v>
      </c>
      <c r="K164" t="s">
        <v>1356</v>
      </c>
      <c r="L164">
        <v>41400</v>
      </c>
      <c r="M164" t="s">
        <v>16</v>
      </c>
      <c r="N164">
        <v>3800</v>
      </c>
      <c r="O164" t="s">
        <v>1357</v>
      </c>
      <c r="P164" t="s">
        <v>1338</v>
      </c>
      <c r="Q164" s="12">
        <f t="shared" ca="1" si="4"/>
        <v>45363</v>
      </c>
      <c r="R164" t="str">
        <f t="shared" ca="1" si="5"/>
        <v>CUST1838</v>
      </c>
      <c r="S164">
        <f>IF(Table001__Page_1_13[[#This Row],[Loan Status]]="NO LOAN",0,1)</f>
        <v>0</v>
      </c>
      <c r="T164">
        <f>IF(Table001__Page_1_13[[#This Row],[Loan Status]]="active",1,0)</f>
        <v>0</v>
      </c>
      <c r="U164">
        <f>IF(Table001__Page_1_13[[#This Row],[NPA Status]]="NPA",Table001__Page_1_13[[#This Row],[Loan Amount (■)]],0)</f>
        <v>0</v>
      </c>
    </row>
    <row r="165" spans="1:21" x14ac:dyDescent="0.25">
      <c r="A165" t="s">
        <v>1339</v>
      </c>
      <c r="B165" t="s">
        <v>1360</v>
      </c>
      <c r="C165" t="s">
        <v>1341</v>
      </c>
      <c r="D165" t="s">
        <v>1334</v>
      </c>
      <c r="E165">
        <v>65</v>
      </c>
      <c r="F165" s="1">
        <v>44102</v>
      </c>
      <c r="G165">
        <v>135300</v>
      </c>
      <c r="H165">
        <v>968600</v>
      </c>
      <c r="I165">
        <v>11.16</v>
      </c>
      <c r="J165">
        <v>31784</v>
      </c>
      <c r="K165" t="s">
        <v>1343</v>
      </c>
      <c r="L165">
        <v>94100</v>
      </c>
      <c r="M165" t="s">
        <v>1344</v>
      </c>
      <c r="N165">
        <v>2400</v>
      </c>
      <c r="O165" t="s">
        <v>1337</v>
      </c>
      <c r="P165" t="s">
        <v>1338</v>
      </c>
      <c r="Q165" s="12">
        <f t="shared" ca="1" si="4"/>
        <v>44448</v>
      </c>
      <c r="R165" t="str">
        <f t="shared" ca="1" si="5"/>
        <v>CUST1629</v>
      </c>
      <c r="S165">
        <f>IF(Table001__Page_1_13[[#This Row],[Loan Status]]="NO LOAN",0,1)</f>
        <v>1</v>
      </c>
      <c r="T165">
        <f>IF(Table001__Page_1_13[[#This Row],[Loan Status]]="active",1,0)</f>
        <v>1</v>
      </c>
      <c r="U165">
        <f>IF(Table001__Page_1_13[[#This Row],[NPA Status]]="NPA",Table001__Page_1_13[[#This Row],[Loan Amount (■)]],0)</f>
        <v>0</v>
      </c>
    </row>
    <row r="166" spans="1:21" x14ac:dyDescent="0.25">
      <c r="A166" t="s">
        <v>1339</v>
      </c>
      <c r="B166" t="s">
        <v>1364</v>
      </c>
      <c r="C166" t="s">
        <v>1365</v>
      </c>
      <c r="D166" t="s">
        <v>1342</v>
      </c>
      <c r="E166">
        <v>43</v>
      </c>
      <c r="F166" s="1">
        <v>44053</v>
      </c>
      <c r="G166">
        <v>291200</v>
      </c>
      <c r="H166">
        <v>93300</v>
      </c>
      <c r="I166">
        <v>10.97</v>
      </c>
      <c r="J166">
        <v>4347</v>
      </c>
      <c r="K166" t="s">
        <v>1343</v>
      </c>
      <c r="L166">
        <v>209600</v>
      </c>
      <c r="M166" t="s">
        <v>16</v>
      </c>
      <c r="N166">
        <v>9000</v>
      </c>
      <c r="O166" t="s">
        <v>1337</v>
      </c>
      <c r="P166" t="s">
        <v>1338</v>
      </c>
      <c r="Q166" s="12">
        <f t="shared" ca="1" si="4"/>
        <v>46235</v>
      </c>
      <c r="R166" t="str">
        <f t="shared" ca="1" si="5"/>
        <v>CUST1632</v>
      </c>
      <c r="S166">
        <f>IF(Table001__Page_1_13[[#This Row],[Loan Status]]="NO LOAN",0,1)</f>
        <v>1</v>
      </c>
      <c r="T166">
        <f>IF(Table001__Page_1_13[[#This Row],[Loan Status]]="active",1,0)</f>
        <v>1</v>
      </c>
      <c r="U166">
        <f>IF(Table001__Page_1_13[[#This Row],[NPA Status]]="NPA",Table001__Page_1_13[[#This Row],[Loan Amount (■)]],0)</f>
        <v>0</v>
      </c>
    </row>
    <row r="167" spans="1:21" x14ac:dyDescent="0.25">
      <c r="A167" t="s">
        <v>1339</v>
      </c>
      <c r="B167" t="s">
        <v>1369</v>
      </c>
      <c r="C167" t="s">
        <v>1370</v>
      </c>
      <c r="D167" t="s">
        <v>1334</v>
      </c>
      <c r="E167">
        <v>48</v>
      </c>
      <c r="F167" s="1">
        <v>43809</v>
      </c>
      <c r="G167">
        <v>88100</v>
      </c>
      <c r="H167">
        <v>0</v>
      </c>
      <c r="I167">
        <v>0</v>
      </c>
      <c r="J167">
        <v>0</v>
      </c>
      <c r="K167" t="s">
        <v>1356</v>
      </c>
      <c r="L167">
        <v>103700</v>
      </c>
      <c r="M167" t="s">
        <v>1352</v>
      </c>
      <c r="N167">
        <v>18500</v>
      </c>
      <c r="O167" t="s">
        <v>1357</v>
      </c>
      <c r="P167" t="s">
        <v>1345</v>
      </c>
      <c r="Q167" s="12">
        <f t="shared" ca="1" si="4"/>
        <v>44415</v>
      </c>
      <c r="R167" t="str">
        <f t="shared" ca="1" si="5"/>
        <v>CUST1572</v>
      </c>
      <c r="S167">
        <f>IF(Table001__Page_1_13[[#This Row],[Loan Status]]="NO LOAN",0,1)</f>
        <v>0</v>
      </c>
      <c r="T167">
        <f>IF(Table001__Page_1_13[[#This Row],[Loan Status]]="active",1,0)</f>
        <v>0</v>
      </c>
      <c r="U167">
        <f>IF(Table001__Page_1_13[[#This Row],[NPA Status]]="NPA",Table001__Page_1_13[[#This Row],[Loan Amount (■)]],0)</f>
        <v>0</v>
      </c>
    </row>
    <row r="168" spans="1:21" x14ac:dyDescent="0.25">
      <c r="A168" t="s">
        <v>1339</v>
      </c>
      <c r="B168" t="s">
        <v>1358</v>
      </c>
      <c r="C168" t="s">
        <v>1333</v>
      </c>
      <c r="D168" t="s">
        <v>1342</v>
      </c>
      <c r="E168">
        <v>60</v>
      </c>
      <c r="F168" s="1">
        <v>44783</v>
      </c>
      <c r="G168">
        <v>161400</v>
      </c>
      <c r="H168">
        <v>1273500</v>
      </c>
      <c r="I168">
        <v>11.62</v>
      </c>
      <c r="J168">
        <v>42068</v>
      </c>
      <c r="K168" t="s">
        <v>1343</v>
      </c>
      <c r="L168">
        <v>162200</v>
      </c>
      <c r="M168" t="s">
        <v>16</v>
      </c>
      <c r="N168">
        <v>1800</v>
      </c>
      <c r="O168" t="s">
        <v>1337</v>
      </c>
      <c r="P168" t="s">
        <v>1345</v>
      </c>
      <c r="Q168" s="12">
        <f t="shared" ca="1" si="4"/>
        <v>46224</v>
      </c>
      <c r="R168" t="str">
        <f t="shared" ca="1" si="5"/>
        <v>CUST1378</v>
      </c>
      <c r="S168">
        <f>IF(Table001__Page_1_13[[#This Row],[Loan Status]]="NO LOAN",0,1)</f>
        <v>1</v>
      </c>
      <c r="T168">
        <f>IF(Table001__Page_1_13[[#This Row],[Loan Status]]="active",1,0)</f>
        <v>1</v>
      </c>
      <c r="U168">
        <f>IF(Table001__Page_1_13[[#This Row],[NPA Status]]="NPA",Table001__Page_1_13[[#This Row],[Loan Amount (■)]],0)</f>
        <v>0</v>
      </c>
    </row>
    <row r="169" spans="1:21" x14ac:dyDescent="0.25">
      <c r="A169" t="s">
        <v>1331</v>
      </c>
      <c r="B169" t="s">
        <v>1367</v>
      </c>
      <c r="C169" t="s">
        <v>1341</v>
      </c>
      <c r="D169" t="s">
        <v>1334</v>
      </c>
      <c r="E169">
        <v>25</v>
      </c>
      <c r="F169" s="1">
        <v>45445</v>
      </c>
      <c r="G169">
        <v>12900</v>
      </c>
      <c r="H169">
        <v>0</v>
      </c>
      <c r="I169">
        <v>0</v>
      </c>
      <c r="J169">
        <v>0</v>
      </c>
      <c r="K169" t="s">
        <v>1356</v>
      </c>
      <c r="L169">
        <v>12500</v>
      </c>
      <c r="M169" t="s">
        <v>1352</v>
      </c>
      <c r="N169">
        <v>17800</v>
      </c>
      <c r="O169" t="s">
        <v>1357</v>
      </c>
      <c r="P169" t="s">
        <v>1345</v>
      </c>
      <c r="Q169" s="12">
        <f t="shared" ca="1" si="4"/>
        <v>44282</v>
      </c>
      <c r="R169" t="str">
        <f t="shared" ca="1" si="5"/>
        <v>CUST1286</v>
      </c>
      <c r="S169">
        <f>IF(Table001__Page_1_13[[#This Row],[Loan Status]]="NO LOAN",0,1)</f>
        <v>0</v>
      </c>
      <c r="T169">
        <f>IF(Table001__Page_1_13[[#This Row],[Loan Status]]="active",1,0)</f>
        <v>0</v>
      </c>
      <c r="U169">
        <f>IF(Table001__Page_1_13[[#This Row],[NPA Status]]="NPA",Table001__Page_1_13[[#This Row],[Loan Amount (■)]],0)</f>
        <v>0</v>
      </c>
    </row>
    <row r="170" spans="1:21" x14ac:dyDescent="0.25">
      <c r="A170" t="s">
        <v>1339</v>
      </c>
      <c r="B170" t="s">
        <v>1354</v>
      </c>
      <c r="C170" t="s">
        <v>1355</v>
      </c>
      <c r="D170" t="s">
        <v>1334</v>
      </c>
      <c r="E170">
        <v>40</v>
      </c>
      <c r="F170" s="1">
        <v>44036</v>
      </c>
      <c r="G170">
        <v>52100</v>
      </c>
      <c r="H170">
        <v>611100</v>
      </c>
      <c r="I170">
        <v>10.64</v>
      </c>
      <c r="J170">
        <v>28380</v>
      </c>
      <c r="K170" t="s">
        <v>1374</v>
      </c>
      <c r="L170">
        <v>46600</v>
      </c>
      <c r="M170" t="s">
        <v>1336</v>
      </c>
      <c r="N170">
        <v>17700</v>
      </c>
      <c r="O170" t="s">
        <v>1353</v>
      </c>
      <c r="P170" t="s">
        <v>1338</v>
      </c>
      <c r="Q170" s="12">
        <f t="shared" ca="1" si="4"/>
        <v>45919</v>
      </c>
      <c r="R170" t="str">
        <f t="shared" ca="1" si="5"/>
        <v>CUST1183</v>
      </c>
      <c r="S170">
        <f>IF(Table001__Page_1_13[[#This Row],[Loan Status]]="NO LOAN",0,1)</f>
        <v>1</v>
      </c>
      <c r="T170">
        <f>IF(Table001__Page_1_13[[#This Row],[Loan Status]]="active",1,0)</f>
        <v>0</v>
      </c>
      <c r="U170">
        <f>IF(Table001__Page_1_13[[#This Row],[NPA Status]]="NPA",Table001__Page_1_13[[#This Row],[Loan Amount (■)]],0)</f>
        <v>611100</v>
      </c>
    </row>
    <row r="171" spans="1:21" x14ac:dyDescent="0.25">
      <c r="A171" t="s">
        <v>1339</v>
      </c>
      <c r="B171" t="s">
        <v>1364</v>
      </c>
      <c r="C171" t="s">
        <v>1365</v>
      </c>
      <c r="D171" t="s">
        <v>1334</v>
      </c>
      <c r="E171">
        <v>60</v>
      </c>
      <c r="F171" s="1">
        <v>44076</v>
      </c>
      <c r="G171">
        <v>87800</v>
      </c>
      <c r="H171">
        <v>146700</v>
      </c>
      <c r="I171">
        <v>14</v>
      </c>
      <c r="J171">
        <v>3413</v>
      </c>
      <c r="K171" t="s">
        <v>1343</v>
      </c>
      <c r="L171">
        <v>81100</v>
      </c>
      <c r="M171" t="s">
        <v>1352</v>
      </c>
      <c r="N171">
        <v>20100</v>
      </c>
      <c r="O171" t="s">
        <v>1337</v>
      </c>
      <c r="P171" t="s">
        <v>1345</v>
      </c>
      <c r="Q171" s="12">
        <f t="shared" ca="1" si="4"/>
        <v>43831</v>
      </c>
      <c r="R171" t="str">
        <f t="shared" ca="1" si="5"/>
        <v>CUST1685</v>
      </c>
      <c r="S171">
        <f>IF(Table001__Page_1_13[[#This Row],[Loan Status]]="NO LOAN",0,1)</f>
        <v>1</v>
      </c>
      <c r="T171">
        <f>IF(Table001__Page_1_13[[#This Row],[Loan Status]]="active",1,0)</f>
        <v>1</v>
      </c>
      <c r="U171">
        <f>IF(Table001__Page_1_13[[#This Row],[NPA Status]]="NPA",Table001__Page_1_13[[#This Row],[Loan Amount (■)]],0)</f>
        <v>0</v>
      </c>
    </row>
    <row r="172" spans="1:21" x14ac:dyDescent="0.25">
      <c r="A172" t="s">
        <v>1339</v>
      </c>
      <c r="B172" t="s">
        <v>1373</v>
      </c>
      <c r="C172" t="s">
        <v>1365</v>
      </c>
      <c r="D172" t="s">
        <v>1334</v>
      </c>
      <c r="E172">
        <v>64</v>
      </c>
      <c r="F172" s="1">
        <v>45193</v>
      </c>
      <c r="G172">
        <v>30600</v>
      </c>
      <c r="H172">
        <v>472300</v>
      </c>
      <c r="I172">
        <v>14.63</v>
      </c>
      <c r="J172">
        <v>13056</v>
      </c>
      <c r="K172" t="s">
        <v>1343</v>
      </c>
      <c r="L172">
        <v>38600</v>
      </c>
      <c r="M172" t="s">
        <v>1352</v>
      </c>
      <c r="N172">
        <v>25400</v>
      </c>
      <c r="O172" t="s">
        <v>1337</v>
      </c>
      <c r="P172" t="s">
        <v>1361</v>
      </c>
      <c r="Q172" s="12">
        <f t="shared" ca="1" si="4"/>
        <v>44495</v>
      </c>
      <c r="R172" t="str">
        <f t="shared" ca="1" si="5"/>
        <v>CUST1833</v>
      </c>
      <c r="S172">
        <f>IF(Table001__Page_1_13[[#This Row],[Loan Status]]="NO LOAN",0,1)</f>
        <v>1</v>
      </c>
      <c r="T172">
        <f>IF(Table001__Page_1_13[[#This Row],[Loan Status]]="active",1,0)</f>
        <v>1</v>
      </c>
      <c r="U172">
        <f>IF(Table001__Page_1_13[[#This Row],[NPA Status]]="NPA",Table001__Page_1_13[[#This Row],[Loan Amount (■)]],0)</f>
        <v>0</v>
      </c>
    </row>
    <row r="173" spans="1:21" x14ac:dyDescent="0.25">
      <c r="A173" t="s">
        <v>1339</v>
      </c>
      <c r="B173" t="s">
        <v>1364</v>
      </c>
      <c r="C173" t="s">
        <v>1365</v>
      </c>
      <c r="D173" t="s">
        <v>1342</v>
      </c>
      <c r="E173">
        <v>21</v>
      </c>
      <c r="F173" s="1">
        <v>45756</v>
      </c>
      <c r="G173">
        <v>89500</v>
      </c>
      <c r="H173">
        <v>388500</v>
      </c>
      <c r="I173">
        <v>14.29</v>
      </c>
      <c r="J173">
        <v>34935</v>
      </c>
      <c r="K173" t="s">
        <v>1351</v>
      </c>
      <c r="L173">
        <v>82000</v>
      </c>
      <c r="M173" t="s">
        <v>1344</v>
      </c>
      <c r="N173">
        <v>61700</v>
      </c>
      <c r="O173" t="s">
        <v>1353</v>
      </c>
      <c r="P173" t="s">
        <v>1338</v>
      </c>
      <c r="Q173" s="12">
        <f t="shared" ca="1" si="4"/>
        <v>43881</v>
      </c>
      <c r="R173" t="str">
        <f t="shared" ca="1" si="5"/>
        <v>CUST1359</v>
      </c>
      <c r="S173">
        <f>IF(Table001__Page_1_13[[#This Row],[Loan Status]]="NO LOAN",0,1)</f>
        <v>1</v>
      </c>
      <c r="T173">
        <f>IF(Table001__Page_1_13[[#This Row],[Loan Status]]="active",1,0)</f>
        <v>0</v>
      </c>
      <c r="U173">
        <f>IF(Table001__Page_1_13[[#This Row],[NPA Status]]="NPA",Table001__Page_1_13[[#This Row],[Loan Amount (■)]],0)</f>
        <v>388500</v>
      </c>
    </row>
    <row r="174" spans="1:21" x14ac:dyDescent="0.25">
      <c r="A174" t="s">
        <v>1339</v>
      </c>
      <c r="B174" t="s">
        <v>1360</v>
      </c>
      <c r="C174" t="s">
        <v>1341</v>
      </c>
      <c r="D174" t="s">
        <v>1342</v>
      </c>
      <c r="E174">
        <v>50</v>
      </c>
      <c r="F174" s="1">
        <v>45320</v>
      </c>
      <c r="G174">
        <v>184600</v>
      </c>
      <c r="H174">
        <v>0</v>
      </c>
      <c r="I174">
        <v>0</v>
      </c>
      <c r="J174">
        <v>0</v>
      </c>
      <c r="K174" t="s">
        <v>1356</v>
      </c>
      <c r="L174">
        <v>122700</v>
      </c>
      <c r="M174" t="s">
        <v>16</v>
      </c>
      <c r="N174">
        <v>6200</v>
      </c>
      <c r="O174" t="s">
        <v>1357</v>
      </c>
      <c r="P174" t="s">
        <v>1345</v>
      </c>
      <c r="Q174" s="12">
        <f t="shared" ca="1" si="4"/>
        <v>44777</v>
      </c>
      <c r="R174" t="str">
        <f t="shared" ca="1" si="5"/>
        <v>CUST1566</v>
      </c>
      <c r="S174">
        <f>IF(Table001__Page_1_13[[#This Row],[Loan Status]]="NO LOAN",0,1)</f>
        <v>0</v>
      </c>
      <c r="T174">
        <f>IF(Table001__Page_1_13[[#This Row],[Loan Status]]="active",1,0)</f>
        <v>0</v>
      </c>
      <c r="U174">
        <f>IF(Table001__Page_1_13[[#This Row],[NPA Status]]="NPA",Table001__Page_1_13[[#This Row],[Loan Amount (■)]],0)</f>
        <v>0</v>
      </c>
    </row>
    <row r="175" spans="1:21" x14ac:dyDescent="0.25">
      <c r="A175" t="s">
        <v>1339</v>
      </c>
      <c r="B175" t="s">
        <v>1349</v>
      </c>
      <c r="C175" t="s">
        <v>1350</v>
      </c>
      <c r="D175" t="s">
        <v>1342</v>
      </c>
      <c r="E175">
        <v>41</v>
      </c>
      <c r="F175" s="1">
        <v>44425</v>
      </c>
      <c r="G175">
        <v>15200</v>
      </c>
      <c r="H175">
        <v>309300</v>
      </c>
      <c r="I175">
        <v>8.3800000000000008</v>
      </c>
      <c r="J175">
        <v>9747</v>
      </c>
      <c r="K175" t="s">
        <v>1343</v>
      </c>
      <c r="L175">
        <v>18000</v>
      </c>
      <c r="M175" t="s">
        <v>1344</v>
      </c>
      <c r="N175">
        <v>9400</v>
      </c>
      <c r="O175" t="s">
        <v>1337</v>
      </c>
      <c r="P175" t="s">
        <v>1376</v>
      </c>
      <c r="Q175" s="12">
        <f t="shared" ca="1" si="4"/>
        <v>44225</v>
      </c>
      <c r="R175" t="str">
        <f t="shared" ca="1" si="5"/>
        <v>CUST1175</v>
      </c>
      <c r="S175">
        <f>IF(Table001__Page_1_13[[#This Row],[Loan Status]]="NO LOAN",0,1)</f>
        <v>1</v>
      </c>
      <c r="T175">
        <f>IF(Table001__Page_1_13[[#This Row],[Loan Status]]="active",1,0)</f>
        <v>1</v>
      </c>
      <c r="U175">
        <f>IF(Table001__Page_1_13[[#This Row],[NPA Status]]="NPA",Table001__Page_1_13[[#This Row],[Loan Amount (■)]],0)</f>
        <v>0</v>
      </c>
    </row>
    <row r="176" spans="1:21" x14ac:dyDescent="0.25">
      <c r="A176" t="s">
        <v>1339</v>
      </c>
      <c r="B176" t="s">
        <v>1371</v>
      </c>
      <c r="C176" t="s">
        <v>1372</v>
      </c>
      <c r="D176" t="s">
        <v>1342</v>
      </c>
      <c r="E176">
        <v>40</v>
      </c>
      <c r="F176" s="1">
        <v>45545</v>
      </c>
      <c r="G176">
        <v>27300</v>
      </c>
      <c r="H176">
        <v>0</v>
      </c>
      <c r="I176">
        <v>0</v>
      </c>
      <c r="J176">
        <v>0</v>
      </c>
      <c r="K176" t="s">
        <v>1356</v>
      </c>
      <c r="L176">
        <v>25900</v>
      </c>
      <c r="M176" t="s">
        <v>1359</v>
      </c>
      <c r="N176">
        <v>5800</v>
      </c>
      <c r="O176" t="s">
        <v>1357</v>
      </c>
      <c r="P176" t="s">
        <v>1338</v>
      </c>
      <c r="Q176" s="12">
        <f t="shared" ca="1" si="4"/>
        <v>43877</v>
      </c>
      <c r="R176" t="str">
        <f t="shared" ca="1" si="5"/>
        <v>CUST1049</v>
      </c>
      <c r="S176">
        <f>IF(Table001__Page_1_13[[#This Row],[Loan Status]]="NO LOAN",0,1)</f>
        <v>0</v>
      </c>
      <c r="T176">
        <f>IF(Table001__Page_1_13[[#This Row],[Loan Status]]="active",1,0)</f>
        <v>0</v>
      </c>
      <c r="U176">
        <f>IF(Table001__Page_1_13[[#This Row],[NPA Status]]="NPA",Table001__Page_1_13[[#This Row],[Loan Amount (■)]],0)</f>
        <v>0</v>
      </c>
    </row>
    <row r="177" spans="1:21" x14ac:dyDescent="0.25">
      <c r="A177" t="s">
        <v>1339</v>
      </c>
      <c r="B177" t="s">
        <v>1364</v>
      </c>
      <c r="C177" t="s">
        <v>1365</v>
      </c>
      <c r="D177" t="s">
        <v>1334</v>
      </c>
      <c r="E177">
        <v>26</v>
      </c>
      <c r="F177" s="1">
        <v>45904</v>
      </c>
      <c r="G177">
        <v>87800</v>
      </c>
      <c r="H177">
        <v>0</v>
      </c>
      <c r="I177">
        <v>0</v>
      </c>
      <c r="J177">
        <v>0</v>
      </c>
      <c r="K177" t="s">
        <v>1356</v>
      </c>
      <c r="L177">
        <v>88500</v>
      </c>
      <c r="M177" t="s">
        <v>1352</v>
      </c>
      <c r="N177">
        <v>8500</v>
      </c>
      <c r="O177" t="s">
        <v>1357</v>
      </c>
      <c r="P177" t="s">
        <v>1345</v>
      </c>
      <c r="Q177" s="12">
        <f t="shared" ca="1" si="4"/>
        <v>44349</v>
      </c>
      <c r="R177" t="str">
        <f t="shared" ca="1" si="5"/>
        <v>CUST1986</v>
      </c>
      <c r="S177">
        <f>IF(Table001__Page_1_13[[#This Row],[Loan Status]]="NO LOAN",0,1)</f>
        <v>0</v>
      </c>
      <c r="T177">
        <f>IF(Table001__Page_1_13[[#This Row],[Loan Status]]="active",1,0)</f>
        <v>0</v>
      </c>
      <c r="U177">
        <f>IF(Table001__Page_1_13[[#This Row],[NPA Status]]="NPA",Table001__Page_1_13[[#This Row],[Loan Amount (■)]],0)</f>
        <v>0</v>
      </c>
    </row>
    <row r="178" spans="1:21" x14ac:dyDescent="0.25">
      <c r="A178" t="s">
        <v>1339</v>
      </c>
      <c r="B178" t="s">
        <v>1373</v>
      </c>
      <c r="C178" t="s">
        <v>1365</v>
      </c>
      <c r="D178" t="s">
        <v>1334</v>
      </c>
      <c r="E178">
        <v>42</v>
      </c>
      <c r="F178" s="1">
        <v>45790</v>
      </c>
      <c r="G178">
        <v>110900</v>
      </c>
      <c r="H178">
        <v>226500</v>
      </c>
      <c r="I178">
        <v>14.93</v>
      </c>
      <c r="J178">
        <v>20436</v>
      </c>
      <c r="K178" t="s">
        <v>1351</v>
      </c>
      <c r="L178">
        <v>155500</v>
      </c>
      <c r="M178" t="s">
        <v>1359</v>
      </c>
      <c r="N178">
        <v>33800</v>
      </c>
      <c r="O178" t="s">
        <v>1353</v>
      </c>
      <c r="P178" t="s">
        <v>1338</v>
      </c>
      <c r="Q178" s="12">
        <f t="shared" ca="1" si="4"/>
        <v>46016</v>
      </c>
      <c r="R178" t="str">
        <f t="shared" ca="1" si="5"/>
        <v>CUST1371</v>
      </c>
      <c r="S178">
        <f>IF(Table001__Page_1_13[[#This Row],[Loan Status]]="NO LOAN",0,1)</f>
        <v>1</v>
      </c>
      <c r="T178">
        <f>IF(Table001__Page_1_13[[#This Row],[Loan Status]]="active",1,0)</f>
        <v>0</v>
      </c>
      <c r="U178">
        <f>IF(Table001__Page_1_13[[#This Row],[NPA Status]]="NPA",Table001__Page_1_13[[#This Row],[Loan Amount (■)]],0)</f>
        <v>226500</v>
      </c>
    </row>
    <row r="179" spans="1:21" x14ac:dyDescent="0.25">
      <c r="A179" t="s">
        <v>1331</v>
      </c>
      <c r="B179" t="s">
        <v>1360</v>
      </c>
      <c r="C179" t="s">
        <v>1341</v>
      </c>
      <c r="D179" t="s">
        <v>1342</v>
      </c>
      <c r="E179">
        <v>38</v>
      </c>
      <c r="F179" s="1">
        <v>43997</v>
      </c>
      <c r="G179">
        <v>140500</v>
      </c>
      <c r="H179">
        <v>0</v>
      </c>
      <c r="I179">
        <v>0</v>
      </c>
      <c r="J179">
        <v>0</v>
      </c>
      <c r="K179" t="s">
        <v>1356</v>
      </c>
      <c r="L179">
        <v>139800</v>
      </c>
      <c r="M179" t="s">
        <v>1344</v>
      </c>
      <c r="N179">
        <v>2500</v>
      </c>
      <c r="O179" t="s">
        <v>1357</v>
      </c>
      <c r="P179" t="s">
        <v>1345</v>
      </c>
      <c r="Q179" s="12">
        <f t="shared" ca="1" si="4"/>
        <v>45022</v>
      </c>
      <c r="R179" t="str">
        <f t="shared" ca="1" si="5"/>
        <v>CUST1630</v>
      </c>
      <c r="S179">
        <f>IF(Table001__Page_1_13[[#This Row],[Loan Status]]="NO LOAN",0,1)</f>
        <v>0</v>
      </c>
      <c r="T179">
        <f>IF(Table001__Page_1_13[[#This Row],[Loan Status]]="active",1,0)</f>
        <v>0</v>
      </c>
      <c r="U179">
        <f>IF(Table001__Page_1_13[[#This Row],[NPA Status]]="NPA",Table001__Page_1_13[[#This Row],[Loan Amount (■)]],0)</f>
        <v>0</v>
      </c>
    </row>
    <row r="180" spans="1:21" x14ac:dyDescent="0.25">
      <c r="A180" t="s">
        <v>1339</v>
      </c>
      <c r="B180" t="s">
        <v>1362</v>
      </c>
      <c r="C180" t="s">
        <v>1363</v>
      </c>
      <c r="D180" t="s">
        <v>1334</v>
      </c>
      <c r="E180">
        <v>28</v>
      </c>
      <c r="F180" s="1">
        <v>44643</v>
      </c>
      <c r="G180">
        <v>82400</v>
      </c>
      <c r="H180">
        <v>893500</v>
      </c>
      <c r="I180">
        <v>13.41</v>
      </c>
      <c r="J180">
        <v>24153</v>
      </c>
      <c r="K180" t="s">
        <v>1343</v>
      </c>
      <c r="L180">
        <v>88400</v>
      </c>
      <c r="M180" t="s">
        <v>16</v>
      </c>
      <c r="N180">
        <v>3900</v>
      </c>
      <c r="O180" t="s">
        <v>1337</v>
      </c>
      <c r="P180" t="s">
        <v>1338</v>
      </c>
      <c r="Q180" s="12">
        <f t="shared" ca="1" si="4"/>
        <v>44898</v>
      </c>
      <c r="R180" t="str">
        <f t="shared" ca="1" si="5"/>
        <v>CUST1680</v>
      </c>
      <c r="S180">
        <f>IF(Table001__Page_1_13[[#This Row],[Loan Status]]="NO LOAN",0,1)</f>
        <v>1</v>
      </c>
      <c r="T180">
        <f>IF(Table001__Page_1_13[[#This Row],[Loan Status]]="active",1,0)</f>
        <v>1</v>
      </c>
      <c r="U180">
        <f>IF(Table001__Page_1_13[[#This Row],[NPA Status]]="NPA",Table001__Page_1_13[[#This Row],[Loan Amount (■)]],0)</f>
        <v>0</v>
      </c>
    </row>
    <row r="181" spans="1:21" x14ac:dyDescent="0.25">
      <c r="A181" t="s">
        <v>1339</v>
      </c>
      <c r="B181" t="s">
        <v>1332</v>
      </c>
      <c r="C181" t="s">
        <v>1333</v>
      </c>
      <c r="D181" t="s">
        <v>1334</v>
      </c>
      <c r="E181">
        <v>59</v>
      </c>
      <c r="F181" s="1">
        <v>45896</v>
      </c>
      <c r="G181">
        <v>111000</v>
      </c>
      <c r="H181">
        <v>213500</v>
      </c>
      <c r="I181">
        <v>9.82</v>
      </c>
      <c r="J181">
        <v>4517</v>
      </c>
      <c r="K181" t="s">
        <v>1351</v>
      </c>
      <c r="L181">
        <v>78300</v>
      </c>
      <c r="M181" t="s">
        <v>1344</v>
      </c>
      <c r="N181">
        <v>29400</v>
      </c>
      <c r="O181" t="s">
        <v>1353</v>
      </c>
      <c r="P181" t="s">
        <v>1376</v>
      </c>
      <c r="Q181" s="12">
        <f t="shared" ca="1" si="4"/>
        <v>44465</v>
      </c>
      <c r="R181" t="str">
        <f t="shared" ca="1" si="5"/>
        <v>CUST1673</v>
      </c>
      <c r="S181">
        <f>IF(Table001__Page_1_13[[#This Row],[Loan Status]]="NO LOAN",0,1)</f>
        <v>1</v>
      </c>
      <c r="T181">
        <f>IF(Table001__Page_1_13[[#This Row],[Loan Status]]="active",1,0)</f>
        <v>0</v>
      </c>
      <c r="U181">
        <f>IF(Table001__Page_1_13[[#This Row],[NPA Status]]="NPA",Table001__Page_1_13[[#This Row],[Loan Amount (■)]],0)</f>
        <v>213500</v>
      </c>
    </row>
    <row r="182" spans="1:21" x14ac:dyDescent="0.25">
      <c r="A182" t="s">
        <v>1339</v>
      </c>
      <c r="B182" t="s">
        <v>1349</v>
      </c>
      <c r="C182" t="s">
        <v>1350</v>
      </c>
      <c r="D182" t="s">
        <v>1334</v>
      </c>
      <c r="E182">
        <v>52</v>
      </c>
      <c r="F182" s="1">
        <v>44557</v>
      </c>
      <c r="G182">
        <v>161700</v>
      </c>
      <c r="H182">
        <v>0</v>
      </c>
      <c r="I182">
        <v>0</v>
      </c>
      <c r="J182">
        <v>0</v>
      </c>
      <c r="K182" t="s">
        <v>1356</v>
      </c>
      <c r="L182">
        <v>152800</v>
      </c>
      <c r="M182" t="s">
        <v>16</v>
      </c>
      <c r="N182">
        <v>21300</v>
      </c>
      <c r="O182" t="s">
        <v>1357</v>
      </c>
      <c r="P182" t="s">
        <v>1345</v>
      </c>
      <c r="Q182" s="12">
        <f t="shared" ca="1" si="4"/>
        <v>43717</v>
      </c>
      <c r="R182" t="str">
        <f t="shared" ca="1" si="5"/>
        <v>CUST1070</v>
      </c>
      <c r="S182">
        <f>IF(Table001__Page_1_13[[#This Row],[Loan Status]]="NO LOAN",0,1)</f>
        <v>0</v>
      </c>
      <c r="T182">
        <f>IF(Table001__Page_1_13[[#This Row],[Loan Status]]="active",1,0)</f>
        <v>0</v>
      </c>
      <c r="U182">
        <f>IF(Table001__Page_1_13[[#This Row],[NPA Status]]="NPA",Table001__Page_1_13[[#This Row],[Loan Amount (■)]],0)</f>
        <v>0</v>
      </c>
    </row>
    <row r="183" spans="1:21" x14ac:dyDescent="0.25">
      <c r="A183" t="s">
        <v>1366</v>
      </c>
      <c r="B183" t="s">
        <v>1371</v>
      </c>
      <c r="C183" t="s">
        <v>1372</v>
      </c>
      <c r="D183" t="s">
        <v>1334</v>
      </c>
      <c r="E183">
        <v>53</v>
      </c>
      <c r="F183" s="1">
        <v>45367</v>
      </c>
      <c r="G183">
        <v>52700</v>
      </c>
      <c r="H183">
        <v>882200</v>
      </c>
      <c r="I183">
        <v>9.39</v>
      </c>
      <c r="J183">
        <v>22117</v>
      </c>
      <c r="K183" t="s">
        <v>1343</v>
      </c>
      <c r="L183">
        <v>60700</v>
      </c>
      <c r="M183" t="s">
        <v>16</v>
      </c>
      <c r="N183">
        <v>6100</v>
      </c>
      <c r="O183" t="s">
        <v>1337</v>
      </c>
      <c r="P183" t="s">
        <v>1361</v>
      </c>
      <c r="Q183" s="12">
        <f t="shared" ca="1" si="4"/>
        <v>45749</v>
      </c>
      <c r="R183" t="str">
        <f t="shared" ca="1" si="5"/>
        <v>CUST1344</v>
      </c>
      <c r="S183">
        <f>IF(Table001__Page_1_13[[#This Row],[Loan Status]]="NO LOAN",0,1)</f>
        <v>1</v>
      </c>
      <c r="T183">
        <f>IF(Table001__Page_1_13[[#This Row],[Loan Status]]="active",1,0)</f>
        <v>1</v>
      </c>
      <c r="U183">
        <f>IF(Table001__Page_1_13[[#This Row],[NPA Status]]="NPA",Table001__Page_1_13[[#This Row],[Loan Amount (■)]],0)</f>
        <v>0</v>
      </c>
    </row>
    <row r="184" spans="1:21" x14ac:dyDescent="0.25">
      <c r="A184" t="s">
        <v>1339</v>
      </c>
      <c r="B184" t="s">
        <v>1332</v>
      </c>
      <c r="C184" t="s">
        <v>1333</v>
      </c>
      <c r="D184" t="s">
        <v>1342</v>
      </c>
      <c r="E184">
        <v>36</v>
      </c>
      <c r="F184" s="1">
        <v>44349</v>
      </c>
      <c r="G184">
        <v>44700</v>
      </c>
      <c r="H184">
        <v>0</v>
      </c>
      <c r="I184">
        <v>0</v>
      </c>
      <c r="J184">
        <v>0</v>
      </c>
      <c r="K184" t="s">
        <v>1356</v>
      </c>
      <c r="L184">
        <v>27300</v>
      </c>
      <c r="M184" t="s">
        <v>1336</v>
      </c>
      <c r="N184">
        <v>18300</v>
      </c>
      <c r="O184" t="s">
        <v>1357</v>
      </c>
      <c r="P184" t="s">
        <v>1345</v>
      </c>
      <c r="Q184" s="12">
        <f t="shared" ca="1" si="4"/>
        <v>45536</v>
      </c>
      <c r="R184" t="str">
        <f t="shared" ca="1" si="5"/>
        <v>CUST1305</v>
      </c>
      <c r="S184">
        <f>IF(Table001__Page_1_13[[#This Row],[Loan Status]]="NO LOAN",0,1)</f>
        <v>0</v>
      </c>
      <c r="T184">
        <f>IF(Table001__Page_1_13[[#This Row],[Loan Status]]="active",1,0)</f>
        <v>0</v>
      </c>
      <c r="U184">
        <f>IF(Table001__Page_1_13[[#This Row],[NPA Status]]="NPA",Table001__Page_1_13[[#This Row],[Loan Amount (■)]],0)</f>
        <v>0</v>
      </c>
    </row>
    <row r="185" spans="1:21" x14ac:dyDescent="0.25">
      <c r="A185" t="s">
        <v>1331</v>
      </c>
      <c r="B185" t="s">
        <v>1354</v>
      </c>
      <c r="C185" t="s">
        <v>1355</v>
      </c>
      <c r="D185" t="s">
        <v>1342</v>
      </c>
      <c r="E185">
        <v>32</v>
      </c>
      <c r="F185" s="1">
        <v>45727</v>
      </c>
      <c r="G185">
        <v>65000</v>
      </c>
      <c r="H185">
        <v>856500</v>
      </c>
      <c r="I185">
        <v>10.36</v>
      </c>
      <c r="J185">
        <v>18350</v>
      </c>
      <c r="K185" t="s">
        <v>1374</v>
      </c>
      <c r="L185">
        <v>68300</v>
      </c>
      <c r="M185" t="s">
        <v>1352</v>
      </c>
      <c r="N185">
        <v>11600</v>
      </c>
      <c r="O185" t="s">
        <v>1353</v>
      </c>
      <c r="P185" t="s">
        <v>1345</v>
      </c>
      <c r="Q185" s="12">
        <f t="shared" ca="1" si="4"/>
        <v>46094</v>
      </c>
      <c r="R185" t="str">
        <f t="shared" ca="1" si="5"/>
        <v>CUST1573</v>
      </c>
      <c r="S185">
        <f>IF(Table001__Page_1_13[[#This Row],[Loan Status]]="NO LOAN",0,1)</f>
        <v>1</v>
      </c>
      <c r="T185">
        <f>IF(Table001__Page_1_13[[#This Row],[Loan Status]]="active",1,0)</f>
        <v>0</v>
      </c>
      <c r="U185">
        <f>IF(Table001__Page_1_13[[#This Row],[NPA Status]]="NPA",Table001__Page_1_13[[#This Row],[Loan Amount (■)]],0)</f>
        <v>856500</v>
      </c>
    </row>
    <row r="186" spans="1:21" x14ac:dyDescent="0.25">
      <c r="A186" t="s">
        <v>1366</v>
      </c>
      <c r="B186" t="s">
        <v>1375</v>
      </c>
      <c r="C186" t="s">
        <v>1363</v>
      </c>
      <c r="D186" t="s">
        <v>1334</v>
      </c>
      <c r="E186">
        <v>58</v>
      </c>
      <c r="F186" s="1">
        <v>45144</v>
      </c>
      <c r="G186">
        <v>88900</v>
      </c>
      <c r="H186">
        <v>0</v>
      </c>
      <c r="I186">
        <v>0</v>
      </c>
      <c r="J186">
        <v>0</v>
      </c>
      <c r="K186" t="s">
        <v>1356</v>
      </c>
      <c r="L186">
        <v>91100</v>
      </c>
      <c r="M186" t="s">
        <v>1344</v>
      </c>
      <c r="N186">
        <v>32800</v>
      </c>
      <c r="O186" t="s">
        <v>1357</v>
      </c>
      <c r="P186" t="s">
        <v>1345</v>
      </c>
      <c r="Q186" s="12">
        <f t="shared" ca="1" si="4"/>
        <v>44935</v>
      </c>
      <c r="R186" t="str">
        <f t="shared" ca="1" si="5"/>
        <v>CUST1936</v>
      </c>
      <c r="S186">
        <f>IF(Table001__Page_1_13[[#This Row],[Loan Status]]="NO LOAN",0,1)</f>
        <v>0</v>
      </c>
      <c r="T186">
        <f>IF(Table001__Page_1_13[[#This Row],[Loan Status]]="active",1,0)</f>
        <v>0</v>
      </c>
      <c r="U186">
        <f>IF(Table001__Page_1_13[[#This Row],[NPA Status]]="NPA",Table001__Page_1_13[[#This Row],[Loan Amount (■)]],0)</f>
        <v>0</v>
      </c>
    </row>
    <row r="187" spans="1:21" x14ac:dyDescent="0.25">
      <c r="A187" t="s">
        <v>1339</v>
      </c>
      <c r="B187" t="s">
        <v>1349</v>
      </c>
      <c r="C187" t="s">
        <v>1350</v>
      </c>
      <c r="D187" t="s">
        <v>1342</v>
      </c>
      <c r="E187">
        <v>54</v>
      </c>
      <c r="F187" s="1">
        <v>45889</v>
      </c>
      <c r="G187">
        <v>42900</v>
      </c>
      <c r="H187">
        <v>0</v>
      </c>
      <c r="I187">
        <v>0</v>
      </c>
      <c r="J187">
        <v>0</v>
      </c>
      <c r="K187" t="s">
        <v>1356</v>
      </c>
      <c r="L187">
        <v>43300</v>
      </c>
      <c r="M187" t="s">
        <v>16</v>
      </c>
      <c r="N187">
        <v>9100</v>
      </c>
      <c r="O187" t="s">
        <v>1357</v>
      </c>
      <c r="P187" t="s">
        <v>1361</v>
      </c>
      <c r="Q187" s="12">
        <f t="shared" ca="1" si="4"/>
        <v>45807</v>
      </c>
      <c r="R187" t="str">
        <f t="shared" ca="1" si="5"/>
        <v>CUST1541</v>
      </c>
      <c r="S187">
        <f>IF(Table001__Page_1_13[[#This Row],[Loan Status]]="NO LOAN",0,1)</f>
        <v>0</v>
      </c>
      <c r="T187">
        <f>IF(Table001__Page_1_13[[#This Row],[Loan Status]]="active",1,0)</f>
        <v>0</v>
      </c>
      <c r="U187">
        <f>IF(Table001__Page_1_13[[#This Row],[NPA Status]]="NPA",Table001__Page_1_13[[#This Row],[Loan Amount (■)]],0)</f>
        <v>0</v>
      </c>
    </row>
    <row r="188" spans="1:21" x14ac:dyDescent="0.25">
      <c r="A188" t="s">
        <v>1366</v>
      </c>
      <c r="B188" t="s">
        <v>1349</v>
      </c>
      <c r="C188" t="s">
        <v>1350</v>
      </c>
      <c r="D188" t="s">
        <v>1342</v>
      </c>
      <c r="E188">
        <v>34</v>
      </c>
      <c r="F188" s="1">
        <v>45726</v>
      </c>
      <c r="G188">
        <v>53700</v>
      </c>
      <c r="H188">
        <v>0</v>
      </c>
      <c r="I188">
        <v>0</v>
      </c>
      <c r="J188">
        <v>0</v>
      </c>
      <c r="K188" t="s">
        <v>1356</v>
      </c>
      <c r="L188">
        <v>67600</v>
      </c>
      <c r="M188" t="s">
        <v>1344</v>
      </c>
      <c r="N188">
        <v>21400</v>
      </c>
      <c r="O188" t="s">
        <v>1357</v>
      </c>
      <c r="P188" t="s">
        <v>1376</v>
      </c>
      <c r="Q188" s="12">
        <f t="shared" ca="1" si="4"/>
        <v>45059</v>
      </c>
      <c r="R188" t="str">
        <f t="shared" ca="1" si="5"/>
        <v>CUST1458</v>
      </c>
      <c r="S188">
        <f>IF(Table001__Page_1_13[[#This Row],[Loan Status]]="NO LOAN",0,1)</f>
        <v>0</v>
      </c>
      <c r="T188">
        <f>IF(Table001__Page_1_13[[#This Row],[Loan Status]]="active",1,0)</f>
        <v>0</v>
      </c>
      <c r="U188">
        <f>IF(Table001__Page_1_13[[#This Row],[NPA Status]]="NPA",Table001__Page_1_13[[#This Row],[Loan Amount (■)]],0)</f>
        <v>0</v>
      </c>
    </row>
    <row r="189" spans="1:21" x14ac:dyDescent="0.25">
      <c r="A189" t="s">
        <v>1331</v>
      </c>
      <c r="B189" t="s">
        <v>1362</v>
      </c>
      <c r="C189" t="s">
        <v>1363</v>
      </c>
      <c r="D189" t="s">
        <v>1334</v>
      </c>
      <c r="E189">
        <v>56</v>
      </c>
      <c r="F189" s="1">
        <v>45592</v>
      </c>
      <c r="G189">
        <v>105200</v>
      </c>
      <c r="H189">
        <v>0</v>
      </c>
      <c r="I189">
        <v>0</v>
      </c>
      <c r="J189">
        <v>0</v>
      </c>
      <c r="K189" t="s">
        <v>1356</v>
      </c>
      <c r="L189">
        <v>114000</v>
      </c>
      <c r="M189" t="s">
        <v>1344</v>
      </c>
      <c r="N189">
        <v>91600</v>
      </c>
      <c r="O189" t="s">
        <v>1357</v>
      </c>
      <c r="P189" t="s">
        <v>1345</v>
      </c>
      <c r="Q189" s="12">
        <f t="shared" ca="1" si="4"/>
        <v>43516</v>
      </c>
      <c r="R189" t="str">
        <f t="shared" ca="1" si="5"/>
        <v>CUST1418</v>
      </c>
      <c r="S189">
        <f>IF(Table001__Page_1_13[[#This Row],[Loan Status]]="NO LOAN",0,1)</f>
        <v>0</v>
      </c>
      <c r="T189">
        <f>IF(Table001__Page_1_13[[#This Row],[Loan Status]]="active",1,0)</f>
        <v>0</v>
      </c>
      <c r="U189">
        <f>IF(Table001__Page_1_13[[#This Row],[NPA Status]]="NPA",Table001__Page_1_13[[#This Row],[Loan Amount (■)]],0)</f>
        <v>0</v>
      </c>
    </row>
    <row r="190" spans="1:21" x14ac:dyDescent="0.25">
      <c r="A190" t="s">
        <v>1339</v>
      </c>
      <c r="B190" t="s">
        <v>1362</v>
      </c>
      <c r="C190" t="s">
        <v>1363</v>
      </c>
      <c r="D190" t="s">
        <v>1342</v>
      </c>
      <c r="E190">
        <v>53</v>
      </c>
      <c r="F190" s="1">
        <v>45215</v>
      </c>
      <c r="G190">
        <v>85800</v>
      </c>
      <c r="H190">
        <v>0</v>
      </c>
      <c r="I190">
        <v>0</v>
      </c>
      <c r="J190">
        <v>0</v>
      </c>
      <c r="K190" t="s">
        <v>1356</v>
      </c>
      <c r="L190">
        <v>117500</v>
      </c>
      <c r="M190" t="s">
        <v>16</v>
      </c>
      <c r="N190">
        <v>14600</v>
      </c>
      <c r="O190" t="s">
        <v>1357</v>
      </c>
      <c r="P190" t="s">
        <v>1376</v>
      </c>
      <c r="Q190" s="12">
        <f t="shared" ca="1" si="4"/>
        <v>44405</v>
      </c>
      <c r="R190" t="str">
        <f t="shared" ca="1" si="5"/>
        <v>CUST1886</v>
      </c>
      <c r="S190">
        <f>IF(Table001__Page_1_13[[#This Row],[Loan Status]]="NO LOAN",0,1)</f>
        <v>0</v>
      </c>
      <c r="T190">
        <f>IF(Table001__Page_1_13[[#This Row],[Loan Status]]="active",1,0)</f>
        <v>0</v>
      </c>
      <c r="U190">
        <f>IF(Table001__Page_1_13[[#This Row],[NPA Status]]="NPA",Table001__Page_1_13[[#This Row],[Loan Amount (■)]],0)</f>
        <v>0</v>
      </c>
    </row>
    <row r="191" spans="1:21" x14ac:dyDescent="0.25">
      <c r="A191" t="s">
        <v>1339</v>
      </c>
      <c r="B191" t="s">
        <v>1369</v>
      </c>
      <c r="C191" t="s">
        <v>1370</v>
      </c>
      <c r="D191" t="s">
        <v>1342</v>
      </c>
      <c r="E191">
        <v>43</v>
      </c>
      <c r="F191" s="1">
        <v>44247</v>
      </c>
      <c r="G191">
        <v>64100</v>
      </c>
      <c r="H191">
        <v>0</v>
      </c>
      <c r="I191">
        <v>0</v>
      </c>
      <c r="J191">
        <v>0</v>
      </c>
      <c r="K191" t="s">
        <v>1356</v>
      </c>
      <c r="L191">
        <v>48200</v>
      </c>
      <c r="M191" t="s">
        <v>1359</v>
      </c>
      <c r="N191">
        <v>8900</v>
      </c>
      <c r="O191" t="s">
        <v>1357</v>
      </c>
      <c r="P191" t="s">
        <v>1345</v>
      </c>
      <c r="Q191" s="12">
        <f t="shared" ca="1" si="4"/>
        <v>44601</v>
      </c>
      <c r="R191" t="str">
        <f t="shared" ca="1" si="5"/>
        <v>CUST1609</v>
      </c>
      <c r="S191">
        <f>IF(Table001__Page_1_13[[#This Row],[Loan Status]]="NO LOAN",0,1)</f>
        <v>0</v>
      </c>
      <c r="T191">
        <f>IF(Table001__Page_1_13[[#This Row],[Loan Status]]="active",1,0)</f>
        <v>0</v>
      </c>
      <c r="U191">
        <f>IF(Table001__Page_1_13[[#This Row],[NPA Status]]="NPA",Table001__Page_1_13[[#This Row],[Loan Amount (■)]],0)</f>
        <v>0</v>
      </c>
    </row>
    <row r="192" spans="1:21" x14ac:dyDescent="0.25">
      <c r="A192" t="s">
        <v>1346</v>
      </c>
      <c r="B192" t="s">
        <v>1347</v>
      </c>
      <c r="C192" t="s">
        <v>1348</v>
      </c>
      <c r="D192" t="s">
        <v>1334</v>
      </c>
      <c r="E192">
        <v>65</v>
      </c>
      <c r="F192" s="1">
        <v>45571</v>
      </c>
      <c r="G192">
        <v>17100</v>
      </c>
      <c r="H192">
        <v>0</v>
      </c>
      <c r="I192">
        <v>0</v>
      </c>
      <c r="J192">
        <v>0</v>
      </c>
      <c r="K192" t="s">
        <v>1356</v>
      </c>
      <c r="L192">
        <v>17700</v>
      </c>
      <c r="M192" t="s">
        <v>1352</v>
      </c>
      <c r="N192">
        <v>16300</v>
      </c>
      <c r="O192" t="s">
        <v>1357</v>
      </c>
      <c r="P192" t="s">
        <v>1345</v>
      </c>
      <c r="Q192" s="12">
        <f t="shared" ca="1" si="4"/>
        <v>46148</v>
      </c>
      <c r="R192" t="str">
        <f t="shared" ca="1" si="5"/>
        <v>CUST1694</v>
      </c>
      <c r="S192">
        <f>IF(Table001__Page_1_13[[#This Row],[Loan Status]]="NO LOAN",0,1)</f>
        <v>0</v>
      </c>
      <c r="T192">
        <f>IF(Table001__Page_1_13[[#This Row],[Loan Status]]="active",1,0)</f>
        <v>0</v>
      </c>
      <c r="U192">
        <f>IF(Table001__Page_1_13[[#This Row],[NPA Status]]="NPA",Table001__Page_1_13[[#This Row],[Loan Amount (■)]],0)</f>
        <v>0</v>
      </c>
    </row>
    <row r="193" spans="1:21" x14ac:dyDescent="0.25">
      <c r="A193" t="s">
        <v>1339</v>
      </c>
      <c r="B193" t="s">
        <v>1364</v>
      </c>
      <c r="C193" t="s">
        <v>1365</v>
      </c>
      <c r="D193" t="s">
        <v>1334</v>
      </c>
      <c r="E193">
        <v>22</v>
      </c>
      <c r="F193" s="1">
        <v>44346</v>
      </c>
      <c r="G193">
        <v>74800</v>
      </c>
      <c r="H193">
        <v>487400</v>
      </c>
      <c r="I193">
        <v>14.03</v>
      </c>
      <c r="J193">
        <v>43769</v>
      </c>
      <c r="K193" t="s">
        <v>1343</v>
      </c>
      <c r="L193">
        <v>76400</v>
      </c>
      <c r="M193" t="s">
        <v>1352</v>
      </c>
      <c r="N193">
        <v>6100</v>
      </c>
      <c r="O193" t="s">
        <v>1337</v>
      </c>
      <c r="P193" t="s">
        <v>1345</v>
      </c>
      <c r="Q193" s="12">
        <f t="shared" ref="Q193:Q256" ca="1" si="6">RANDBETWEEN(DATE(2019,1,1),DATE(2026,9,30))</f>
        <v>43649</v>
      </c>
      <c r="R193" t="str">
        <f t="shared" ca="1" si="5"/>
        <v>CUST1239</v>
      </c>
      <c r="S193">
        <f>IF(Table001__Page_1_13[[#This Row],[Loan Status]]="NO LOAN",0,1)</f>
        <v>1</v>
      </c>
      <c r="T193">
        <f>IF(Table001__Page_1_13[[#This Row],[Loan Status]]="active",1,0)</f>
        <v>1</v>
      </c>
      <c r="U193">
        <f>IF(Table001__Page_1_13[[#This Row],[NPA Status]]="NPA",Table001__Page_1_13[[#This Row],[Loan Amount (■)]],0)</f>
        <v>0</v>
      </c>
    </row>
    <row r="194" spans="1:21" x14ac:dyDescent="0.25">
      <c r="A194" t="s">
        <v>1366</v>
      </c>
      <c r="B194" t="s">
        <v>1349</v>
      </c>
      <c r="C194" t="s">
        <v>1350</v>
      </c>
      <c r="D194" t="s">
        <v>1334</v>
      </c>
      <c r="E194">
        <v>61</v>
      </c>
      <c r="F194" s="1">
        <v>43912</v>
      </c>
      <c r="G194">
        <v>32900</v>
      </c>
      <c r="H194">
        <v>899500</v>
      </c>
      <c r="I194">
        <v>13.46</v>
      </c>
      <c r="J194">
        <v>30507</v>
      </c>
      <c r="K194" t="s">
        <v>1343</v>
      </c>
      <c r="L194">
        <v>24100</v>
      </c>
      <c r="M194" t="s">
        <v>1336</v>
      </c>
      <c r="N194">
        <v>72900</v>
      </c>
      <c r="O194" t="s">
        <v>1337</v>
      </c>
      <c r="P194" t="s">
        <v>1338</v>
      </c>
      <c r="Q194" s="12">
        <f t="shared" ca="1" si="6"/>
        <v>45761</v>
      </c>
      <c r="R194" t="str">
        <f t="shared" ref="R194:R257" ca="1" si="7">"CUST"&amp; RANDBETWEEN(1001,2001)</f>
        <v>CUST1043</v>
      </c>
      <c r="S194">
        <f>IF(Table001__Page_1_13[[#This Row],[Loan Status]]="NO LOAN",0,1)</f>
        <v>1</v>
      </c>
      <c r="T194">
        <f>IF(Table001__Page_1_13[[#This Row],[Loan Status]]="active",1,0)</f>
        <v>1</v>
      </c>
      <c r="U194">
        <f>IF(Table001__Page_1_13[[#This Row],[NPA Status]]="NPA",Table001__Page_1_13[[#This Row],[Loan Amount (■)]],0)</f>
        <v>0</v>
      </c>
    </row>
    <row r="195" spans="1:21" x14ac:dyDescent="0.25">
      <c r="A195" t="s">
        <v>1339</v>
      </c>
      <c r="B195" t="s">
        <v>1332</v>
      </c>
      <c r="C195" t="s">
        <v>1333</v>
      </c>
      <c r="D195" t="s">
        <v>1334</v>
      </c>
      <c r="E195">
        <v>41</v>
      </c>
      <c r="F195" s="1">
        <v>45579</v>
      </c>
      <c r="G195">
        <v>173000</v>
      </c>
      <c r="H195">
        <v>230500</v>
      </c>
      <c r="I195">
        <v>13.3</v>
      </c>
      <c r="J195">
        <v>10991</v>
      </c>
      <c r="K195" t="s">
        <v>1343</v>
      </c>
      <c r="L195">
        <v>214400</v>
      </c>
      <c r="M195" t="s">
        <v>1336</v>
      </c>
      <c r="N195">
        <v>10000</v>
      </c>
      <c r="O195" t="s">
        <v>1337</v>
      </c>
      <c r="P195" t="s">
        <v>1338</v>
      </c>
      <c r="Q195" s="12">
        <f t="shared" ca="1" si="6"/>
        <v>43603</v>
      </c>
      <c r="R195" t="str">
        <f t="shared" ca="1" si="7"/>
        <v>CUST1253</v>
      </c>
      <c r="S195">
        <f>IF(Table001__Page_1_13[[#This Row],[Loan Status]]="NO LOAN",0,1)</f>
        <v>1</v>
      </c>
      <c r="T195">
        <f>IF(Table001__Page_1_13[[#This Row],[Loan Status]]="active",1,0)</f>
        <v>1</v>
      </c>
      <c r="U195">
        <f>IF(Table001__Page_1_13[[#This Row],[NPA Status]]="NPA",Table001__Page_1_13[[#This Row],[Loan Amount (■)]],0)</f>
        <v>0</v>
      </c>
    </row>
    <row r="196" spans="1:21" x14ac:dyDescent="0.25">
      <c r="A196" t="s">
        <v>1346</v>
      </c>
      <c r="B196" t="s">
        <v>1373</v>
      </c>
      <c r="C196" t="s">
        <v>1365</v>
      </c>
      <c r="D196" t="s">
        <v>1334</v>
      </c>
      <c r="E196">
        <v>22</v>
      </c>
      <c r="F196" s="1">
        <v>45249</v>
      </c>
      <c r="G196">
        <v>57700</v>
      </c>
      <c r="H196">
        <v>0</v>
      </c>
      <c r="I196">
        <v>0</v>
      </c>
      <c r="J196">
        <v>0</v>
      </c>
      <c r="K196" t="s">
        <v>1356</v>
      </c>
      <c r="L196">
        <v>91200</v>
      </c>
      <c r="M196" t="s">
        <v>1336</v>
      </c>
      <c r="N196">
        <v>6600</v>
      </c>
      <c r="O196" t="s">
        <v>1357</v>
      </c>
      <c r="P196" t="s">
        <v>1338</v>
      </c>
      <c r="Q196" s="12">
        <f t="shared" ca="1" si="6"/>
        <v>44560</v>
      </c>
      <c r="R196" t="str">
        <f t="shared" ca="1" si="7"/>
        <v>CUST1453</v>
      </c>
      <c r="S196">
        <f>IF(Table001__Page_1_13[[#This Row],[Loan Status]]="NO LOAN",0,1)</f>
        <v>0</v>
      </c>
      <c r="T196">
        <f>IF(Table001__Page_1_13[[#This Row],[Loan Status]]="active",1,0)</f>
        <v>0</v>
      </c>
      <c r="U196">
        <f>IF(Table001__Page_1_13[[#This Row],[NPA Status]]="NPA",Table001__Page_1_13[[#This Row],[Loan Amount (■)]],0)</f>
        <v>0</v>
      </c>
    </row>
    <row r="197" spans="1:21" x14ac:dyDescent="0.25">
      <c r="A197" t="s">
        <v>1339</v>
      </c>
      <c r="B197" t="s">
        <v>1340</v>
      </c>
      <c r="C197" t="s">
        <v>1341</v>
      </c>
      <c r="D197" t="s">
        <v>1342</v>
      </c>
      <c r="E197">
        <v>47</v>
      </c>
      <c r="F197" s="1">
        <v>44743</v>
      </c>
      <c r="G197">
        <v>32200</v>
      </c>
      <c r="H197">
        <v>203900</v>
      </c>
      <c r="I197">
        <v>13.21</v>
      </c>
      <c r="J197">
        <v>4661</v>
      </c>
      <c r="K197" t="s">
        <v>1351</v>
      </c>
      <c r="L197">
        <v>32100</v>
      </c>
      <c r="M197" t="s">
        <v>1352</v>
      </c>
      <c r="N197">
        <v>4000</v>
      </c>
      <c r="O197" t="s">
        <v>1353</v>
      </c>
      <c r="P197" t="s">
        <v>1345</v>
      </c>
      <c r="Q197" s="12">
        <f t="shared" ca="1" si="6"/>
        <v>44827</v>
      </c>
      <c r="R197" t="str">
        <f t="shared" ca="1" si="7"/>
        <v>CUST1451</v>
      </c>
      <c r="S197">
        <f>IF(Table001__Page_1_13[[#This Row],[Loan Status]]="NO LOAN",0,1)</f>
        <v>1</v>
      </c>
      <c r="T197">
        <f>IF(Table001__Page_1_13[[#This Row],[Loan Status]]="active",1,0)</f>
        <v>0</v>
      </c>
      <c r="U197">
        <f>IF(Table001__Page_1_13[[#This Row],[NPA Status]]="NPA",Table001__Page_1_13[[#This Row],[Loan Amount (■)]],0)</f>
        <v>203900</v>
      </c>
    </row>
    <row r="198" spans="1:21" x14ac:dyDescent="0.25">
      <c r="A198" t="s">
        <v>1346</v>
      </c>
      <c r="B198" t="s">
        <v>1347</v>
      </c>
      <c r="C198" t="s">
        <v>1348</v>
      </c>
      <c r="D198" t="s">
        <v>1334</v>
      </c>
      <c r="E198">
        <v>29</v>
      </c>
      <c r="F198" s="1">
        <v>45457</v>
      </c>
      <c r="G198">
        <v>71200</v>
      </c>
      <c r="H198">
        <v>370200</v>
      </c>
      <c r="I198">
        <v>9.16</v>
      </c>
      <c r="J198">
        <v>16940</v>
      </c>
      <c r="K198" t="s">
        <v>1343</v>
      </c>
      <c r="L198">
        <v>80200</v>
      </c>
      <c r="M198" t="s">
        <v>1359</v>
      </c>
      <c r="N198">
        <v>22800</v>
      </c>
      <c r="O198" t="s">
        <v>1337</v>
      </c>
      <c r="P198" t="s">
        <v>1338</v>
      </c>
      <c r="Q198" s="12">
        <f t="shared" ca="1" si="6"/>
        <v>43685</v>
      </c>
      <c r="R198" t="str">
        <f t="shared" ca="1" si="7"/>
        <v>CUST1852</v>
      </c>
      <c r="S198">
        <f>IF(Table001__Page_1_13[[#This Row],[Loan Status]]="NO LOAN",0,1)</f>
        <v>1</v>
      </c>
      <c r="T198">
        <f>IF(Table001__Page_1_13[[#This Row],[Loan Status]]="active",1,0)</f>
        <v>1</v>
      </c>
      <c r="U198">
        <f>IF(Table001__Page_1_13[[#This Row],[NPA Status]]="NPA",Table001__Page_1_13[[#This Row],[Loan Amount (■)]],0)</f>
        <v>0</v>
      </c>
    </row>
    <row r="199" spans="1:21" x14ac:dyDescent="0.25">
      <c r="A199" t="s">
        <v>1331</v>
      </c>
      <c r="B199" t="s">
        <v>1340</v>
      </c>
      <c r="C199" t="s">
        <v>1341</v>
      </c>
      <c r="D199" t="s">
        <v>1334</v>
      </c>
      <c r="E199">
        <v>21</v>
      </c>
      <c r="F199" s="1">
        <v>44533</v>
      </c>
      <c r="G199">
        <v>220900</v>
      </c>
      <c r="H199">
        <v>613000</v>
      </c>
      <c r="I199">
        <v>13.07</v>
      </c>
      <c r="J199">
        <v>13970</v>
      </c>
      <c r="K199" t="s">
        <v>1335</v>
      </c>
      <c r="L199">
        <v>225600</v>
      </c>
      <c r="M199" t="s">
        <v>1352</v>
      </c>
      <c r="N199">
        <v>18600</v>
      </c>
      <c r="O199" t="s">
        <v>1337</v>
      </c>
      <c r="P199" t="s">
        <v>1345</v>
      </c>
      <c r="Q199" s="12">
        <f t="shared" ca="1" si="6"/>
        <v>45008</v>
      </c>
      <c r="R199" t="str">
        <f t="shared" ca="1" si="7"/>
        <v>CUST1717</v>
      </c>
      <c r="S199">
        <f>IF(Table001__Page_1_13[[#This Row],[Loan Status]]="NO LOAN",0,1)</f>
        <v>1</v>
      </c>
      <c r="T199">
        <f>IF(Table001__Page_1_13[[#This Row],[Loan Status]]="active",1,0)</f>
        <v>0</v>
      </c>
      <c r="U199">
        <f>IF(Table001__Page_1_13[[#This Row],[NPA Status]]="NPA",Table001__Page_1_13[[#This Row],[Loan Amount (■)]],0)</f>
        <v>0</v>
      </c>
    </row>
    <row r="200" spans="1:21" x14ac:dyDescent="0.25">
      <c r="A200" t="s">
        <v>1339</v>
      </c>
      <c r="B200" t="s">
        <v>1371</v>
      </c>
      <c r="C200" t="s">
        <v>1372</v>
      </c>
      <c r="D200" t="s">
        <v>1342</v>
      </c>
      <c r="E200">
        <v>31</v>
      </c>
      <c r="F200" s="1">
        <v>45043</v>
      </c>
      <c r="G200">
        <v>128200</v>
      </c>
      <c r="H200">
        <v>0</v>
      </c>
      <c r="I200">
        <v>0</v>
      </c>
      <c r="J200">
        <v>0</v>
      </c>
      <c r="K200" t="s">
        <v>1356</v>
      </c>
      <c r="L200">
        <v>105300</v>
      </c>
      <c r="M200" t="s">
        <v>1352</v>
      </c>
      <c r="N200">
        <v>5400</v>
      </c>
      <c r="O200" t="s">
        <v>1357</v>
      </c>
      <c r="P200" t="s">
        <v>1376</v>
      </c>
      <c r="Q200" s="12">
        <f t="shared" ca="1" si="6"/>
        <v>46091</v>
      </c>
      <c r="R200" t="str">
        <f t="shared" ca="1" si="7"/>
        <v>CUST1326</v>
      </c>
      <c r="S200">
        <f>IF(Table001__Page_1_13[[#This Row],[Loan Status]]="NO LOAN",0,1)</f>
        <v>0</v>
      </c>
      <c r="T200">
        <f>IF(Table001__Page_1_13[[#This Row],[Loan Status]]="active",1,0)</f>
        <v>0</v>
      </c>
      <c r="U200">
        <f>IF(Table001__Page_1_13[[#This Row],[NPA Status]]="NPA",Table001__Page_1_13[[#This Row],[Loan Amount (■)]],0)</f>
        <v>0</v>
      </c>
    </row>
    <row r="201" spans="1:21" x14ac:dyDescent="0.25">
      <c r="A201" t="s">
        <v>1339</v>
      </c>
      <c r="B201" t="s">
        <v>1360</v>
      </c>
      <c r="C201" t="s">
        <v>1341</v>
      </c>
      <c r="D201" t="s">
        <v>1342</v>
      </c>
      <c r="E201">
        <v>23</v>
      </c>
      <c r="F201" s="1">
        <v>44477</v>
      </c>
      <c r="G201">
        <v>90400</v>
      </c>
      <c r="H201">
        <v>0</v>
      </c>
      <c r="I201">
        <v>0</v>
      </c>
      <c r="J201">
        <v>0</v>
      </c>
      <c r="K201" t="s">
        <v>1356</v>
      </c>
      <c r="L201">
        <v>49300</v>
      </c>
      <c r="M201" t="s">
        <v>1352</v>
      </c>
      <c r="N201">
        <v>14300</v>
      </c>
      <c r="O201" t="s">
        <v>1357</v>
      </c>
      <c r="P201" t="s">
        <v>1338</v>
      </c>
      <c r="Q201" s="12">
        <f t="shared" ca="1" si="6"/>
        <v>45988</v>
      </c>
      <c r="R201" t="str">
        <f t="shared" ca="1" si="7"/>
        <v>CUST1476</v>
      </c>
      <c r="S201">
        <f>IF(Table001__Page_1_13[[#This Row],[Loan Status]]="NO LOAN",0,1)</f>
        <v>0</v>
      </c>
      <c r="T201">
        <f>IF(Table001__Page_1_13[[#This Row],[Loan Status]]="active",1,0)</f>
        <v>0</v>
      </c>
      <c r="U201">
        <f>IF(Table001__Page_1_13[[#This Row],[NPA Status]]="NPA",Table001__Page_1_13[[#This Row],[Loan Amount (■)]],0)</f>
        <v>0</v>
      </c>
    </row>
    <row r="202" spans="1:21" x14ac:dyDescent="0.25">
      <c r="A202" t="s">
        <v>1339</v>
      </c>
      <c r="B202" t="s">
        <v>1332</v>
      </c>
      <c r="C202" t="s">
        <v>1333</v>
      </c>
      <c r="D202" t="s">
        <v>1334</v>
      </c>
      <c r="E202">
        <v>43</v>
      </c>
      <c r="F202" s="1">
        <v>45740</v>
      </c>
      <c r="G202">
        <v>24300</v>
      </c>
      <c r="H202">
        <v>945000</v>
      </c>
      <c r="I202">
        <v>7.85</v>
      </c>
      <c r="J202">
        <v>82139</v>
      </c>
      <c r="K202" t="s">
        <v>1343</v>
      </c>
      <c r="L202">
        <v>20000</v>
      </c>
      <c r="M202" t="s">
        <v>1352</v>
      </c>
      <c r="N202">
        <v>2200</v>
      </c>
      <c r="O202" t="s">
        <v>1337</v>
      </c>
      <c r="P202" t="s">
        <v>1345</v>
      </c>
      <c r="Q202" s="12">
        <f t="shared" ca="1" si="6"/>
        <v>43530</v>
      </c>
      <c r="R202" t="str">
        <f t="shared" ca="1" si="7"/>
        <v>CUST1335</v>
      </c>
      <c r="S202">
        <f>IF(Table001__Page_1_13[[#This Row],[Loan Status]]="NO LOAN",0,1)</f>
        <v>1</v>
      </c>
      <c r="T202">
        <f>IF(Table001__Page_1_13[[#This Row],[Loan Status]]="active",1,0)</f>
        <v>1</v>
      </c>
      <c r="U202">
        <f>IF(Table001__Page_1_13[[#This Row],[NPA Status]]="NPA",Table001__Page_1_13[[#This Row],[Loan Amount (■)]],0)</f>
        <v>0</v>
      </c>
    </row>
    <row r="203" spans="1:21" x14ac:dyDescent="0.25">
      <c r="A203" t="s">
        <v>1339</v>
      </c>
      <c r="B203" t="s">
        <v>1332</v>
      </c>
      <c r="C203" t="s">
        <v>1333</v>
      </c>
      <c r="D203" t="s">
        <v>1334</v>
      </c>
      <c r="E203">
        <v>46</v>
      </c>
      <c r="F203" s="1">
        <v>44239</v>
      </c>
      <c r="G203">
        <v>297600</v>
      </c>
      <c r="H203">
        <v>273300</v>
      </c>
      <c r="I203">
        <v>13.39</v>
      </c>
      <c r="J203">
        <v>24460</v>
      </c>
      <c r="K203" t="s">
        <v>1335</v>
      </c>
      <c r="L203">
        <v>194000</v>
      </c>
      <c r="M203" t="s">
        <v>1359</v>
      </c>
      <c r="N203">
        <v>10000</v>
      </c>
      <c r="O203" t="s">
        <v>1337</v>
      </c>
      <c r="P203" t="s">
        <v>1338</v>
      </c>
      <c r="Q203" s="12">
        <f t="shared" ca="1" si="6"/>
        <v>44721</v>
      </c>
      <c r="R203" t="str">
        <f t="shared" ca="1" si="7"/>
        <v>CUST1401</v>
      </c>
      <c r="S203">
        <f>IF(Table001__Page_1_13[[#This Row],[Loan Status]]="NO LOAN",0,1)</f>
        <v>1</v>
      </c>
      <c r="T203">
        <f>IF(Table001__Page_1_13[[#This Row],[Loan Status]]="active",1,0)</f>
        <v>0</v>
      </c>
      <c r="U203">
        <f>IF(Table001__Page_1_13[[#This Row],[NPA Status]]="NPA",Table001__Page_1_13[[#This Row],[Loan Amount (■)]],0)</f>
        <v>0</v>
      </c>
    </row>
    <row r="204" spans="1:21" x14ac:dyDescent="0.25">
      <c r="A204" t="s">
        <v>1339</v>
      </c>
      <c r="B204" t="s">
        <v>1347</v>
      </c>
      <c r="C204" t="s">
        <v>1348</v>
      </c>
      <c r="D204" t="s">
        <v>1334</v>
      </c>
      <c r="E204">
        <v>24</v>
      </c>
      <c r="F204" s="1">
        <v>45280</v>
      </c>
      <c r="G204">
        <v>44200</v>
      </c>
      <c r="H204">
        <v>0</v>
      </c>
      <c r="I204">
        <v>0</v>
      </c>
      <c r="J204">
        <v>0</v>
      </c>
      <c r="K204" t="s">
        <v>1356</v>
      </c>
      <c r="L204">
        <v>63000</v>
      </c>
      <c r="M204" t="s">
        <v>1336</v>
      </c>
      <c r="N204">
        <v>12800</v>
      </c>
      <c r="O204" t="s">
        <v>1357</v>
      </c>
      <c r="P204" t="s">
        <v>1338</v>
      </c>
      <c r="Q204" s="12">
        <f t="shared" ca="1" si="6"/>
        <v>45738</v>
      </c>
      <c r="R204" t="str">
        <f t="shared" ca="1" si="7"/>
        <v>CUST1385</v>
      </c>
      <c r="S204">
        <f>IF(Table001__Page_1_13[[#This Row],[Loan Status]]="NO LOAN",0,1)</f>
        <v>0</v>
      </c>
      <c r="T204">
        <f>IF(Table001__Page_1_13[[#This Row],[Loan Status]]="active",1,0)</f>
        <v>0</v>
      </c>
      <c r="U204">
        <f>IF(Table001__Page_1_13[[#This Row],[NPA Status]]="NPA",Table001__Page_1_13[[#This Row],[Loan Amount (■)]],0)</f>
        <v>0</v>
      </c>
    </row>
    <row r="205" spans="1:21" x14ac:dyDescent="0.25">
      <c r="A205" t="s">
        <v>1346</v>
      </c>
      <c r="B205" t="s">
        <v>1349</v>
      </c>
      <c r="C205" t="s">
        <v>1350</v>
      </c>
      <c r="D205" t="s">
        <v>1342</v>
      </c>
      <c r="E205">
        <v>38</v>
      </c>
      <c r="F205" s="1">
        <v>45892</v>
      </c>
      <c r="G205">
        <v>165900</v>
      </c>
      <c r="H205">
        <v>163700</v>
      </c>
      <c r="I205">
        <v>9.18</v>
      </c>
      <c r="J205">
        <v>14329</v>
      </c>
      <c r="K205" t="s">
        <v>1351</v>
      </c>
      <c r="L205">
        <v>161100</v>
      </c>
      <c r="M205" t="s">
        <v>1344</v>
      </c>
      <c r="N205">
        <v>39500</v>
      </c>
      <c r="O205" t="s">
        <v>1353</v>
      </c>
      <c r="P205" t="s">
        <v>1361</v>
      </c>
      <c r="Q205" s="12">
        <f t="shared" ca="1" si="6"/>
        <v>44251</v>
      </c>
      <c r="R205" t="str">
        <f t="shared" ca="1" si="7"/>
        <v>CUST1474</v>
      </c>
      <c r="S205">
        <f>IF(Table001__Page_1_13[[#This Row],[Loan Status]]="NO LOAN",0,1)</f>
        <v>1</v>
      </c>
      <c r="T205">
        <f>IF(Table001__Page_1_13[[#This Row],[Loan Status]]="active",1,0)</f>
        <v>0</v>
      </c>
      <c r="U205">
        <f>IF(Table001__Page_1_13[[#This Row],[NPA Status]]="NPA",Table001__Page_1_13[[#This Row],[Loan Amount (■)]],0)</f>
        <v>163700</v>
      </c>
    </row>
    <row r="206" spans="1:21" x14ac:dyDescent="0.25">
      <c r="A206" t="s">
        <v>1331</v>
      </c>
      <c r="B206" t="s">
        <v>1354</v>
      </c>
      <c r="C206" t="s">
        <v>1355</v>
      </c>
      <c r="D206" t="s">
        <v>1334</v>
      </c>
      <c r="E206">
        <v>26</v>
      </c>
      <c r="F206" s="1">
        <v>44667</v>
      </c>
      <c r="G206">
        <v>56900</v>
      </c>
      <c r="H206">
        <v>187600</v>
      </c>
      <c r="I206">
        <v>13.43</v>
      </c>
      <c r="J206">
        <v>8957</v>
      </c>
      <c r="K206" t="s">
        <v>1335</v>
      </c>
      <c r="L206">
        <v>52000</v>
      </c>
      <c r="M206" t="s">
        <v>1336</v>
      </c>
      <c r="N206">
        <v>4200</v>
      </c>
      <c r="O206" t="s">
        <v>1337</v>
      </c>
      <c r="P206" t="s">
        <v>1345</v>
      </c>
      <c r="Q206" s="12">
        <f t="shared" ca="1" si="6"/>
        <v>46004</v>
      </c>
      <c r="R206" t="str">
        <f t="shared" ca="1" si="7"/>
        <v>CUST1931</v>
      </c>
      <c r="S206">
        <f>IF(Table001__Page_1_13[[#This Row],[Loan Status]]="NO LOAN",0,1)</f>
        <v>1</v>
      </c>
      <c r="T206">
        <f>IF(Table001__Page_1_13[[#This Row],[Loan Status]]="active",1,0)</f>
        <v>0</v>
      </c>
      <c r="U206">
        <f>IF(Table001__Page_1_13[[#This Row],[NPA Status]]="NPA",Table001__Page_1_13[[#This Row],[Loan Amount (■)]],0)</f>
        <v>0</v>
      </c>
    </row>
    <row r="207" spans="1:21" x14ac:dyDescent="0.25">
      <c r="A207" t="s">
        <v>1346</v>
      </c>
      <c r="B207" t="s">
        <v>1347</v>
      </c>
      <c r="C207" t="s">
        <v>1348</v>
      </c>
      <c r="D207" t="s">
        <v>1334</v>
      </c>
      <c r="E207">
        <v>55</v>
      </c>
      <c r="F207" s="1">
        <v>44916</v>
      </c>
      <c r="G207">
        <v>152800</v>
      </c>
      <c r="H207">
        <v>0</v>
      </c>
      <c r="I207">
        <v>0</v>
      </c>
      <c r="J207">
        <v>0</v>
      </c>
      <c r="K207" t="s">
        <v>1356</v>
      </c>
      <c r="L207">
        <v>186800</v>
      </c>
      <c r="M207" t="s">
        <v>1336</v>
      </c>
      <c r="N207">
        <v>2700</v>
      </c>
      <c r="O207" t="s">
        <v>1357</v>
      </c>
      <c r="P207" t="s">
        <v>1361</v>
      </c>
      <c r="Q207" s="12">
        <f t="shared" ca="1" si="6"/>
        <v>46187</v>
      </c>
      <c r="R207" t="str">
        <f t="shared" ca="1" si="7"/>
        <v>CUST1481</v>
      </c>
      <c r="S207">
        <f>IF(Table001__Page_1_13[[#This Row],[Loan Status]]="NO LOAN",0,1)</f>
        <v>0</v>
      </c>
      <c r="T207">
        <f>IF(Table001__Page_1_13[[#This Row],[Loan Status]]="active",1,0)</f>
        <v>0</v>
      </c>
      <c r="U207">
        <f>IF(Table001__Page_1_13[[#This Row],[NPA Status]]="NPA",Table001__Page_1_13[[#This Row],[Loan Amount (■)]],0)</f>
        <v>0</v>
      </c>
    </row>
    <row r="208" spans="1:21" x14ac:dyDescent="0.25">
      <c r="A208" t="s">
        <v>1366</v>
      </c>
      <c r="B208" t="s">
        <v>1340</v>
      </c>
      <c r="C208" t="s">
        <v>1341</v>
      </c>
      <c r="D208" t="s">
        <v>1342</v>
      </c>
      <c r="E208">
        <v>42</v>
      </c>
      <c r="F208" s="1">
        <v>43772</v>
      </c>
      <c r="G208">
        <v>227800</v>
      </c>
      <c r="H208">
        <v>0</v>
      </c>
      <c r="I208">
        <v>0</v>
      </c>
      <c r="J208">
        <v>0</v>
      </c>
      <c r="K208" t="s">
        <v>1356</v>
      </c>
      <c r="L208">
        <v>163900</v>
      </c>
      <c r="M208" t="s">
        <v>1344</v>
      </c>
      <c r="N208">
        <v>3800</v>
      </c>
      <c r="O208" t="s">
        <v>1357</v>
      </c>
      <c r="P208" t="s">
        <v>1338</v>
      </c>
      <c r="Q208" s="12">
        <f t="shared" ca="1" si="6"/>
        <v>43755</v>
      </c>
      <c r="R208" t="str">
        <f t="shared" ca="1" si="7"/>
        <v>CUST1986</v>
      </c>
      <c r="S208">
        <f>IF(Table001__Page_1_13[[#This Row],[Loan Status]]="NO LOAN",0,1)</f>
        <v>0</v>
      </c>
      <c r="T208">
        <f>IF(Table001__Page_1_13[[#This Row],[Loan Status]]="active",1,0)</f>
        <v>0</v>
      </c>
      <c r="U208">
        <f>IF(Table001__Page_1_13[[#This Row],[NPA Status]]="NPA",Table001__Page_1_13[[#This Row],[Loan Amount (■)]],0)</f>
        <v>0</v>
      </c>
    </row>
    <row r="209" spans="1:21" x14ac:dyDescent="0.25">
      <c r="A209" t="s">
        <v>1331</v>
      </c>
      <c r="B209" t="s">
        <v>1347</v>
      </c>
      <c r="C209" t="s">
        <v>1348</v>
      </c>
      <c r="D209" t="s">
        <v>1334</v>
      </c>
      <c r="E209">
        <v>63</v>
      </c>
      <c r="F209" s="1">
        <v>44244</v>
      </c>
      <c r="G209">
        <v>130100</v>
      </c>
      <c r="H209">
        <v>316800</v>
      </c>
      <c r="I209">
        <v>9.17</v>
      </c>
      <c r="J209">
        <v>10099</v>
      </c>
      <c r="K209" t="s">
        <v>1351</v>
      </c>
      <c r="L209">
        <v>105200</v>
      </c>
      <c r="M209" t="s">
        <v>1352</v>
      </c>
      <c r="N209">
        <v>2600</v>
      </c>
      <c r="O209" t="s">
        <v>1353</v>
      </c>
      <c r="P209" t="s">
        <v>1345</v>
      </c>
      <c r="Q209" s="12">
        <f t="shared" ca="1" si="6"/>
        <v>43960</v>
      </c>
      <c r="R209" t="str">
        <f t="shared" ca="1" si="7"/>
        <v>CUST1880</v>
      </c>
      <c r="S209">
        <f>IF(Table001__Page_1_13[[#This Row],[Loan Status]]="NO LOAN",0,1)</f>
        <v>1</v>
      </c>
      <c r="T209">
        <f>IF(Table001__Page_1_13[[#This Row],[Loan Status]]="active",1,0)</f>
        <v>0</v>
      </c>
      <c r="U209">
        <f>IF(Table001__Page_1_13[[#This Row],[NPA Status]]="NPA",Table001__Page_1_13[[#This Row],[Loan Amount (■)]],0)</f>
        <v>316800</v>
      </c>
    </row>
    <row r="210" spans="1:21" x14ac:dyDescent="0.25">
      <c r="A210" t="s">
        <v>1346</v>
      </c>
      <c r="B210" t="s">
        <v>1332</v>
      </c>
      <c r="C210" t="s">
        <v>1333</v>
      </c>
      <c r="D210" t="s">
        <v>1342</v>
      </c>
      <c r="E210">
        <v>35</v>
      </c>
      <c r="F210" s="1">
        <v>46017</v>
      </c>
      <c r="G210">
        <v>142600</v>
      </c>
      <c r="H210">
        <v>0</v>
      </c>
      <c r="I210">
        <v>0</v>
      </c>
      <c r="J210">
        <v>0</v>
      </c>
      <c r="K210" t="s">
        <v>1356</v>
      </c>
      <c r="L210">
        <v>145000</v>
      </c>
      <c r="M210" t="s">
        <v>1359</v>
      </c>
      <c r="N210">
        <v>28300</v>
      </c>
      <c r="O210" t="s">
        <v>1357</v>
      </c>
      <c r="P210" t="s">
        <v>1338</v>
      </c>
      <c r="Q210" s="12">
        <f t="shared" ca="1" si="6"/>
        <v>45608</v>
      </c>
      <c r="R210" t="str">
        <f t="shared" ca="1" si="7"/>
        <v>CUST1428</v>
      </c>
      <c r="S210">
        <f>IF(Table001__Page_1_13[[#This Row],[Loan Status]]="NO LOAN",0,1)</f>
        <v>0</v>
      </c>
      <c r="T210">
        <f>IF(Table001__Page_1_13[[#This Row],[Loan Status]]="active",1,0)</f>
        <v>0</v>
      </c>
      <c r="U210">
        <f>IF(Table001__Page_1_13[[#This Row],[NPA Status]]="NPA",Table001__Page_1_13[[#This Row],[Loan Amount (■)]],0)</f>
        <v>0</v>
      </c>
    </row>
    <row r="211" spans="1:21" x14ac:dyDescent="0.25">
      <c r="A211" t="s">
        <v>1346</v>
      </c>
      <c r="B211" t="s">
        <v>1354</v>
      </c>
      <c r="C211" t="s">
        <v>1355</v>
      </c>
      <c r="D211" t="s">
        <v>1342</v>
      </c>
      <c r="E211">
        <v>42</v>
      </c>
      <c r="F211" s="1">
        <v>45781</v>
      </c>
      <c r="G211">
        <v>69000</v>
      </c>
      <c r="H211">
        <v>0</v>
      </c>
      <c r="I211">
        <v>0</v>
      </c>
      <c r="J211">
        <v>0</v>
      </c>
      <c r="K211" t="s">
        <v>1356</v>
      </c>
      <c r="L211">
        <v>86700</v>
      </c>
      <c r="M211" t="s">
        <v>1359</v>
      </c>
      <c r="N211">
        <v>34300</v>
      </c>
      <c r="O211" t="s">
        <v>1357</v>
      </c>
      <c r="P211" t="s">
        <v>1338</v>
      </c>
      <c r="Q211" s="12">
        <f t="shared" ca="1" si="6"/>
        <v>44372</v>
      </c>
      <c r="R211" t="str">
        <f t="shared" ca="1" si="7"/>
        <v>CUST1939</v>
      </c>
      <c r="S211">
        <f>IF(Table001__Page_1_13[[#This Row],[Loan Status]]="NO LOAN",0,1)</f>
        <v>0</v>
      </c>
      <c r="T211">
        <f>IF(Table001__Page_1_13[[#This Row],[Loan Status]]="active",1,0)</f>
        <v>0</v>
      </c>
      <c r="U211">
        <f>IF(Table001__Page_1_13[[#This Row],[NPA Status]]="NPA",Table001__Page_1_13[[#This Row],[Loan Amount (■)]],0)</f>
        <v>0</v>
      </c>
    </row>
    <row r="212" spans="1:21" x14ac:dyDescent="0.25">
      <c r="A212" t="s">
        <v>1339</v>
      </c>
      <c r="B212" t="s">
        <v>1364</v>
      </c>
      <c r="C212" t="s">
        <v>1365</v>
      </c>
      <c r="D212" t="s">
        <v>1334</v>
      </c>
      <c r="E212">
        <v>57</v>
      </c>
      <c r="F212" s="1">
        <v>43473</v>
      </c>
      <c r="G212">
        <v>51900</v>
      </c>
      <c r="H212">
        <v>491500</v>
      </c>
      <c r="I212">
        <v>12.4</v>
      </c>
      <c r="J212">
        <v>23229</v>
      </c>
      <c r="K212" t="s">
        <v>1343</v>
      </c>
      <c r="L212">
        <v>58400</v>
      </c>
      <c r="M212" t="s">
        <v>1336</v>
      </c>
      <c r="N212">
        <v>11300</v>
      </c>
      <c r="O212" t="s">
        <v>1337</v>
      </c>
      <c r="P212" t="s">
        <v>1338</v>
      </c>
      <c r="Q212" s="12">
        <f t="shared" ca="1" si="6"/>
        <v>44858</v>
      </c>
      <c r="R212" t="str">
        <f t="shared" ca="1" si="7"/>
        <v>CUST1642</v>
      </c>
      <c r="S212">
        <f>IF(Table001__Page_1_13[[#This Row],[Loan Status]]="NO LOAN",0,1)</f>
        <v>1</v>
      </c>
      <c r="T212">
        <f>IF(Table001__Page_1_13[[#This Row],[Loan Status]]="active",1,0)</f>
        <v>1</v>
      </c>
      <c r="U212">
        <f>IF(Table001__Page_1_13[[#This Row],[NPA Status]]="NPA",Table001__Page_1_13[[#This Row],[Loan Amount (■)]],0)</f>
        <v>0</v>
      </c>
    </row>
    <row r="213" spans="1:21" x14ac:dyDescent="0.25">
      <c r="A213" t="s">
        <v>1339</v>
      </c>
      <c r="B213" t="s">
        <v>1367</v>
      </c>
      <c r="C213" t="s">
        <v>1341</v>
      </c>
      <c r="D213" t="s">
        <v>1342</v>
      </c>
      <c r="E213">
        <v>62</v>
      </c>
      <c r="F213" s="1">
        <v>46021</v>
      </c>
      <c r="G213">
        <v>84400</v>
      </c>
      <c r="H213">
        <v>0</v>
      </c>
      <c r="I213">
        <v>0</v>
      </c>
      <c r="J213">
        <v>0</v>
      </c>
      <c r="K213" t="s">
        <v>1356</v>
      </c>
      <c r="L213">
        <v>89600</v>
      </c>
      <c r="M213" t="s">
        <v>1344</v>
      </c>
      <c r="N213">
        <v>25500</v>
      </c>
      <c r="O213" t="s">
        <v>1357</v>
      </c>
      <c r="P213" t="s">
        <v>1338</v>
      </c>
      <c r="Q213" s="12">
        <f t="shared" ca="1" si="6"/>
        <v>43561</v>
      </c>
      <c r="R213" t="str">
        <f t="shared" ca="1" si="7"/>
        <v>CUST1918</v>
      </c>
      <c r="S213">
        <f>IF(Table001__Page_1_13[[#This Row],[Loan Status]]="NO LOAN",0,1)</f>
        <v>0</v>
      </c>
      <c r="T213">
        <f>IF(Table001__Page_1_13[[#This Row],[Loan Status]]="active",1,0)</f>
        <v>0</v>
      </c>
      <c r="U213">
        <f>IF(Table001__Page_1_13[[#This Row],[NPA Status]]="NPA",Table001__Page_1_13[[#This Row],[Loan Amount (■)]],0)</f>
        <v>0</v>
      </c>
    </row>
    <row r="214" spans="1:21" x14ac:dyDescent="0.25">
      <c r="A214" t="s">
        <v>1339</v>
      </c>
      <c r="B214" t="s">
        <v>1369</v>
      </c>
      <c r="C214" t="s">
        <v>1370</v>
      </c>
      <c r="D214" t="s">
        <v>1334</v>
      </c>
      <c r="E214">
        <v>32</v>
      </c>
      <c r="F214" s="1">
        <v>43941</v>
      </c>
      <c r="G214">
        <v>56200</v>
      </c>
      <c r="H214">
        <v>0</v>
      </c>
      <c r="I214">
        <v>0</v>
      </c>
      <c r="J214">
        <v>0</v>
      </c>
      <c r="K214" t="s">
        <v>1356</v>
      </c>
      <c r="L214">
        <v>57300</v>
      </c>
      <c r="M214" t="s">
        <v>16</v>
      </c>
      <c r="N214">
        <v>9600</v>
      </c>
      <c r="O214" t="s">
        <v>1357</v>
      </c>
      <c r="P214" t="s">
        <v>1338</v>
      </c>
      <c r="Q214" s="12">
        <f t="shared" ca="1" si="6"/>
        <v>44925</v>
      </c>
      <c r="R214" t="str">
        <f t="shared" ca="1" si="7"/>
        <v>CUST1919</v>
      </c>
      <c r="S214">
        <f>IF(Table001__Page_1_13[[#This Row],[Loan Status]]="NO LOAN",0,1)</f>
        <v>0</v>
      </c>
      <c r="T214">
        <f>IF(Table001__Page_1_13[[#This Row],[Loan Status]]="active",1,0)</f>
        <v>0</v>
      </c>
      <c r="U214">
        <f>IF(Table001__Page_1_13[[#This Row],[NPA Status]]="NPA",Table001__Page_1_13[[#This Row],[Loan Amount (■)]],0)</f>
        <v>0</v>
      </c>
    </row>
    <row r="215" spans="1:21" x14ac:dyDescent="0.25">
      <c r="A215" t="s">
        <v>1339</v>
      </c>
      <c r="B215" t="s">
        <v>1368</v>
      </c>
      <c r="C215" t="s">
        <v>1365</v>
      </c>
      <c r="D215" t="s">
        <v>1342</v>
      </c>
      <c r="E215">
        <v>62</v>
      </c>
      <c r="F215" s="1">
        <v>44786</v>
      </c>
      <c r="G215">
        <v>610700</v>
      </c>
      <c r="H215">
        <v>0</v>
      </c>
      <c r="I215">
        <v>0</v>
      </c>
      <c r="J215">
        <v>0</v>
      </c>
      <c r="K215" t="s">
        <v>1356</v>
      </c>
      <c r="L215">
        <v>671800</v>
      </c>
      <c r="M215" t="s">
        <v>1352</v>
      </c>
      <c r="N215">
        <v>7800</v>
      </c>
      <c r="O215" t="s">
        <v>1357</v>
      </c>
      <c r="P215" t="s">
        <v>1338</v>
      </c>
      <c r="Q215" s="12">
        <f t="shared" ca="1" si="6"/>
        <v>43620</v>
      </c>
      <c r="R215" t="str">
        <f t="shared" ca="1" si="7"/>
        <v>CUST1204</v>
      </c>
      <c r="S215">
        <f>IF(Table001__Page_1_13[[#This Row],[Loan Status]]="NO LOAN",0,1)</f>
        <v>0</v>
      </c>
      <c r="T215">
        <f>IF(Table001__Page_1_13[[#This Row],[Loan Status]]="active",1,0)</f>
        <v>0</v>
      </c>
      <c r="U215">
        <f>IF(Table001__Page_1_13[[#This Row],[NPA Status]]="NPA",Table001__Page_1_13[[#This Row],[Loan Amount (■)]],0)</f>
        <v>0</v>
      </c>
    </row>
    <row r="216" spans="1:21" x14ac:dyDescent="0.25">
      <c r="A216" t="s">
        <v>1339</v>
      </c>
      <c r="B216" t="s">
        <v>1362</v>
      </c>
      <c r="C216" t="s">
        <v>1363</v>
      </c>
      <c r="D216" t="s">
        <v>1334</v>
      </c>
      <c r="E216">
        <v>58</v>
      </c>
      <c r="F216" s="1">
        <v>45677</v>
      </c>
      <c r="G216">
        <v>32300</v>
      </c>
      <c r="H216">
        <v>0</v>
      </c>
      <c r="I216">
        <v>0</v>
      </c>
      <c r="J216">
        <v>0</v>
      </c>
      <c r="K216" t="s">
        <v>1356</v>
      </c>
      <c r="L216">
        <v>33900</v>
      </c>
      <c r="M216" t="s">
        <v>1336</v>
      </c>
      <c r="N216">
        <v>6300</v>
      </c>
      <c r="O216" t="s">
        <v>1357</v>
      </c>
      <c r="P216" t="s">
        <v>1376</v>
      </c>
      <c r="Q216" s="12">
        <f t="shared" ca="1" si="6"/>
        <v>43609</v>
      </c>
      <c r="R216" t="str">
        <f t="shared" ca="1" si="7"/>
        <v>CUST1457</v>
      </c>
      <c r="S216">
        <f>IF(Table001__Page_1_13[[#This Row],[Loan Status]]="NO LOAN",0,1)</f>
        <v>0</v>
      </c>
      <c r="T216">
        <f>IF(Table001__Page_1_13[[#This Row],[Loan Status]]="active",1,0)</f>
        <v>0</v>
      </c>
      <c r="U216">
        <f>IF(Table001__Page_1_13[[#This Row],[NPA Status]]="NPA",Table001__Page_1_13[[#This Row],[Loan Amount (■)]],0)</f>
        <v>0</v>
      </c>
    </row>
    <row r="217" spans="1:21" x14ac:dyDescent="0.25">
      <c r="A217" t="s">
        <v>1339</v>
      </c>
      <c r="B217" t="s">
        <v>1347</v>
      </c>
      <c r="C217" t="s">
        <v>1348</v>
      </c>
      <c r="D217" t="s">
        <v>1342</v>
      </c>
      <c r="E217">
        <v>38</v>
      </c>
      <c r="F217" s="1">
        <v>43950</v>
      </c>
      <c r="G217">
        <v>175800</v>
      </c>
      <c r="H217">
        <v>430600</v>
      </c>
      <c r="I217">
        <v>13.97</v>
      </c>
      <c r="J217">
        <v>11760</v>
      </c>
      <c r="K217" t="s">
        <v>1374</v>
      </c>
      <c r="L217">
        <v>130500</v>
      </c>
      <c r="M217" t="s">
        <v>1359</v>
      </c>
      <c r="N217">
        <v>6400</v>
      </c>
      <c r="O217" t="s">
        <v>1353</v>
      </c>
      <c r="P217" t="s">
        <v>1338</v>
      </c>
      <c r="Q217" s="12">
        <f t="shared" ca="1" si="6"/>
        <v>44466</v>
      </c>
      <c r="R217" t="str">
        <f t="shared" ca="1" si="7"/>
        <v>CUST1105</v>
      </c>
      <c r="S217">
        <f>IF(Table001__Page_1_13[[#This Row],[Loan Status]]="NO LOAN",0,1)</f>
        <v>1</v>
      </c>
      <c r="T217">
        <f>IF(Table001__Page_1_13[[#This Row],[Loan Status]]="active",1,0)</f>
        <v>0</v>
      </c>
      <c r="U217">
        <f>IF(Table001__Page_1_13[[#This Row],[NPA Status]]="NPA",Table001__Page_1_13[[#This Row],[Loan Amount (■)]],0)</f>
        <v>430600</v>
      </c>
    </row>
    <row r="218" spans="1:21" x14ac:dyDescent="0.25">
      <c r="A218" t="s">
        <v>1366</v>
      </c>
      <c r="B218" t="s">
        <v>1371</v>
      </c>
      <c r="C218" t="s">
        <v>1372</v>
      </c>
      <c r="D218" t="s">
        <v>1334</v>
      </c>
      <c r="E218">
        <v>65</v>
      </c>
      <c r="F218" s="1">
        <v>44370</v>
      </c>
      <c r="G218">
        <v>116400</v>
      </c>
      <c r="H218">
        <v>310000</v>
      </c>
      <c r="I218">
        <v>14.49</v>
      </c>
      <c r="J218">
        <v>10669</v>
      </c>
      <c r="K218" t="s">
        <v>1343</v>
      </c>
      <c r="L218">
        <v>117700</v>
      </c>
      <c r="M218" t="s">
        <v>1344</v>
      </c>
      <c r="N218">
        <v>2100</v>
      </c>
      <c r="O218" t="s">
        <v>1337</v>
      </c>
      <c r="P218" t="s">
        <v>1338</v>
      </c>
      <c r="Q218" s="12">
        <f t="shared" ca="1" si="6"/>
        <v>46053</v>
      </c>
      <c r="R218" t="str">
        <f t="shared" ca="1" si="7"/>
        <v>CUST1652</v>
      </c>
      <c r="S218">
        <f>IF(Table001__Page_1_13[[#This Row],[Loan Status]]="NO LOAN",0,1)</f>
        <v>1</v>
      </c>
      <c r="T218">
        <f>IF(Table001__Page_1_13[[#This Row],[Loan Status]]="active",1,0)</f>
        <v>1</v>
      </c>
      <c r="U218">
        <f>IF(Table001__Page_1_13[[#This Row],[NPA Status]]="NPA",Table001__Page_1_13[[#This Row],[Loan Amount (■)]],0)</f>
        <v>0</v>
      </c>
    </row>
    <row r="219" spans="1:21" x14ac:dyDescent="0.25">
      <c r="A219" t="s">
        <v>1346</v>
      </c>
      <c r="B219" t="s">
        <v>1375</v>
      </c>
      <c r="C219" t="s">
        <v>1363</v>
      </c>
      <c r="D219" t="s">
        <v>1342</v>
      </c>
      <c r="E219">
        <v>55</v>
      </c>
      <c r="F219" s="1">
        <v>44024</v>
      </c>
      <c r="G219">
        <v>91200</v>
      </c>
      <c r="H219">
        <v>196800</v>
      </c>
      <c r="I219">
        <v>13.63</v>
      </c>
      <c r="J219">
        <v>6691</v>
      </c>
      <c r="K219" t="s">
        <v>1351</v>
      </c>
      <c r="L219">
        <v>66700</v>
      </c>
      <c r="M219" t="s">
        <v>1344</v>
      </c>
      <c r="N219">
        <v>10800</v>
      </c>
      <c r="O219" t="s">
        <v>1353</v>
      </c>
      <c r="P219" t="s">
        <v>1338</v>
      </c>
      <c r="Q219" s="12">
        <f t="shared" ca="1" si="6"/>
        <v>45642</v>
      </c>
      <c r="R219" t="str">
        <f t="shared" ca="1" si="7"/>
        <v>CUST1796</v>
      </c>
      <c r="S219">
        <f>IF(Table001__Page_1_13[[#This Row],[Loan Status]]="NO LOAN",0,1)</f>
        <v>1</v>
      </c>
      <c r="T219">
        <f>IF(Table001__Page_1_13[[#This Row],[Loan Status]]="active",1,0)</f>
        <v>0</v>
      </c>
      <c r="U219">
        <f>IF(Table001__Page_1_13[[#This Row],[NPA Status]]="NPA",Table001__Page_1_13[[#This Row],[Loan Amount (■)]],0)</f>
        <v>196800</v>
      </c>
    </row>
    <row r="220" spans="1:21" x14ac:dyDescent="0.25">
      <c r="A220" t="s">
        <v>1339</v>
      </c>
      <c r="B220" t="s">
        <v>1360</v>
      </c>
      <c r="C220" t="s">
        <v>1341</v>
      </c>
      <c r="D220" t="s">
        <v>1342</v>
      </c>
      <c r="E220">
        <v>50</v>
      </c>
      <c r="F220" s="1">
        <v>45433</v>
      </c>
      <c r="G220">
        <v>263900</v>
      </c>
      <c r="H220">
        <v>454500</v>
      </c>
      <c r="I220">
        <v>12.79</v>
      </c>
      <c r="J220">
        <v>21563</v>
      </c>
      <c r="K220" t="s">
        <v>1343</v>
      </c>
      <c r="L220">
        <v>269200</v>
      </c>
      <c r="M220" t="s">
        <v>1336</v>
      </c>
      <c r="N220">
        <v>8200</v>
      </c>
      <c r="O220" t="s">
        <v>1337</v>
      </c>
      <c r="P220" t="s">
        <v>1345</v>
      </c>
      <c r="Q220" s="12">
        <f t="shared" ca="1" si="6"/>
        <v>46193</v>
      </c>
      <c r="R220" t="str">
        <f t="shared" ca="1" si="7"/>
        <v>CUST1875</v>
      </c>
      <c r="S220">
        <f>IF(Table001__Page_1_13[[#This Row],[Loan Status]]="NO LOAN",0,1)</f>
        <v>1</v>
      </c>
      <c r="T220">
        <f>IF(Table001__Page_1_13[[#This Row],[Loan Status]]="active",1,0)</f>
        <v>1</v>
      </c>
      <c r="U220">
        <f>IF(Table001__Page_1_13[[#This Row],[NPA Status]]="NPA",Table001__Page_1_13[[#This Row],[Loan Amount (■)]],0)</f>
        <v>0</v>
      </c>
    </row>
    <row r="221" spans="1:21" x14ac:dyDescent="0.25">
      <c r="A221" t="s">
        <v>1339</v>
      </c>
      <c r="B221" t="s">
        <v>1367</v>
      </c>
      <c r="C221" t="s">
        <v>1341</v>
      </c>
      <c r="D221" t="s">
        <v>1334</v>
      </c>
      <c r="E221">
        <v>44</v>
      </c>
      <c r="F221" s="1">
        <v>45751</v>
      </c>
      <c r="G221">
        <v>96700</v>
      </c>
      <c r="H221">
        <v>310600</v>
      </c>
      <c r="I221">
        <v>7.51</v>
      </c>
      <c r="J221">
        <v>26948</v>
      </c>
      <c r="K221" t="s">
        <v>1343</v>
      </c>
      <c r="L221">
        <v>85100</v>
      </c>
      <c r="M221" t="s">
        <v>16</v>
      </c>
      <c r="N221">
        <v>16600</v>
      </c>
      <c r="O221" t="s">
        <v>1337</v>
      </c>
      <c r="P221" t="s">
        <v>1338</v>
      </c>
      <c r="Q221" s="12">
        <f t="shared" ca="1" si="6"/>
        <v>44042</v>
      </c>
      <c r="R221" t="str">
        <f t="shared" ca="1" si="7"/>
        <v>CUST1767</v>
      </c>
      <c r="S221">
        <f>IF(Table001__Page_1_13[[#This Row],[Loan Status]]="NO LOAN",0,1)</f>
        <v>1</v>
      </c>
      <c r="T221">
        <f>IF(Table001__Page_1_13[[#This Row],[Loan Status]]="active",1,0)</f>
        <v>1</v>
      </c>
      <c r="U221">
        <f>IF(Table001__Page_1_13[[#This Row],[NPA Status]]="NPA",Table001__Page_1_13[[#This Row],[Loan Amount (■)]],0)</f>
        <v>0</v>
      </c>
    </row>
    <row r="222" spans="1:21" x14ac:dyDescent="0.25">
      <c r="A222" t="s">
        <v>1339</v>
      </c>
      <c r="B222" t="s">
        <v>1369</v>
      </c>
      <c r="C222" t="s">
        <v>1370</v>
      </c>
      <c r="D222" t="s">
        <v>1342</v>
      </c>
      <c r="E222">
        <v>62</v>
      </c>
      <c r="F222" s="1">
        <v>44593</v>
      </c>
      <c r="G222">
        <v>43700</v>
      </c>
      <c r="H222">
        <v>0</v>
      </c>
      <c r="I222">
        <v>0</v>
      </c>
      <c r="J222">
        <v>0</v>
      </c>
      <c r="K222" t="s">
        <v>1356</v>
      </c>
      <c r="L222">
        <v>71400</v>
      </c>
      <c r="M222" t="s">
        <v>1359</v>
      </c>
      <c r="N222">
        <v>9200</v>
      </c>
      <c r="O222" t="s">
        <v>1357</v>
      </c>
      <c r="P222" t="s">
        <v>1361</v>
      </c>
      <c r="Q222" s="12">
        <f t="shared" ca="1" si="6"/>
        <v>43718</v>
      </c>
      <c r="R222" t="str">
        <f t="shared" ca="1" si="7"/>
        <v>CUST1144</v>
      </c>
      <c r="S222">
        <f>IF(Table001__Page_1_13[[#This Row],[Loan Status]]="NO LOAN",0,1)</f>
        <v>0</v>
      </c>
      <c r="T222">
        <f>IF(Table001__Page_1_13[[#This Row],[Loan Status]]="active",1,0)</f>
        <v>0</v>
      </c>
      <c r="U222">
        <f>IF(Table001__Page_1_13[[#This Row],[NPA Status]]="NPA",Table001__Page_1_13[[#This Row],[Loan Amount (■)]],0)</f>
        <v>0</v>
      </c>
    </row>
    <row r="223" spans="1:21" x14ac:dyDescent="0.25">
      <c r="A223" t="s">
        <v>1339</v>
      </c>
      <c r="B223" t="s">
        <v>1369</v>
      </c>
      <c r="C223" t="s">
        <v>1370</v>
      </c>
      <c r="D223" t="s">
        <v>1334</v>
      </c>
      <c r="E223">
        <v>50</v>
      </c>
      <c r="F223" s="1">
        <v>44699</v>
      </c>
      <c r="G223">
        <v>96100</v>
      </c>
      <c r="H223">
        <v>0</v>
      </c>
      <c r="I223">
        <v>0</v>
      </c>
      <c r="J223">
        <v>0</v>
      </c>
      <c r="K223" t="s">
        <v>1356</v>
      </c>
      <c r="L223">
        <v>95100</v>
      </c>
      <c r="M223" t="s">
        <v>1336</v>
      </c>
      <c r="N223">
        <v>7300</v>
      </c>
      <c r="O223" t="s">
        <v>1357</v>
      </c>
      <c r="P223" t="s">
        <v>1376</v>
      </c>
      <c r="Q223" s="12">
        <f t="shared" ca="1" si="6"/>
        <v>45064</v>
      </c>
      <c r="R223" t="str">
        <f t="shared" ca="1" si="7"/>
        <v>CUST1221</v>
      </c>
      <c r="S223">
        <f>IF(Table001__Page_1_13[[#This Row],[Loan Status]]="NO LOAN",0,1)</f>
        <v>0</v>
      </c>
      <c r="T223">
        <f>IF(Table001__Page_1_13[[#This Row],[Loan Status]]="active",1,0)</f>
        <v>0</v>
      </c>
      <c r="U223">
        <f>IF(Table001__Page_1_13[[#This Row],[NPA Status]]="NPA",Table001__Page_1_13[[#This Row],[Loan Amount (■)]],0)</f>
        <v>0</v>
      </c>
    </row>
    <row r="224" spans="1:21" x14ac:dyDescent="0.25">
      <c r="A224" t="s">
        <v>1339</v>
      </c>
      <c r="B224" t="s">
        <v>1369</v>
      </c>
      <c r="C224" t="s">
        <v>1370</v>
      </c>
      <c r="D224" t="s">
        <v>1334</v>
      </c>
      <c r="E224">
        <v>34</v>
      </c>
      <c r="F224" s="1">
        <v>43933</v>
      </c>
      <c r="G224">
        <v>64200</v>
      </c>
      <c r="H224">
        <v>0</v>
      </c>
      <c r="I224">
        <v>0</v>
      </c>
      <c r="J224">
        <v>0</v>
      </c>
      <c r="K224" t="s">
        <v>1356</v>
      </c>
      <c r="L224">
        <v>41700</v>
      </c>
      <c r="M224" t="s">
        <v>16</v>
      </c>
      <c r="N224">
        <v>3900</v>
      </c>
      <c r="O224" t="s">
        <v>1357</v>
      </c>
      <c r="P224" t="s">
        <v>1338</v>
      </c>
      <c r="Q224" s="12">
        <f t="shared" ca="1" si="6"/>
        <v>44075</v>
      </c>
      <c r="R224" t="str">
        <f t="shared" ca="1" si="7"/>
        <v>CUST1855</v>
      </c>
      <c r="S224">
        <f>IF(Table001__Page_1_13[[#This Row],[Loan Status]]="NO LOAN",0,1)</f>
        <v>0</v>
      </c>
      <c r="T224">
        <f>IF(Table001__Page_1_13[[#This Row],[Loan Status]]="active",1,0)</f>
        <v>0</v>
      </c>
      <c r="U224">
        <f>IF(Table001__Page_1_13[[#This Row],[NPA Status]]="NPA",Table001__Page_1_13[[#This Row],[Loan Amount (■)]],0)</f>
        <v>0</v>
      </c>
    </row>
    <row r="225" spans="1:21" x14ac:dyDescent="0.25">
      <c r="A225" t="s">
        <v>1346</v>
      </c>
      <c r="B225" t="s">
        <v>1369</v>
      </c>
      <c r="C225" t="s">
        <v>1370</v>
      </c>
      <c r="D225" t="s">
        <v>1334</v>
      </c>
      <c r="E225">
        <v>26</v>
      </c>
      <c r="F225" s="1">
        <v>45899</v>
      </c>
      <c r="G225">
        <v>115000</v>
      </c>
      <c r="H225">
        <v>0</v>
      </c>
      <c r="I225">
        <v>0</v>
      </c>
      <c r="J225">
        <v>0</v>
      </c>
      <c r="K225" t="s">
        <v>1356</v>
      </c>
      <c r="L225">
        <v>111100</v>
      </c>
      <c r="M225" t="s">
        <v>1344</v>
      </c>
      <c r="N225">
        <v>9100</v>
      </c>
      <c r="O225" t="s">
        <v>1357</v>
      </c>
      <c r="P225" t="s">
        <v>1345</v>
      </c>
      <c r="Q225" s="12">
        <f t="shared" ca="1" si="6"/>
        <v>43466</v>
      </c>
      <c r="R225" t="str">
        <f t="shared" ca="1" si="7"/>
        <v>CUST1033</v>
      </c>
      <c r="S225">
        <f>IF(Table001__Page_1_13[[#This Row],[Loan Status]]="NO LOAN",0,1)</f>
        <v>0</v>
      </c>
      <c r="T225">
        <f>IF(Table001__Page_1_13[[#This Row],[Loan Status]]="active",1,0)</f>
        <v>0</v>
      </c>
      <c r="U225">
        <f>IF(Table001__Page_1_13[[#This Row],[NPA Status]]="NPA",Table001__Page_1_13[[#This Row],[Loan Amount (■)]],0)</f>
        <v>0</v>
      </c>
    </row>
    <row r="226" spans="1:21" x14ac:dyDescent="0.25">
      <c r="A226" t="s">
        <v>1339</v>
      </c>
      <c r="B226" t="s">
        <v>1340</v>
      </c>
      <c r="C226" t="s">
        <v>1341</v>
      </c>
      <c r="D226" t="s">
        <v>1334</v>
      </c>
      <c r="E226">
        <v>23</v>
      </c>
      <c r="F226" s="1">
        <v>44313</v>
      </c>
      <c r="G226">
        <v>149700</v>
      </c>
      <c r="H226">
        <v>0</v>
      </c>
      <c r="I226">
        <v>0</v>
      </c>
      <c r="J226">
        <v>0</v>
      </c>
      <c r="K226" t="s">
        <v>1356</v>
      </c>
      <c r="L226">
        <v>169100</v>
      </c>
      <c r="M226" t="s">
        <v>1352</v>
      </c>
      <c r="N226">
        <v>16500</v>
      </c>
      <c r="O226" t="s">
        <v>1357</v>
      </c>
      <c r="P226" t="s">
        <v>1338</v>
      </c>
      <c r="Q226" s="12">
        <f t="shared" ca="1" si="6"/>
        <v>44496</v>
      </c>
      <c r="R226" t="str">
        <f t="shared" ca="1" si="7"/>
        <v>CUST1597</v>
      </c>
      <c r="S226">
        <f>IF(Table001__Page_1_13[[#This Row],[Loan Status]]="NO LOAN",0,1)</f>
        <v>0</v>
      </c>
      <c r="T226">
        <f>IF(Table001__Page_1_13[[#This Row],[Loan Status]]="active",1,0)</f>
        <v>0</v>
      </c>
      <c r="U226">
        <f>IF(Table001__Page_1_13[[#This Row],[NPA Status]]="NPA",Table001__Page_1_13[[#This Row],[Loan Amount (■)]],0)</f>
        <v>0</v>
      </c>
    </row>
    <row r="227" spans="1:21" x14ac:dyDescent="0.25">
      <c r="A227" t="s">
        <v>1346</v>
      </c>
      <c r="B227" t="s">
        <v>1371</v>
      </c>
      <c r="C227" t="s">
        <v>1372</v>
      </c>
      <c r="D227" t="s">
        <v>1334</v>
      </c>
      <c r="E227">
        <v>36</v>
      </c>
      <c r="F227" s="1">
        <v>45900</v>
      </c>
      <c r="G227">
        <v>36100</v>
      </c>
      <c r="H227">
        <v>2442300</v>
      </c>
      <c r="I227">
        <v>9.56</v>
      </c>
      <c r="J227">
        <v>78303</v>
      </c>
      <c r="K227" t="s">
        <v>1343</v>
      </c>
      <c r="L227">
        <v>51200</v>
      </c>
      <c r="M227" t="s">
        <v>1359</v>
      </c>
      <c r="N227">
        <v>3000</v>
      </c>
      <c r="O227" t="s">
        <v>1337</v>
      </c>
      <c r="P227" t="s">
        <v>1345</v>
      </c>
      <c r="Q227" s="12">
        <f t="shared" ca="1" si="6"/>
        <v>45699</v>
      </c>
      <c r="R227" t="str">
        <f t="shared" ca="1" si="7"/>
        <v>CUST1479</v>
      </c>
      <c r="S227">
        <f>IF(Table001__Page_1_13[[#This Row],[Loan Status]]="NO LOAN",0,1)</f>
        <v>1</v>
      </c>
      <c r="T227">
        <f>IF(Table001__Page_1_13[[#This Row],[Loan Status]]="active",1,0)</f>
        <v>1</v>
      </c>
      <c r="U227">
        <f>IF(Table001__Page_1_13[[#This Row],[NPA Status]]="NPA",Table001__Page_1_13[[#This Row],[Loan Amount (■)]],0)</f>
        <v>0</v>
      </c>
    </row>
    <row r="228" spans="1:21" x14ac:dyDescent="0.25">
      <c r="A228" t="s">
        <v>1366</v>
      </c>
      <c r="B228" t="s">
        <v>1371</v>
      </c>
      <c r="C228" t="s">
        <v>1372</v>
      </c>
      <c r="D228" t="s">
        <v>1342</v>
      </c>
      <c r="E228">
        <v>27</v>
      </c>
      <c r="F228" s="1">
        <v>43724</v>
      </c>
      <c r="G228">
        <v>207200</v>
      </c>
      <c r="H228">
        <v>209900</v>
      </c>
      <c r="I228">
        <v>13.71</v>
      </c>
      <c r="J228">
        <v>18818</v>
      </c>
      <c r="K228" t="s">
        <v>1343</v>
      </c>
      <c r="L228">
        <v>176700</v>
      </c>
      <c r="M228" t="s">
        <v>1359</v>
      </c>
      <c r="N228">
        <v>9200</v>
      </c>
      <c r="O228" t="s">
        <v>1337</v>
      </c>
      <c r="P228" t="s">
        <v>1338</v>
      </c>
      <c r="Q228" s="12">
        <f t="shared" ca="1" si="6"/>
        <v>45875</v>
      </c>
      <c r="R228" t="str">
        <f t="shared" ca="1" si="7"/>
        <v>CUST1885</v>
      </c>
      <c r="S228">
        <f>IF(Table001__Page_1_13[[#This Row],[Loan Status]]="NO LOAN",0,1)</f>
        <v>1</v>
      </c>
      <c r="T228">
        <f>IF(Table001__Page_1_13[[#This Row],[Loan Status]]="active",1,0)</f>
        <v>1</v>
      </c>
      <c r="U228">
        <f>IF(Table001__Page_1_13[[#This Row],[NPA Status]]="NPA",Table001__Page_1_13[[#This Row],[Loan Amount (■)]],0)</f>
        <v>0</v>
      </c>
    </row>
    <row r="229" spans="1:21" x14ac:dyDescent="0.25">
      <c r="A229" t="s">
        <v>1339</v>
      </c>
      <c r="B229" t="s">
        <v>1354</v>
      </c>
      <c r="C229" t="s">
        <v>1355</v>
      </c>
      <c r="D229" t="s">
        <v>1334</v>
      </c>
      <c r="E229">
        <v>34</v>
      </c>
      <c r="F229" s="1">
        <v>43748</v>
      </c>
      <c r="G229">
        <v>60400</v>
      </c>
      <c r="H229">
        <v>453300</v>
      </c>
      <c r="I229">
        <v>14.56</v>
      </c>
      <c r="J229">
        <v>12515</v>
      </c>
      <c r="K229" t="s">
        <v>1343</v>
      </c>
      <c r="L229">
        <v>36500</v>
      </c>
      <c r="M229" t="s">
        <v>16</v>
      </c>
      <c r="N229">
        <v>10500</v>
      </c>
      <c r="O229" t="s">
        <v>1337</v>
      </c>
      <c r="P229" t="s">
        <v>1338</v>
      </c>
      <c r="Q229" s="12">
        <f t="shared" ca="1" si="6"/>
        <v>43994</v>
      </c>
      <c r="R229" t="str">
        <f t="shared" ca="1" si="7"/>
        <v>CUST1112</v>
      </c>
      <c r="S229">
        <f>IF(Table001__Page_1_13[[#This Row],[Loan Status]]="NO LOAN",0,1)</f>
        <v>1</v>
      </c>
      <c r="T229">
        <f>IF(Table001__Page_1_13[[#This Row],[Loan Status]]="active",1,0)</f>
        <v>1</v>
      </c>
      <c r="U229">
        <f>IF(Table001__Page_1_13[[#This Row],[NPA Status]]="NPA",Table001__Page_1_13[[#This Row],[Loan Amount (■)]],0)</f>
        <v>0</v>
      </c>
    </row>
    <row r="230" spans="1:21" x14ac:dyDescent="0.25">
      <c r="A230" t="s">
        <v>1346</v>
      </c>
      <c r="B230" t="s">
        <v>1362</v>
      </c>
      <c r="C230" t="s">
        <v>1363</v>
      </c>
      <c r="D230" t="s">
        <v>1342</v>
      </c>
      <c r="E230">
        <v>29</v>
      </c>
      <c r="F230" s="1">
        <v>45115</v>
      </c>
      <c r="G230">
        <v>109400</v>
      </c>
      <c r="H230">
        <v>0</v>
      </c>
      <c r="I230">
        <v>0</v>
      </c>
      <c r="J230">
        <v>0</v>
      </c>
      <c r="K230" t="s">
        <v>1356</v>
      </c>
      <c r="L230">
        <v>131700</v>
      </c>
      <c r="M230" t="s">
        <v>1336</v>
      </c>
      <c r="N230">
        <v>4500</v>
      </c>
      <c r="O230" t="s">
        <v>1357</v>
      </c>
      <c r="P230" t="s">
        <v>1338</v>
      </c>
      <c r="Q230" s="12">
        <f t="shared" ca="1" si="6"/>
        <v>44551</v>
      </c>
      <c r="R230" t="str">
        <f t="shared" ca="1" si="7"/>
        <v>CUST1848</v>
      </c>
      <c r="S230">
        <f>IF(Table001__Page_1_13[[#This Row],[Loan Status]]="NO LOAN",0,1)</f>
        <v>0</v>
      </c>
      <c r="T230">
        <f>IF(Table001__Page_1_13[[#This Row],[Loan Status]]="active",1,0)</f>
        <v>0</v>
      </c>
      <c r="U230">
        <f>IF(Table001__Page_1_13[[#This Row],[NPA Status]]="NPA",Table001__Page_1_13[[#This Row],[Loan Amount (■)]],0)</f>
        <v>0</v>
      </c>
    </row>
    <row r="231" spans="1:21" x14ac:dyDescent="0.25">
      <c r="A231" t="s">
        <v>1331</v>
      </c>
      <c r="B231" t="s">
        <v>1332</v>
      </c>
      <c r="C231" t="s">
        <v>1333</v>
      </c>
      <c r="D231" t="s">
        <v>1334</v>
      </c>
      <c r="E231">
        <v>35</v>
      </c>
      <c r="F231" s="1">
        <v>45364</v>
      </c>
      <c r="G231">
        <v>126700</v>
      </c>
      <c r="H231">
        <v>408500</v>
      </c>
      <c r="I231">
        <v>14.37</v>
      </c>
      <c r="J231">
        <v>36749</v>
      </c>
      <c r="K231" t="s">
        <v>1343</v>
      </c>
      <c r="L231">
        <v>83000</v>
      </c>
      <c r="M231" t="s">
        <v>1344</v>
      </c>
      <c r="N231">
        <v>5000</v>
      </c>
      <c r="O231" t="s">
        <v>1337</v>
      </c>
      <c r="P231" t="s">
        <v>1345</v>
      </c>
      <c r="Q231" s="12">
        <f t="shared" ca="1" si="6"/>
        <v>44635</v>
      </c>
      <c r="R231" t="str">
        <f t="shared" ca="1" si="7"/>
        <v>CUST1347</v>
      </c>
      <c r="S231">
        <f>IF(Table001__Page_1_13[[#This Row],[Loan Status]]="NO LOAN",0,1)</f>
        <v>1</v>
      </c>
      <c r="T231">
        <f>IF(Table001__Page_1_13[[#This Row],[Loan Status]]="active",1,0)</f>
        <v>1</v>
      </c>
      <c r="U231">
        <f>IF(Table001__Page_1_13[[#This Row],[NPA Status]]="NPA",Table001__Page_1_13[[#This Row],[Loan Amount (■)]],0)</f>
        <v>0</v>
      </c>
    </row>
    <row r="232" spans="1:21" x14ac:dyDescent="0.25">
      <c r="A232" t="s">
        <v>1339</v>
      </c>
      <c r="B232" t="s">
        <v>1369</v>
      </c>
      <c r="C232" t="s">
        <v>1370</v>
      </c>
      <c r="D232" t="s">
        <v>1342</v>
      </c>
      <c r="E232">
        <v>41</v>
      </c>
      <c r="F232" s="1">
        <v>43505</v>
      </c>
      <c r="G232">
        <v>102500</v>
      </c>
      <c r="H232">
        <v>0</v>
      </c>
      <c r="I232">
        <v>0</v>
      </c>
      <c r="J232">
        <v>0</v>
      </c>
      <c r="K232" t="s">
        <v>1356</v>
      </c>
      <c r="L232">
        <v>91300</v>
      </c>
      <c r="M232" t="s">
        <v>16</v>
      </c>
      <c r="N232">
        <v>10500</v>
      </c>
      <c r="O232" t="s">
        <v>1357</v>
      </c>
      <c r="P232" t="s">
        <v>1338</v>
      </c>
      <c r="Q232" s="12">
        <f t="shared" ca="1" si="6"/>
        <v>45552</v>
      </c>
      <c r="R232" t="str">
        <f t="shared" ca="1" si="7"/>
        <v>CUST1048</v>
      </c>
      <c r="S232">
        <f>IF(Table001__Page_1_13[[#This Row],[Loan Status]]="NO LOAN",0,1)</f>
        <v>0</v>
      </c>
      <c r="T232">
        <f>IF(Table001__Page_1_13[[#This Row],[Loan Status]]="active",1,0)</f>
        <v>0</v>
      </c>
      <c r="U232">
        <f>IF(Table001__Page_1_13[[#This Row],[NPA Status]]="NPA",Table001__Page_1_13[[#This Row],[Loan Amount (■)]],0)</f>
        <v>0</v>
      </c>
    </row>
    <row r="233" spans="1:21" x14ac:dyDescent="0.25">
      <c r="A233" t="s">
        <v>1339</v>
      </c>
      <c r="B233" t="s">
        <v>1375</v>
      </c>
      <c r="C233" t="s">
        <v>1363</v>
      </c>
      <c r="D233" t="s">
        <v>1342</v>
      </c>
      <c r="E233">
        <v>55</v>
      </c>
      <c r="F233" s="1">
        <v>45999</v>
      </c>
      <c r="G233">
        <v>68400</v>
      </c>
      <c r="H233">
        <v>118300</v>
      </c>
      <c r="I233">
        <v>11.66</v>
      </c>
      <c r="J233">
        <v>5550</v>
      </c>
      <c r="K233" t="s">
        <v>1335</v>
      </c>
      <c r="L233">
        <v>64000</v>
      </c>
      <c r="M233" t="s">
        <v>1352</v>
      </c>
      <c r="N233">
        <v>3100</v>
      </c>
      <c r="O233" t="s">
        <v>1337</v>
      </c>
      <c r="P233" t="s">
        <v>1338</v>
      </c>
      <c r="Q233" s="12">
        <f t="shared" ca="1" si="6"/>
        <v>45112</v>
      </c>
      <c r="R233" t="str">
        <f t="shared" ca="1" si="7"/>
        <v>CUST1077</v>
      </c>
      <c r="S233">
        <f>IF(Table001__Page_1_13[[#This Row],[Loan Status]]="NO LOAN",0,1)</f>
        <v>1</v>
      </c>
      <c r="T233">
        <f>IF(Table001__Page_1_13[[#This Row],[Loan Status]]="active",1,0)</f>
        <v>0</v>
      </c>
      <c r="U233">
        <f>IF(Table001__Page_1_13[[#This Row],[NPA Status]]="NPA",Table001__Page_1_13[[#This Row],[Loan Amount (■)]],0)</f>
        <v>0</v>
      </c>
    </row>
    <row r="234" spans="1:21" x14ac:dyDescent="0.25">
      <c r="A234" t="s">
        <v>1346</v>
      </c>
      <c r="B234" t="s">
        <v>1332</v>
      </c>
      <c r="C234" t="s">
        <v>1333</v>
      </c>
      <c r="D234" t="s">
        <v>1334</v>
      </c>
      <c r="E234">
        <v>22</v>
      </c>
      <c r="F234" s="1">
        <v>45733</v>
      </c>
      <c r="G234">
        <v>49500</v>
      </c>
      <c r="H234">
        <v>0</v>
      </c>
      <c r="I234">
        <v>0</v>
      </c>
      <c r="J234">
        <v>0</v>
      </c>
      <c r="K234" t="s">
        <v>1356</v>
      </c>
      <c r="L234">
        <v>48600</v>
      </c>
      <c r="M234" t="s">
        <v>1352</v>
      </c>
      <c r="N234">
        <v>11600</v>
      </c>
      <c r="O234" t="s">
        <v>1357</v>
      </c>
      <c r="P234" t="s">
        <v>1345</v>
      </c>
      <c r="Q234" s="12">
        <f t="shared" ca="1" si="6"/>
        <v>46195</v>
      </c>
      <c r="R234" t="str">
        <f t="shared" ca="1" si="7"/>
        <v>CUST1551</v>
      </c>
      <c r="S234">
        <f>IF(Table001__Page_1_13[[#This Row],[Loan Status]]="NO LOAN",0,1)</f>
        <v>0</v>
      </c>
      <c r="T234">
        <f>IF(Table001__Page_1_13[[#This Row],[Loan Status]]="active",1,0)</f>
        <v>0</v>
      </c>
      <c r="U234">
        <f>IF(Table001__Page_1_13[[#This Row],[NPA Status]]="NPA",Table001__Page_1_13[[#This Row],[Loan Amount (■)]],0)</f>
        <v>0</v>
      </c>
    </row>
    <row r="235" spans="1:21" x14ac:dyDescent="0.25">
      <c r="A235" t="s">
        <v>1331</v>
      </c>
      <c r="B235" t="s">
        <v>1371</v>
      </c>
      <c r="C235" t="s">
        <v>1372</v>
      </c>
      <c r="D235" t="s">
        <v>1342</v>
      </c>
      <c r="E235">
        <v>47</v>
      </c>
      <c r="F235" s="1">
        <v>44480</v>
      </c>
      <c r="G235">
        <v>59700</v>
      </c>
      <c r="H235">
        <v>0</v>
      </c>
      <c r="I235">
        <v>0</v>
      </c>
      <c r="J235">
        <v>0</v>
      </c>
      <c r="K235" t="s">
        <v>1356</v>
      </c>
      <c r="L235">
        <v>70000</v>
      </c>
      <c r="M235" t="s">
        <v>1352</v>
      </c>
      <c r="N235">
        <v>3800</v>
      </c>
      <c r="O235" t="s">
        <v>1357</v>
      </c>
      <c r="P235" t="s">
        <v>1345</v>
      </c>
      <c r="Q235" s="12">
        <f t="shared" ca="1" si="6"/>
        <v>45400</v>
      </c>
      <c r="R235" t="str">
        <f t="shared" ca="1" si="7"/>
        <v>CUST1007</v>
      </c>
      <c r="S235">
        <f>IF(Table001__Page_1_13[[#This Row],[Loan Status]]="NO LOAN",0,1)</f>
        <v>0</v>
      </c>
      <c r="T235">
        <f>IF(Table001__Page_1_13[[#This Row],[Loan Status]]="active",1,0)</f>
        <v>0</v>
      </c>
      <c r="U235">
        <f>IF(Table001__Page_1_13[[#This Row],[NPA Status]]="NPA",Table001__Page_1_13[[#This Row],[Loan Amount (■)]],0)</f>
        <v>0</v>
      </c>
    </row>
    <row r="236" spans="1:21" x14ac:dyDescent="0.25">
      <c r="A236" t="s">
        <v>1346</v>
      </c>
      <c r="B236" t="s">
        <v>1373</v>
      </c>
      <c r="C236" t="s">
        <v>1365</v>
      </c>
      <c r="D236" t="s">
        <v>1334</v>
      </c>
      <c r="E236">
        <v>22</v>
      </c>
      <c r="F236" s="1">
        <v>44078</v>
      </c>
      <c r="G236">
        <v>283700</v>
      </c>
      <c r="H236">
        <v>0</v>
      </c>
      <c r="I236">
        <v>0</v>
      </c>
      <c r="J236">
        <v>0</v>
      </c>
      <c r="K236" t="s">
        <v>1356</v>
      </c>
      <c r="L236">
        <v>235200</v>
      </c>
      <c r="M236" t="s">
        <v>16</v>
      </c>
      <c r="N236">
        <v>22100</v>
      </c>
      <c r="O236" t="s">
        <v>1357</v>
      </c>
      <c r="P236" t="s">
        <v>1361</v>
      </c>
      <c r="Q236" s="12">
        <f t="shared" ca="1" si="6"/>
        <v>45715</v>
      </c>
      <c r="R236" t="str">
        <f t="shared" ca="1" si="7"/>
        <v>CUST1065</v>
      </c>
      <c r="S236">
        <f>IF(Table001__Page_1_13[[#This Row],[Loan Status]]="NO LOAN",0,1)</f>
        <v>0</v>
      </c>
      <c r="T236">
        <f>IF(Table001__Page_1_13[[#This Row],[Loan Status]]="active",1,0)</f>
        <v>0</v>
      </c>
      <c r="U236">
        <f>IF(Table001__Page_1_13[[#This Row],[NPA Status]]="NPA",Table001__Page_1_13[[#This Row],[Loan Amount (■)]],0)</f>
        <v>0</v>
      </c>
    </row>
    <row r="237" spans="1:21" x14ac:dyDescent="0.25">
      <c r="A237" t="s">
        <v>1366</v>
      </c>
      <c r="B237" t="s">
        <v>1373</v>
      </c>
      <c r="C237" t="s">
        <v>1365</v>
      </c>
      <c r="D237" t="s">
        <v>1342</v>
      </c>
      <c r="E237">
        <v>55</v>
      </c>
      <c r="F237" s="1">
        <v>45381</v>
      </c>
      <c r="G237">
        <v>35900</v>
      </c>
      <c r="H237">
        <v>0</v>
      </c>
      <c r="I237">
        <v>0</v>
      </c>
      <c r="J237">
        <v>0</v>
      </c>
      <c r="K237" t="s">
        <v>1356</v>
      </c>
      <c r="L237">
        <v>33400</v>
      </c>
      <c r="M237" t="s">
        <v>1344</v>
      </c>
      <c r="N237">
        <v>69700</v>
      </c>
      <c r="O237" t="s">
        <v>1357</v>
      </c>
      <c r="P237" t="s">
        <v>1338</v>
      </c>
      <c r="Q237" s="12">
        <f t="shared" ca="1" si="6"/>
        <v>44108</v>
      </c>
      <c r="R237" t="str">
        <f t="shared" ca="1" si="7"/>
        <v>CUST1185</v>
      </c>
      <c r="S237">
        <f>IF(Table001__Page_1_13[[#This Row],[Loan Status]]="NO LOAN",0,1)</f>
        <v>0</v>
      </c>
      <c r="T237">
        <f>IF(Table001__Page_1_13[[#This Row],[Loan Status]]="active",1,0)</f>
        <v>0</v>
      </c>
      <c r="U237">
        <f>IF(Table001__Page_1_13[[#This Row],[NPA Status]]="NPA",Table001__Page_1_13[[#This Row],[Loan Amount (■)]],0)</f>
        <v>0</v>
      </c>
    </row>
    <row r="238" spans="1:21" x14ac:dyDescent="0.25">
      <c r="A238" t="s">
        <v>1331</v>
      </c>
      <c r="B238" t="s">
        <v>1375</v>
      </c>
      <c r="C238" t="s">
        <v>1363</v>
      </c>
      <c r="D238" t="s">
        <v>1334</v>
      </c>
      <c r="E238">
        <v>38</v>
      </c>
      <c r="F238" s="1">
        <v>44153</v>
      </c>
      <c r="G238">
        <v>40700</v>
      </c>
      <c r="H238">
        <v>0</v>
      </c>
      <c r="I238">
        <v>0</v>
      </c>
      <c r="J238">
        <v>0</v>
      </c>
      <c r="K238" t="s">
        <v>1356</v>
      </c>
      <c r="L238">
        <v>40600</v>
      </c>
      <c r="M238" t="s">
        <v>1359</v>
      </c>
      <c r="N238">
        <v>3900</v>
      </c>
      <c r="O238" t="s">
        <v>1357</v>
      </c>
      <c r="P238" t="s">
        <v>1361</v>
      </c>
      <c r="Q238" s="12">
        <f t="shared" ca="1" si="6"/>
        <v>43781</v>
      </c>
      <c r="R238" t="str">
        <f t="shared" ca="1" si="7"/>
        <v>CUST1643</v>
      </c>
      <c r="S238">
        <f>IF(Table001__Page_1_13[[#This Row],[Loan Status]]="NO LOAN",0,1)</f>
        <v>0</v>
      </c>
      <c r="T238">
        <f>IF(Table001__Page_1_13[[#This Row],[Loan Status]]="active",1,0)</f>
        <v>0</v>
      </c>
      <c r="U238">
        <f>IF(Table001__Page_1_13[[#This Row],[NPA Status]]="NPA",Table001__Page_1_13[[#This Row],[Loan Amount (■)]],0)</f>
        <v>0</v>
      </c>
    </row>
    <row r="239" spans="1:21" x14ac:dyDescent="0.25">
      <c r="A239" t="s">
        <v>1366</v>
      </c>
      <c r="B239" t="s">
        <v>1354</v>
      </c>
      <c r="C239" t="s">
        <v>1355</v>
      </c>
      <c r="D239" t="s">
        <v>1342</v>
      </c>
      <c r="E239">
        <v>34</v>
      </c>
      <c r="F239" s="1">
        <v>44078</v>
      </c>
      <c r="G239">
        <v>39200</v>
      </c>
      <c r="H239">
        <v>0</v>
      </c>
      <c r="I239">
        <v>0</v>
      </c>
      <c r="J239">
        <v>0</v>
      </c>
      <c r="K239" t="s">
        <v>1356</v>
      </c>
      <c r="L239">
        <v>40700</v>
      </c>
      <c r="M239" t="s">
        <v>1336</v>
      </c>
      <c r="N239">
        <v>13700</v>
      </c>
      <c r="O239" t="s">
        <v>1357</v>
      </c>
      <c r="P239" t="s">
        <v>1345</v>
      </c>
      <c r="Q239" s="12">
        <f t="shared" ca="1" si="6"/>
        <v>45185</v>
      </c>
      <c r="R239" t="str">
        <f t="shared" ca="1" si="7"/>
        <v>CUST1596</v>
      </c>
      <c r="S239">
        <f>IF(Table001__Page_1_13[[#This Row],[Loan Status]]="NO LOAN",0,1)</f>
        <v>0</v>
      </c>
      <c r="T239">
        <f>IF(Table001__Page_1_13[[#This Row],[Loan Status]]="active",1,0)</f>
        <v>0</v>
      </c>
      <c r="U239">
        <f>IF(Table001__Page_1_13[[#This Row],[NPA Status]]="NPA",Table001__Page_1_13[[#This Row],[Loan Amount (■)]],0)</f>
        <v>0</v>
      </c>
    </row>
    <row r="240" spans="1:21" x14ac:dyDescent="0.25">
      <c r="A240" t="s">
        <v>1331</v>
      </c>
      <c r="B240" t="s">
        <v>1371</v>
      </c>
      <c r="C240" t="s">
        <v>1372</v>
      </c>
      <c r="D240" t="s">
        <v>1334</v>
      </c>
      <c r="E240">
        <v>40</v>
      </c>
      <c r="F240" s="1">
        <v>45773</v>
      </c>
      <c r="G240">
        <v>84200</v>
      </c>
      <c r="H240">
        <v>0</v>
      </c>
      <c r="I240">
        <v>0</v>
      </c>
      <c r="J240">
        <v>0</v>
      </c>
      <c r="K240" t="s">
        <v>1356</v>
      </c>
      <c r="L240">
        <v>86300</v>
      </c>
      <c r="M240" t="s">
        <v>1359</v>
      </c>
      <c r="N240">
        <v>4400</v>
      </c>
      <c r="O240" t="s">
        <v>1357</v>
      </c>
      <c r="P240" t="s">
        <v>1338</v>
      </c>
      <c r="Q240" s="12">
        <f t="shared" ca="1" si="6"/>
        <v>45234</v>
      </c>
      <c r="R240" t="str">
        <f t="shared" ca="1" si="7"/>
        <v>CUST1959</v>
      </c>
      <c r="S240">
        <f>IF(Table001__Page_1_13[[#This Row],[Loan Status]]="NO LOAN",0,1)</f>
        <v>0</v>
      </c>
      <c r="T240">
        <f>IF(Table001__Page_1_13[[#This Row],[Loan Status]]="active",1,0)</f>
        <v>0</v>
      </c>
      <c r="U240">
        <f>IF(Table001__Page_1_13[[#This Row],[NPA Status]]="NPA",Table001__Page_1_13[[#This Row],[Loan Amount (■)]],0)</f>
        <v>0</v>
      </c>
    </row>
    <row r="241" spans="1:21" x14ac:dyDescent="0.25">
      <c r="A241" t="s">
        <v>1331</v>
      </c>
      <c r="B241" t="s">
        <v>1375</v>
      </c>
      <c r="C241" t="s">
        <v>1363</v>
      </c>
      <c r="D241" t="s">
        <v>1334</v>
      </c>
      <c r="E241">
        <v>38</v>
      </c>
      <c r="F241" s="1">
        <v>45879</v>
      </c>
      <c r="G241">
        <v>20500</v>
      </c>
      <c r="H241">
        <v>0</v>
      </c>
      <c r="I241">
        <v>0</v>
      </c>
      <c r="J241">
        <v>0</v>
      </c>
      <c r="K241" t="s">
        <v>1356</v>
      </c>
      <c r="L241">
        <v>22700</v>
      </c>
      <c r="M241" t="s">
        <v>1344</v>
      </c>
      <c r="N241">
        <v>21700</v>
      </c>
      <c r="O241" t="s">
        <v>1357</v>
      </c>
      <c r="P241" t="s">
        <v>1345</v>
      </c>
      <c r="Q241" s="12">
        <f t="shared" ca="1" si="6"/>
        <v>45832</v>
      </c>
      <c r="R241" t="str">
        <f t="shared" ca="1" si="7"/>
        <v>CUST1818</v>
      </c>
      <c r="S241">
        <f>IF(Table001__Page_1_13[[#This Row],[Loan Status]]="NO LOAN",0,1)</f>
        <v>0</v>
      </c>
      <c r="T241">
        <f>IF(Table001__Page_1_13[[#This Row],[Loan Status]]="active",1,0)</f>
        <v>0</v>
      </c>
      <c r="U241">
        <f>IF(Table001__Page_1_13[[#This Row],[NPA Status]]="NPA",Table001__Page_1_13[[#This Row],[Loan Amount (■)]],0)</f>
        <v>0</v>
      </c>
    </row>
    <row r="242" spans="1:21" x14ac:dyDescent="0.25">
      <c r="A242" t="s">
        <v>1331</v>
      </c>
      <c r="B242" t="s">
        <v>1340</v>
      </c>
      <c r="C242" t="s">
        <v>1341</v>
      </c>
      <c r="D242" t="s">
        <v>1342</v>
      </c>
      <c r="E242">
        <v>30</v>
      </c>
      <c r="F242" s="1">
        <v>45247</v>
      </c>
      <c r="G242">
        <v>23700</v>
      </c>
      <c r="H242">
        <v>0</v>
      </c>
      <c r="I242">
        <v>0</v>
      </c>
      <c r="J242">
        <v>0</v>
      </c>
      <c r="K242" t="s">
        <v>1356</v>
      </c>
      <c r="L242">
        <v>28700</v>
      </c>
      <c r="M242" t="s">
        <v>1359</v>
      </c>
      <c r="N242">
        <v>2700</v>
      </c>
      <c r="O242" t="s">
        <v>1357</v>
      </c>
      <c r="P242" t="s">
        <v>1345</v>
      </c>
      <c r="Q242" s="12">
        <f t="shared" ca="1" si="6"/>
        <v>43571</v>
      </c>
      <c r="R242" t="str">
        <f t="shared" ca="1" si="7"/>
        <v>CUST1494</v>
      </c>
      <c r="S242">
        <f>IF(Table001__Page_1_13[[#This Row],[Loan Status]]="NO LOAN",0,1)</f>
        <v>0</v>
      </c>
      <c r="T242">
        <f>IF(Table001__Page_1_13[[#This Row],[Loan Status]]="active",1,0)</f>
        <v>0</v>
      </c>
      <c r="U242">
        <f>IF(Table001__Page_1_13[[#This Row],[NPA Status]]="NPA",Table001__Page_1_13[[#This Row],[Loan Amount (■)]],0)</f>
        <v>0</v>
      </c>
    </row>
    <row r="243" spans="1:21" x14ac:dyDescent="0.25">
      <c r="A243" t="s">
        <v>1339</v>
      </c>
      <c r="B243" t="s">
        <v>1347</v>
      </c>
      <c r="C243" t="s">
        <v>1348</v>
      </c>
      <c r="D243" t="s">
        <v>1334</v>
      </c>
      <c r="E243">
        <v>45</v>
      </c>
      <c r="F243" s="1">
        <v>45276</v>
      </c>
      <c r="G243">
        <v>60100</v>
      </c>
      <c r="H243">
        <v>650300</v>
      </c>
      <c r="I243">
        <v>8.3800000000000008</v>
      </c>
      <c r="J243">
        <v>20492</v>
      </c>
      <c r="K243" t="s">
        <v>1335</v>
      </c>
      <c r="L243">
        <v>66000</v>
      </c>
      <c r="M243" t="s">
        <v>16</v>
      </c>
      <c r="N243">
        <v>13100</v>
      </c>
      <c r="O243" t="s">
        <v>1337</v>
      </c>
      <c r="P243" t="s">
        <v>1376</v>
      </c>
      <c r="Q243" s="12">
        <f t="shared" ca="1" si="6"/>
        <v>45297</v>
      </c>
      <c r="R243" t="str">
        <f t="shared" ca="1" si="7"/>
        <v>CUST1688</v>
      </c>
      <c r="S243">
        <f>IF(Table001__Page_1_13[[#This Row],[Loan Status]]="NO LOAN",0,1)</f>
        <v>1</v>
      </c>
      <c r="T243">
        <f>IF(Table001__Page_1_13[[#This Row],[Loan Status]]="active",1,0)</f>
        <v>0</v>
      </c>
      <c r="U243">
        <f>IF(Table001__Page_1_13[[#This Row],[NPA Status]]="NPA",Table001__Page_1_13[[#This Row],[Loan Amount (■)]],0)</f>
        <v>0</v>
      </c>
    </row>
    <row r="244" spans="1:21" x14ac:dyDescent="0.25">
      <c r="A244" t="s">
        <v>1346</v>
      </c>
      <c r="B244" t="s">
        <v>1375</v>
      </c>
      <c r="C244" t="s">
        <v>1363</v>
      </c>
      <c r="D244" t="s">
        <v>1334</v>
      </c>
      <c r="E244">
        <v>22</v>
      </c>
      <c r="F244" s="1">
        <v>45013</v>
      </c>
      <c r="G244">
        <v>25100</v>
      </c>
      <c r="H244">
        <v>1282500</v>
      </c>
      <c r="I244">
        <v>11.69</v>
      </c>
      <c r="J244">
        <v>60186</v>
      </c>
      <c r="K244" t="s">
        <v>1343</v>
      </c>
      <c r="L244">
        <v>27900</v>
      </c>
      <c r="M244" t="s">
        <v>1352</v>
      </c>
      <c r="N244">
        <v>3900</v>
      </c>
      <c r="O244" t="s">
        <v>1337</v>
      </c>
      <c r="P244" t="s">
        <v>1338</v>
      </c>
      <c r="Q244" s="12">
        <f t="shared" ca="1" si="6"/>
        <v>46071</v>
      </c>
      <c r="R244" t="str">
        <f t="shared" ca="1" si="7"/>
        <v>CUST1750</v>
      </c>
      <c r="S244">
        <f>IF(Table001__Page_1_13[[#This Row],[Loan Status]]="NO LOAN",0,1)</f>
        <v>1</v>
      </c>
      <c r="T244">
        <f>IF(Table001__Page_1_13[[#This Row],[Loan Status]]="active",1,0)</f>
        <v>1</v>
      </c>
      <c r="U244">
        <f>IF(Table001__Page_1_13[[#This Row],[NPA Status]]="NPA",Table001__Page_1_13[[#This Row],[Loan Amount (■)]],0)</f>
        <v>0</v>
      </c>
    </row>
    <row r="245" spans="1:21" x14ac:dyDescent="0.25">
      <c r="A245" t="s">
        <v>1331</v>
      </c>
      <c r="B245" t="s">
        <v>1364</v>
      </c>
      <c r="C245" t="s">
        <v>1365</v>
      </c>
      <c r="D245" t="s">
        <v>1334</v>
      </c>
      <c r="E245">
        <v>45</v>
      </c>
      <c r="F245" s="1">
        <v>45396</v>
      </c>
      <c r="G245">
        <v>26900</v>
      </c>
      <c r="H245">
        <v>0</v>
      </c>
      <c r="I245">
        <v>0</v>
      </c>
      <c r="J245">
        <v>0</v>
      </c>
      <c r="K245" t="s">
        <v>1356</v>
      </c>
      <c r="L245">
        <v>16300</v>
      </c>
      <c r="M245" t="s">
        <v>1344</v>
      </c>
      <c r="N245">
        <v>7100</v>
      </c>
      <c r="O245" t="s">
        <v>1357</v>
      </c>
      <c r="P245" t="s">
        <v>1345</v>
      </c>
      <c r="Q245" s="12">
        <f t="shared" ca="1" si="6"/>
        <v>44355</v>
      </c>
      <c r="R245" t="str">
        <f t="shared" ca="1" si="7"/>
        <v>CUST1520</v>
      </c>
      <c r="S245">
        <f>IF(Table001__Page_1_13[[#This Row],[Loan Status]]="NO LOAN",0,1)</f>
        <v>0</v>
      </c>
      <c r="T245">
        <f>IF(Table001__Page_1_13[[#This Row],[Loan Status]]="active",1,0)</f>
        <v>0</v>
      </c>
      <c r="U245">
        <f>IF(Table001__Page_1_13[[#This Row],[NPA Status]]="NPA",Table001__Page_1_13[[#This Row],[Loan Amount (■)]],0)</f>
        <v>0</v>
      </c>
    </row>
    <row r="246" spans="1:21" x14ac:dyDescent="0.25">
      <c r="A246" t="s">
        <v>1339</v>
      </c>
      <c r="B246" t="s">
        <v>1332</v>
      </c>
      <c r="C246" t="s">
        <v>1333</v>
      </c>
      <c r="D246" t="s">
        <v>1334</v>
      </c>
      <c r="E246">
        <v>53</v>
      </c>
      <c r="F246" s="1">
        <v>44618</v>
      </c>
      <c r="G246">
        <v>25300</v>
      </c>
      <c r="H246">
        <v>456900</v>
      </c>
      <c r="I246">
        <v>10.78</v>
      </c>
      <c r="J246">
        <v>11760</v>
      </c>
      <c r="K246" t="s">
        <v>1343</v>
      </c>
      <c r="L246">
        <v>25600</v>
      </c>
      <c r="M246" t="s">
        <v>1344</v>
      </c>
      <c r="N246">
        <v>3400</v>
      </c>
      <c r="O246" t="s">
        <v>1337</v>
      </c>
      <c r="P246" t="s">
        <v>1338</v>
      </c>
      <c r="Q246" s="12">
        <f t="shared" ca="1" si="6"/>
        <v>43918</v>
      </c>
      <c r="R246" t="str">
        <f t="shared" ca="1" si="7"/>
        <v>CUST1698</v>
      </c>
      <c r="S246">
        <f>IF(Table001__Page_1_13[[#This Row],[Loan Status]]="NO LOAN",0,1)</f>
        <v>1</v>
      </c>
      <c r="T246">
        <f>IF(Table001__Page_1_13[[#This Row],[Loan Status]]="active",1,0)</f>
        <v>1</v>
      </c>
      <c r="U246">
        <f>IF(Table001__Page_1_13[[#This Row],[NPA Status]]="NPA",Table001__Page_1_13[[#This Row],[Loan Amount (■)]],0)</f>
        <v>0</v>
      </c>
    </row>
    <row r="247" spans="1:21" x14ac:dyDescent="0.25">
      <c r="A247" t="s">
        <v>1366</v>
      </c>
      <c r="B247" t="s">
        <v>1367</v>
      </c>
      <c r="C247" t="s">
        <v>1341</v>
      </c>
      <c r="D247" t="s">
        <v>1334</v>
      </c>
      <c r="E247">
        <v>56</v>
      </c>
      <c r="F247" s="1">
        <v>44040</v>
      </c>
      <c r="G247">
        <v>36500</v>
      </c>
      <c r="H247">
        <v>296800</v>
      </c>
      <c r="I247">
        <v>7.76</v>
      </c>
      <c r="J247">
        <v>7212</v>
      </c>
      <c r="K247" t="s">
        <v>1343</v>
      </c>
      <c r="L247">
        <v>40900</v>
      </c>
      <c r="M247" t="s">
        <v>1359</v>
      </c>
      <c r="N247">
        <v>17800</v>
      </c>
      <c r="O247" t="s">
        <v>1337</v>
      </c>
      <c r="P247" t="s">
        <v>1376</v>
      </c>
      <c r="Q247" s="12">
        <f t="shared" ca="1" si="6"/>
        <v>45525</v>
      </c>
      <c r="R247" t="str">
        <f t="shared" ca="1" si="7"/>
        <v>CUST1906</v>
      </c>
      <c r="S247">
        <f>IF(Table001__Page_1_13[[#This Row],[Loan Status]]="NO LOAN",0,1)</f>
        <v>1</v>
      </c>
      <c r="T247">
        <f>IF(Table001__Page_1_13[[#This Row],[Loan Status]]="active",1,0)</f>
        <v>1</v>
      </c>
      <c r="U247">
        <f>IF(Table001__Page_1_13[[#This Row],[NPA Status]]="NPA",Table001__Page_1_13[[#This Row],[Loan Amount (■)]],0)</f>
        <v>0</v>
      </c>
    </row>
    <row r="248" spans="1:21" x14ac:dyDescent="0.25">
      <c r="A248" t="s">
        <v>1339</v>
      </c>
      <c r="B248" t="s">
        <v>1358</v>
      </c>
      <c r="C248" t="s">
        <v>1333</v>
      </c>
      <c r="D248" t="s">
        <v>1334</v>
      </c>
      <c r="E248">
        <v>51</v>
      </c>
      <c r="F248" s="1">
        <v>45376</v>
      </c>
      <c r="G248">
        <v>139600</v>
      </c>
      <c r="H248">
        <v>0</v>
      </c>
      <c r="I248">
        <v>0</v>
      </c>
      <c r="J248">
        <v>0</v>
      </c>
      <c r="K248" t="s">
        <v>1356</v>
      </c>
      <c r="L248">
        <v>165000</v>
      </c>
      <c r="M248" t="s">
        <v>16</v>
      </c>
      <c r="N248">
        <v>4000</v>
      </c>
      <c r="O248" t="s">
        <v>1357</v>
      </c>
      <c r="P248" t="s">
        <v>1338</v>
      </c>
      <c r="Q248" s="12">
        <f t="shared" ca="1" si="6"/>
        <v>44705</v>
      </c>
      <c r="R248" t="str">
        <f t="shared" ca="1" si="7"/>
        <v>CUST1704</v>
      </c>
      <c r="S248">
        <f>IF(Table001__Page_1_13[[#This Row],[Loan Status]]="NO LOAN",0,1)</f>
        <v>0</v>
      </c>
      <c r="T248">
        <f>IF(Table001__Page_1_13[[#This Row],[Loan Status]]="active",1,0)</f>
        <v>0</v>
      </c>
      <c r="U248">
        <f>IF(Table001__Page_1_13[[#This Row],[NPA Status]]="NPA",Table001__Page_1_13[[#This Row],[Loan Amount (■)]],0)</f>
        <v>0</v>
      </c>
    </row>
    <row r="249" spans="1:21" x14ac:dyDescent="0.25">
      <c r="A249" t="s">
        <v>1331</v>
      </c>
      <c r="B249" t="s">
        <v>1354</v>
      </c>
      <c r="C249" t="s">
        <v>1355</v>
      </c>
      <c r="D249" t="s">
        <v>1334</v>
      </c>
      <c r="E249">
        <v>34</v>
      </c>
      <c r="F249" s="1">
        <v>44478</v>
      </c>
      <c r="G249">
        <v>169000</v>
      </c>
      <c r="H249">
        <v>0</v>
      </c>
      <c r="I249">
        <v>0</v>
      </c>
      <c r="J249">
        <v>0</v>
      </c>
      <c r="K249" t="s">
        <v>1356</v>
      </c>
      <c r="L249">
        <v>139700</v>
      </c>
      <c r="M249" t="s">
        <v>1359</v>
      </c>
      <c r="N249">
        <v>14000</v>
      </c>
      <c r="O249" t="s">
        <v>1357</v>
      </c>
      <c r="P249" t="s">
        <v>1376</v>
      </c>
      <c r="Q249" s="12">
        <f t="shared" ca="1" si="6"/>
        <v>43535</v>
      </c>
      <c r="R249" t="str">
        <f t="shared" ca="1" si="7"/>
        <v>CUST1993</v>
      </c>
      <c r="S249">
        <f>IF(Table001__Page_1_13[[#This Row],[Loan Status]]="NO LOAN",0,1)</f>
        <v>0</v>
      </c>
      <c r="T249">
        <f>IF(Table001__Page_1_13[[#This Row],[Loan Status]]="active",1,0)</f>
        <v>0</v>
      </c>
      <c r="U249">
        <f>IF(Table001__Page_1_13[[#This Row],[NPA Status]]="NPA",Table001__Page_1_13[[#This Row],[Loan Amount (■)]],0)</f>
        <v>0</v>
      </c>
    </row>
    <row r="250" spans="1:21" x14ac:dyDescent="0.25">
      <c r="A250" t="s">
        <v>1346</v>
      </c>
      <c r="B250" t="s">
        <v>1375</v>
      </c>
      <c r="C250" t="s">
        <v>1363</v>
      </c>
      <c r="D250" t="s">
        <v>1334</v>
      </c>
      <c r="E250">
        <v>21</v>
      </c>
      <c r="F250" s="1">
        <v>44135</v>
      </c>
      <c r="G250">
        <v>383200</v>
      </c>
      <c r="H250">
        <v>0</v>
      </c>
      <c r="I250">
        <v>0</v>
      </c>
      <c r="J250">
        <v>0</v>
      </c>
      <c r="K250" t="s">
        <v>1356</v>
      </c>
      <c r="L250">
        <v>320100</v>
      </c>
      <c r="M250" t="s">
        <v>1359</v>
      </c>
      <c r="N250">
        <v>6200</v>
      </c>
      <c r="O250" t="s">
        <v>1357</v>
      </c>
      <c r="P250" t="s">
        <v>1376</v>
      </c>
      <c r="Q250" s="12">
        <f t="shared" ca="1" si="6"/>
        <v>44759</v>
      </c>
      <c r="R250" t="str">
        <f t="shared" ca="1" si="7"/>
        <v>CUST1219</v>
      </c>
      <c r="S250">
        <f>IF(Table001__Page_1_13[[#This Row],[Loan Status]]="NO LOAN",0,1)</f>
        <v>0</v>
      </c>
      <c r="T250">
        <f>IF(Table001__Page_1_13[[#This Row],[Loan Status]]="active",1,0)</f>
        <v>0</v>
      </c>
      <c r="U250">
        <f>IF(Table001__Page_1_13[[#This Row],[NPA Status]]="NPA",Table001__Page_1_13[[#This Row],[Loan Amount (■)]],0)</f>
        <v>0</v>
      </c>
    </row>
    <row r="251" spans="1:21" x14ac:dyDescent="0.25">
      <c r="A251" t="s">
        <v>1346</v>
      </c>
      <c r="B251" t="s">
        <v>1371</v>
      </c>
      <c r="C251" t="s">
        <v>1372</v>
      </c>
      <c r="D251" t="s">
        <v>1342</v>
      </c>
      <c r="E251">
        <v>36</v>
      </c>
      <c r="F251" s="1">
        <v>43734</v>
      </c>
      <c r="G251">
        <v>371500</v>
      </c>
      <c r="H251">
        <v>440100</v>
      </c>
      <c r="I251">
        <v>15.31</v>
      </c>
      <c r="J251">
        <v>39787</v>
      </c>
      <c r="K251" t="s">
        <v>1335</v>
      </c>
      <c r="L251">
        <v>318200</v>
      </c>
      <c r="M251" t="s">
        <v>1344</v>
      </c>
      <c r="N251">
        <v>7700</v>
      </c>
      <c r="O251" t="s">
        <v>1337</v>
      </c>
      <c r="P251" t="s">
        <v>1338</v>
      </c>
      <c r="Q251" s="12">
        <f t="shared" ca="1" si="6"/>
        <v>44909</v>
      </c>
      <c r="R251" t="str">
        <f t="shared" ca="1" si="7"/>
        <v>CUST1307</v>
      </c>
      <c r="S251">
        <f>IF(Table001__Page_1_13[[#This Row],[Loan Status]]="NO LOAN",0,1)</f>
        <v>1</v>
      </c>
      <c r="T251">
        <f>IF(Table001__Page_1_13[[#This Row],[Loan Status]]="active",1,0)</f>
        <v>0</v>
      </c>
      <c r="U251">
        <f>IF(Table001__Page_1_13[[#This Row],[NPA Status]]="NPA",Table001__Page_1_13[[#This Row],[Loan Amount (■)]],0)</f>
        <v>0</v>
      </c>
    </row>
    <row r="252" spans="1:21" x14ac:dyDescent="0.25">
      <c r="A252" t="s">
        <v>1339</v>
      </c>
      <c r="B252" t="s">
        <v>1360</v>
      </c>
      <c r="C252" t="s">
        <v>1341</v>
      </c>
      <c r="D252" t="s">
        <v>1334</v>
      </c>
      <c r="E252">
        <v>23</v>
      </c>
      <c r="F252" s="1">
        <v>44749</v>
      </c>
      <c r="G252">
        <v>146300</v>
      </c>
      <c r="H252">
        <v>334300</v>
      </c>
      <c r="I252">
        <v>13.91</v>
      </c>
      <c r="J252">
        <v>9120</v>
      </c>
      <c r="K252" t="s">
        <v>1343</v>
      </c>
      <c r="L252">
        <v>165900</v>
      </c>
      <c r="M252" t="s">
        <v>1359</v>
      </c>
      <c r="N252">
        <v>9700</v>
      </c>
      <c r="O252" t="s">
        <v>1337</v>
      </c>
      <c r="P252" t="s">
        <v>1361</v>
      </c>
      <c r="Q252" s="12">
        <f t="shared" ca="1" si="6"/>
        <v>45427</v>
      </c>
      <c r="R252" t="str">
        <f t="shared" ca="1" si="7"/>
        <v>CUST1885</v>
      </c>
      <c r="S252">
        <f>IF(Table001__Page_1_13[[#This Row],[Loan Status]]="NO LOAN",0,1)</f>
        <v>1</v>
      </c>
      <c r="T252">
        <f>IF(Table001__Page_1_13[[#This Row],[Loan Status]]="active",1,0)</f>
        <v>1</v>
      </c>
      <c r="U252">
        <f>IF(Table001__Page_1_13[[#This Row],[NPA Status]]="NPA",Table001__Page_1_13[[#This Row],[Loan Amount (■)]],0)</f>
        <v>0</v>
      </c>
    </row>
    <row r="253" spans="1:21" x14ac:dyDescent="0.25">
      <c r="A253" t="s">
        <v>1346</v>
      </c>
      <c r="B253" t="s">
        <v>1373</v>
      </c>
      <c r="C253" t="s">
        <v>1365</v>
      </c>
      <c r="D253" t="s">
        <v>1334</v>
      </c>
      <c r="E253">
        <v>55</v>
      </c>
      <c r="F253" s="1">
        <v>44389</v>
      </c>
      <c r="G253">
        <v>179700</v>
      </c>
      <c r="H253">
        <v>395600</v>
      </c>
      <c r="I253">
        <v>13.33</v>
      </c>
      <c r="J253">
        <v>9068</v>
      </c>
      <c r="K253" t="s">
        <v>1335</v>
      </c>
      <c r="L253">
        <v>226100</v>
      </c>
      <c r="M253" t="s">
        <v>1352</v>
      </c>
      <c r="N253">
        <v>4300</v>
      </c>
      <c r="O253" t="s">
        <v>1337</v>
      </c>
      <c r="P253" t="s">
        <v>1376</v>
      </c>
      <c r="Q253" s="12">
        <f t="shared" ca="1" si="6"/>
        <v>44263</v>
      </c>
      <c r="R253" t="str">
        <f t="shared" ca="1" si="7"/>
        <v>CUST1143</v>
      </c>
      <c r="S253">
        <f>IF(Table001__Page_1_13[[#This Row],[Loan Status]]="NO LOAN",0,1)</f>
        <v>1</v>
      </c>
      <c r="T253">
        <f>IF(Table001__Page_1_13[[#This Row],[Loan Status]]="active",1,0)</f>
        <v>0</v>
      </c>
      <c r="U253">
        <f>IF(Table001__Page_1_13[[#This Row],[NPA Status]]="NPA",Table001__Page_1_13[[#This Row],[Loan Amount (■)]],0)</f>
        <v>0</v>
      </c>
    </row>
    <row r="254" spans="1:21" x14ac:dyDescent="0.25">
      <c r="A254" t="s">
        <v>1346</v>
      </c>
      <c r="B254" t="s">
        <v>1364</v>
      </c>
      <c r="C254" t="s">
        <v>1365</v>
      </c>
      <c r="D254" t="s">
        <v>1334</v>
      </c>
      <c r="E254">
        <v>61</v>
      </c>
      <c r="F254" s="1">
        <v>44591</v>
      </c>
      <c r="G254">
        <v>83800</v>
      </c>
      <c r="H254">
        <v>622200</v>
      </c>
      <c r="I254">
        <v>11.68</v>
      </c>
      <c r="J254">
        <v>55189</v>
      </c>
      <c r="K254" t="s">
        <v>1335</v>
      </c>
      <c r="L254">
        <v>75300</v>
      </c>
      <c r="M254" t="s">
        <v>1359</v>
      </c>
      <c r="N254">
        <v>10300</v>
      </c>
      <c r="O254" t="s">
        <v>1337</v>
      </c>
      <c r="P254" t="s">
        <v>1338</v>
      </c>
      <c r="Q254" s="12">
        <f t="shared" ca="1" si="6"/>
        <v>46256</v>
      </c>
      <c r="R254" t="str">
        <f t="shared" ca="1" si="7"/>
        <v>CUST1300</v>
      </c>
      <c r="S254">
        <f>IF(Table001__Page_1_13[[#This Row],[Loan Status]]="NO LOAN",0,1)</f>
        <v>1</v>
      </c>
      <c r="T254">
        <f>IF(Table001__Page_1_13[[#This Row],[Loan Status]]="active",1,0)</f>
        <v>0</v>
      </c>
      <c r="U254">
        <f>IF(Table001__Page_1_13[[#This Row],[NPA Status]]="NPA",Table001__Page_1_13[[#This Row],[Loan Amount (■)]],0)</f>
        <v>0</v>
      </c>
    </row>
    <row r="255" spans="1:21" x14ac:dyDescent="0.25">
      <c r="A255" t="s">
        <v>1339</v>
      </c>
      <c r="B255" t="s">
        <v>1362</v>
      </c>
      <c r="C255" t="s">
        <v>1363</v>
      </c>
      <c r="D255" t="s">
        <v>1334</v>
      </c>
      <c r="E255">
        <v>26</v>
      </c>
      <c r="F255" s="1">
        <v>44995</v>
      </c>
      <c r="G255">
        <v>116700</v>
      </c>
      <c r="H255">
        <v>1212200</v>
      </c>
      <c r="I255">
        <v>14.18</v>
      </c>
      <c r="J255">
        <v>41536</v>
      </c>
      <c r="K255" t="s">
        <v>1351</v>
      </c>
      <c r="L255">
        <v>143200</v>
      </c>
      <c r="M255" t="s">
        <v>1352</v>
      </c>
      <c r="N255">
        <v>33700</v>
      </c>
      <c r="O255" t="s">
        <v>1353</v>
      </c>
      <c r="P255" t="s">
        <v>1345</v>
      </c>
      <c r="Q255" s="12">
        <f t="shared" ca="1" si="6"/>
        <v>45540</v>
      </c>
      <c r="R255" t="str">
        <f t="shared" ca="1" si="7"/>
        <v>CUST1325</v>
      </c>
      <c r="S255">
        <f>IF(Table001__Page_1_13[[#This Row],[Loan Status]]="NO LOAN",0,1)</f>
        <v>1</v>
      </c>
      <c r="T255">
        <f>IF(Table001__Page_1_13[[#This Row],[Loan Status]]="active",1,0)</f>
        <v>0</v>
      </c>
      <c r="U255">
        <f>IF(Table001__Page_1_13[[#This Row],[NPA Status]]="NPA",Table001__Page_1_13[[#This Row],[Loan Amount (■)]],0)</f>
        <v>1212200</v>
      </c>
    </row>
    <row r="256" spans="1:21" x14ac:dyDescent="0.25">
      <c r="A256" t="s">
        <v>1339</v>
      </c>
      <c r="B256" t="s">
        <v>1369</v>
      </c>
      <c r="C256" t="s">
        <v>1370</v>
      </c>
      <c r="D256" t="s">
        <v>1342</v>
      </c>
      <c r="E256">
        <v>45</v>
      </c>
      <c r="F256" s="1">
        <v>45224</v>
      </c>
      <c r="G256">
        <v>391300</v>
      </c>
      <c r="H256">
        <v>1284600</v>
      </c>
      <c r="I256">
        <v>10.050000000000001</v>
      </c>
      <c r="J256">
        <v>32612</v>
      </c>
      <c r="K256" t="s">
        <v>1343</v>
      </c>
      <c r="L256">
        <v>403400</v>
      </c>
      <c r="M256" t="s">
        <v>1344</v>
      </c>
      <c r="N256">
        <v>4200</v>
      </c>
      <c r="O256" t="s">
        <v>1337</v>
      </c>
      <c r="P256" t="s">
        <v>1345</v>
      </c>
      <c r="Q256" s="12">
        <f t="shared" ca="1" si="6"/>
        <v>45930</v>
      </c>
      <c r="R256" t="str">
        <f t="shared" ca="1" si="7"/>
        <v>CUST1203</v>
      </c>
      <c r="S256">
        <f>IF(Table001__Page_1_13[[#This Row],[Loan Status]]="NO LOAN",0,1)</f>
        <v>1</v>
      </c>
      <c r="T256">
        <f>IF(Table001__Page_1_13[[#This Row],[Loan Status]]="active",1,0)</f>
        <v>1</v>
      </c>
      <c r="U256">
        <f>IF(Table001__Page_1_13[[#This Row],[NPA Status]]="NPA",Table001__Page_1_13[[#This Row],[Loan Amount (■)]],0)</f>
        <v>0</v>
      </c>
    </row>
    <row r="257" spans="1:21" x14ac:dyDescent="0.25">
      <c r="A257" t="s">
        <v>1331</v>
      </c>
      <c r="B257" t="s">
        <v>1358</v>
      </c>
      <c r="C257" t="s">
        <v>1333</v>
      </c>
      <c r="D257" t="s">
        <v>1334</v>
      </c>
      <c r="E257">
        <v>33</v>
      </c>
      <c r="F257" s="1">
        <v>45060</v>
      </c>
      <c r="G257">
        <v>102800</v>
      </c>
      <c r="H257">
        <v>0</v>
      </c>
      <c r="I257">
        <v>0</v>
      </c>
      <c r="J257">
        <v>0</v>
      </c>
      <c r="K257" t="s">
        <v>1356</v>
      </c>
      <c r="L257">
        <v>99600</v>
      </c>
      <c r="M257" t="s">
        <v>16</v>
      </c>
      <c r="N257">
        <v>24400</v>
      </c>
      <c r="O257" t="s">
        <v>1357</v>
      </c>
      <c r="P257" t="s">
        <v>1338</v>
      </c>
      <c r="Q257" s="12">
        <f t="shared" ref="Q257:Q320" ca="1" si="8">RANDBETWEEN(DATE(2019,1,1),DATE(2026,9,30))</f>
        <v>43974</v>
      </c>
      <c r="R257" t="str">
        <f t="shared" ca="1" si="7"/>
        <v>CUST1064</v>
      </c>
      <c r="S257">
        <f>IF(Table001__Page_1_13[[#This Row],[Loan Status]]="NO LOAN",0,1)</f>
        <v>0</v>
      </c>
      <c r="T257">
        <f>IF(Table001__Page_1_13[[#This Row],[Loan Status]]="active",1,0)</f>
        <v>0</v>
      </c>
      <c r="U257">
        <f>IF(Table001__Page_1_13[[#This Row],[NPA Status]]="NPA",Table001__Page_1_13[[#This Row],[Loan Amount (■)]],0)</f>
        <v>0</v>
      </c>
    </row>
    <row r="258" spans="1:21" x14ac:dyDescent="0.25">
      <c r="A258" t="s">
        <v>1339</v>
      </c>
      <c r="B258" t="s">
        <v>1349</v>
      </c>
      <c r="C258" t="s">
        <v>1350</v>
      </c>
      <c r="D258" t="s">
        <v>1334</v>
      </c>
      <c r="E258">
        <v>54</v>
      </c>
      <c r="F258" s="1">
        <v>43712</v>
      </c>
      <c r="G258">
        <v>199900</v>
      </c>
      <c r="H258">
        <v>0</v>
      </c>
      <c r="I258">
        <v>0</v>
      </c>
      <c r="J258">
        <v>0</v>
      </c>
      <c r="K258" t="s">
        <v>1356</v>
      </c>
      <c r="L258">
        <v>189300</v>
      </c>
      <c r="M258" t="s">
        <v>1352</v>
      </c>
      <c r="N258">
        <v>32700</v>
      </c>
      <c r="O258" t="s">
        <v>1357</v>
      </c>
      <c r="P258" t="s">
        <v>1338</v>
      </c>
      <c r="Q258" s="12">
        <f t="shared" ca="1" si="8"/>
        <v>45665</v>
      </c>
      <c r="R258" t="str">
        <f t="shared" ref="R258:R321" ca="1" si="9">"CUST"&amp; RANDBETWEEN(1001,2001)</f>
        <v>CUST1428</v>
      </c>
      <c r="S258">
        <f>IF(Table001__Page_1_13[[#This Row],[Loan Status]]="NO LOAN",0,1)</f>
        <v>0</v>
      </c>
      <c r="T258">
        <f>IF(Table001__Page_1_13[[#This Row],[Loan Status]]="active",1,0)</f>
        <v>0</v>
      </c>
      <c r="U258">
        <f>IF(Table001__Page_1_13[[#This Row],[NPA Status]]="NPA",Table001__Page_1_13[[#This Row],[Loan Amount (■)]],0)</f>
        <v>0</v>
      </c>
    </row>
    <row r="259" spans="1:21" x14ac:dyDescent="0.25">
      <c r="A259" t="s">
        <v>1339</v>
      </c>
      <c r="B259" t="s">
        <v>1354</v>
      </c>
      <c r="C259" t="s">
        <v>1355</v>
      </c>
      <c r="D259" t="s">
        <v>1342</v>
      </c>
      <c r="E259">
        <v>28</v>
      </c>
      <c r="F259" s="1">
        <v>45026</v>
      </c>
      <c r="G259">
        <v>33900</v>
      </c>
      <c r="H259">
        <v>337300</v>
      </c>
      <c r="I259">
        <v>9.85</v>
      </c>
      <c r="J259">
        <v>8531</v>
      </c>
      <c r="K259" t="s">
        <v>1335</v>
      </c>
      <c r="L259">
        <v>40200</v>
      </c>
      <c r="M259" t="s">
        <v>16</v>
      </c>
      <c r="N259">
        <v>4100</v>
      </c>
      <c r="O259" t="s">
        <v>1337</v>
      </c>
      <c r="P259" t="s">
        <v>1338</v>
      </c>
      <c r="Q259" s="12">
        <f t="shared" ca="1" si="8"/>
        <v>44042</v>
      </c>
      <c r="R259" t="str">
        <f t="shared" ca="1" si="9"/>
        <v>CUST1397</v>
      </c>
      <c r="S259">
        <f>IF(Table001__Page_1_13[[#This Row],[Loan Status]]="NO LOAN",0,1)</f>
        <v>1</v>
      </c>
      <c r="T259">
        <f>IF(Table001__Page_1_13[[#This Row],[Loan Status]]="active",1,0)</f>
        <v>0</v>
      </c>
      <c r="U259">
        <f>IF(Table001__Page_1_13[[#This Row],[NPA Status]]="NPA",Table001__Page_1_13[[#This Row],[Loan Amount (■)]],0)</f>
        <v>0</v>
      </c>
    </row>
    <row r="260" spans="1:21" x14ac:dyDescent="0.25">
      <c r="A260" t="s">
        <v>1331</v>
      </c>
      <c r="B260" t="s">
        <v>1367</v>
      </c>
      <c r="C260" t="s">
        <v>1341</v>
      </c>
      <c r="D260" t="s">
        <v>1342</v>
      </c>
      <c r="E260">
        <v>41</v>
      </c>
      <c r="F260" s="1">
        <v>45644</v>
      </c>
      <c r="G260">
        <v>42600</v>
      </c>
      <c r="H260">
        <v>361300</v>
      </c>
      <c r="I260">
        <v>12.81</v>
      </c>
      <c r="J260">
        <v>8186</v>
      </c>
      <c r="K260" t="s">
        <v>1343</v>
      </c>
      <c r="L260">
        <v>46100</v>
      </c>
      <c r="M260" t="s">
        <v>16</v>
      </c>
      <c r="N260">
        <v>2300</v>
      </c>
      <c r="O260" t="s">
        <v>1337</v>
      </c>
      <c r="P260" t="s">
        <v>1338</v>
      </c>
      <c r="Q260" s="12">
        <f t="shared" ca="1" si="8"/>
        <v>44323</v>
      </c>
      <c r="R260" t="str">
        <f t="shared" ca="1" si="9"/>
        <v>CUST1517</v>
      </c>
      <c r="S260">
        <f>IF(Table001__Page_1_13[[#This Row],[Loan Status]]="NO LOAN",0,1)</f>
        <v>1</v>
      </c>
      <c r="T260">
        <f>IF(Table001__Page_1_13[[#This Row],[Loan Status]]="active",1,0)</f>
        <v>1</v>
      </c>
      <c r="U260">
        <f>IF(Table001__Page_1_13[[#This Row],[NPA Status]]="NPA",Table001__Page_1_13[[#This Row],[Loan Amount (■)]],0)</f>
        <v>0</v>
      </c>
    </row>
    <row r="261" spans="1:21" x14ac:dyDescent="0.25">
      <c r="A261" t="s">
        <v>1339</v>
      </c>
      <c r="B261" t="s">
        <v>1358</v>
      </c>
      <c r="C261" t="s">
        <v>1333</v>
      </c>
      <c r="D261" t="s">
        <v>1334</v>
      </c>
      <c r="E261">
        <v>54</v>
      </c>
      <c r="F261" s="1">
        <v>45866</v>
      </c>
      <c r="G261">
        <v>97800</v>
      </c>
      <c r="H261">
        <v>266000</v>
      </c>
      <c r="I261">
        <v>14.22</v>
      </c>
      <c r="J261">
        <v>23911</v>
      </c>
      <c r="K261" t="s">
        <v>1343</v>
      </c>
      <c r="L261">
        <v>153400</v>
      </c>
      <c r="M261" t="s">
        <v>1352</v>
      </c>
      <c r="N261">
        <v>11200</v>
      </c>
      <c r="O261" t="s">
        <v>1337</v>
      </c>
      <c r="P261" t="s">
        <v>1345</v>
      </c>
      <c r="Q261" s="12">
        <f t="shared" ca="1" si="8"/>
        <v>44007</v>
      </c>
      <c r="R261" t="str">
        <f t="shared" ca="1" si="9"/>
        <v>CUST1656</v>
      </c>
      <c r="S261">
        <f>IF(Table001__Page_1_13[[#This Row],[Loan Status]]="NO LOAN",0,1)</f>
        <v>1</v>
      </c>
      <c r="T261">
        <f>IF(Table001__Page_1_13[[#This Row],[Loan Status]]="active",1,0)</f>
        <v>1</v>
      </c>
      <c r="U261">
        <f>IF(Table001__Page_1_13[[#This Row],[NPA Status]]="NPA",Table001__Page_1_13[[#This Row],[Loan Amount (■)]],0)</f>
        <v>0</v>
      </c>
    </row>
    <row r="262" spans="1:21" x14ac:dyDescent="0.25">
      <c r="A262" t="s">
        <v>1331</v>
      </c>
      <c r="B262" t="s">
        <v>1375</v>
      </c>
      <c r="C262" t="s">
        <v>1363</v>
      </c>
      <c r="D262" t="s">
        <v>1342</v>
      </c>
      <c r="E262">
        <v>24</v>
      </c>
      <c r="F262" s="1">
        <v>45709</v>
      </c>
      <c r="G262">
        <v>85200</v>
      </c>
      <c r="H262">
        <v>591800</v>
      </c>
      <c r="I262">
        <v>14.81</v>
      </c>
      <c r="J262">
        <v>28641</v>
      </c>
      <c r="K262" t="s">
        <v>1343</v>
      </c>
      <c r="L262">
        <v>67000</v>
      </c>
      <c r="M262" t="s">
        <v>1344</v>
      </c>
      <c r="N262">
        <v>5200</v>
      </c>
      <c r="O262" t="s">
        <v>1337</v>
      </c>
      <c r="P262" t="s">
        <v>1338</v>
      </c>
      <c r="Q262" s="12">
        <f t="shared" ca="1" si="8"/>
        <v>44507</v>
      </c>
      <c r="R262" t="str">
        <f t="shared" ca="1" si="9"/>
        <v>CUST1419</v>
      </c>
      <c r="S262">
        <f>IF(Table001__Page_1_13[[#This Row],[Loan Status]]="NO LOAN",0,1)</f>
        <v>1</v>
      </c>
      <c r="T262">
        <f>IF(Table001__Page_1_13[[#This Row],[Loan Status]]="active",1,0)</f>
        <v>1</v>
      </c>
      <c r="U262">
        <f>IF(Table001__Page_1_13[[#This Row],[NPA Status]]="NPA",Table001__Page_1_13[[#This Row],[Loan Amount (■)]],0)</f>
        <v>0</v>
      </c>
    </row>
    <row r="263" spans="1:21" x14ac:dyDescent="0.25">
      <c r="A263" t="s">
        <v>1339</v>
      </c>
      <c r="B263" t="s">
        <v>1340</v>
      </c>
      <c r="C263" t="s">
        <v>1341</v>
      </c>
      <c r="D263" t="s">
        <v>1342</v>
      </c>
      <c r="E263">
        <v>45</v>
      </c>
      <c r="F263" s="1">
        <v>45405</v>
      </c>
      <c r="G263">
        <v>44300</v>
      </c>
      <c r="H263">
        <v>0</v>
      </c>
      <c r="I263">
        <v>0</v>
      </c>
      <c r="J263">
        <v>0</v>
      </c>
      <c r="K263" t="s">
        <v>1356</v>
      </c>
      <c r="L263">
        <v>50000</v>
      </c>
      <c r="M263" t="s">
        <v>1336</v>
      </c>
      <c r="N263">
        <v>45700</v>
      </c>
      <c r="O263" t="s">
        <v>1357</v>
      </c>
      <c r="P263" t="s">
        <v>1361</v>
      </c>
      <c r="Q263" s="12">
        <f t="shared" ca="1" si="8"/>
        <v>43546</v>
      </c>
      <c r="R263" t="str">
        <f t="shared" ca="1" si="9"/>
        <v>CUST1455</v>
      </c>
      <c r="S263">
        <f>IF(Table001__Page_1_13[[#This Row],[Loan Status]]="NO LOAN",0,1)</f>
        <v>0</v>
      </c>
      <c r="T263">
        <f>IF(Table001__Page_1_13[[#This Row],[Loan Status]]="active",1,0)</f>
        <v>0</v>
      </c>
      <c r="U263">
        <f>IF(Table001__Page_1_13[[#This Row],[NPA Status]]="NPA",Table001__Page_1_13[[#This Row],[Loan Amount (■)]],0)</f>
        <v>0</v>
      </c>
    </row>
    <row r="264" spans="1:21" x14ac:dyDescent="0.25">
      <c r="A264" t="s">
        <v>1331</v>
      </c>
      <c r="B264" t="s">
        <v>1373</v>
      </c>
      <c r="C264" t="s">
        <v>1365</v>
      </c>
      <c r="D264" t="s">
        <v>1334</v>
      </c>
      <c r="E264">
        <v>35</v>
      </c>
      <c r="F264" s="1">
        <v>44395</v>
      </c>
      <c r="G264">
        <v>580400</v>
      </c>
      <c r="H264">
        <v>1744300</v>
      </c>
      <c r="I264">
        <v>9.59</v>
      </c>
      <c r="J264">
        <v>36710</v>
      </c>
      <c r="K264" t="s">
        <v>1335</v>
      </c>
      <c r="L264">
        <v>503600</v>
      </c>
      <c r="M264" t="s">
        <v>16</v>
      </c>
      <c r="N264">
        <v>8800</v>
      </c>
      <c r="O264" t="s">
        <v>1337</v>
      </c>
      <c r="P264" t="s">
        <v>1345</v>
      </c>
      <c r="Q264" s="12">
        <f t="shared" ca="1" si="8"/>
        <v>45616</v>
      </c>
      <c r="R264" t="str">
        <f t="shared" ca="1" si="9"/>
        <v>CUST1484</v>
      </c>
      <c r="S264">
        <f>IF(Table001__Page_1_13[[#This Row],[Loan Status]]="NO LOAN",0,1)</f>
        <v>1</v>
      </c>
      <c r="T264">
        <f>IF(Table001__Page_1_13[[#This Row],[Loan Status]]="active",1,0)</f>
        <v>0</v>
      </c>
      <c r="U264">
        <f>IF(Table001__Page_1_13[[#This Row],[NPA Status]]="NPA",Table001__Page_1_13[[#This Row],[Loan Amount (■)]],0)</f>
        <v>0</v>
      </c>
    </row>
    <row r="265" spans="1:21" x14ac:dyDescent="0.25">
      <c r="A265" t="s">
        <v>1339</v>
      </c>
      <c r="B265" t="s">
        <v>1371</v>
      </c>
      <c r="C265" t="s">
        <v>1372</v>
      </c>
      <c r="D265" t="s">
        <v>1342</v>
      </c>
      <c r="E265">
        <v>24</v>
      </c>
      <c r="F265" s="1">
        <v>43692</v>
      </c>
      <c r="G265">
        <v>86900</v>
      </c>
      <c r="H265">
        <v>1170800</v>
      </c>
      <c r="I265">
        <v>9.94</v>
      </c>
      <c r="J265">
        <v>37745</v>
      </c>
      <c r="K265" t="s">
        <v>1343</v>
      </c>
      <c r="L265">
        <v>68000</v>
      </c>
      <c r="M265" t="s">
        <v>16</v>
      </c>
      <c r="N265">
        <v>4100</v>
      </c>
      <c r="O265" t="s">
        <v>1337</v>
      </c>
      <c r="P265" t="s">
        <v>1338</v>
      </c>
      <c r="Q265" s="12">
        <f t="shared" ca="1" si="8"/>
        <v>44902</v>
      </c>
      <c r="R265" t="str">
        <f t="shared" ca="1" si="9"/>
        <v>CUST1394</v>
      </c>
      <c r="S265">
        <f>IF(Table001__Page_1_13[[#This Row],[Loan Status]]="NO LOAN",0,1)</f>
        <v>1</v>
      </c>
      <c r="T265">
        <f>IF(Table001__Page_1_13[[#This Row],[Loan Status]]="active",1,0)</f>
        <v>1</v>
      </c>
      <c r="U265">
        <f>IF(Table001__Page_1_13[[#This Row],[NPA Status]]="NPA",Table001__Page_1_13[[#This Row],[Loan Amount (■)]],0)</f>
        <v>0</v>
      </c>
    </row>
    <row r="266" spans="1:21" x14ac:dyDescent="0.25">
      <c r="A266" t="s">
        <v>1346</v>
      </c>
      <c r="B266" t="s">
        <v>1373</v>
      </c>
      <c r="C266" t="s">
        <v>1365</v>
      </c>
      <c r="D266" t="s">
        <v>1342</v>
      </c>
      <c r="E266">
        <v>65</v>
      </c>
      <c r="F266" s="1">
        <v>43730</v>
      </c>
      <c r="G266">
        <v>51500</v>
      </c>
      <c r="H266">
        <v>659700</v>
      </c>
      <c r="I266">
        <v>7.42</v>
      </c>
      <c r="J266">
        <v>15926</v>
      </c>
      <c r="K266" t="s">
        <v>1343</v>
      </c>
      <c r="L266">
        <v>51400</v>
      </c>
      <c r="M266" t="s">
        <v>1344</v>
      </c>
      <c r="N266">
        <v>3000</v>
      </c>
      <c r="O266" t="s">
        <v>1337</v>
      </c>
      <c r="P266" t="s">
        <v>1345</v>
      </c>
      <c r="Q266" s="12">
        <f t="shared" ca="1" si="8"/>
        <v>44576</v>
      </c>
      <c r="R266" t="str">
        <f t="shared" ca="1" si="9"/>
        <v>CUST1541</v>
      </c>
      <c r="S266">
        <f>IF(Table001__Page_1_13[[#This Row],[Loan Status]]="NO LOAN",0,1)</f>
        <v>1</v>
      </c>
      <c r="T266">
        <f>IF(Table001__Page_1_13[[#This Row],[Loan Status]]="active",1,0)</f>
        <v>1</v>
      </c>
      <c r="U266">
        <f>IF(Table001__Page_1_13[[#This Row],[NPA Status]]="NPA",Table001__Page_1_13[[#This Row],[Loan Amount (■)]],0)</f>
        <v>0</v>
      </c>
    </row>
    <row r="267" spans="1:21" x14ac:dyDescent="0.25">
      <c r="A267" t="s">
        <v>1339</v>
      </c>
      <c r="B267" t="s">
        <v>1362</v>
      </c>
      <c r="C267" t="s">
        <v>1363</v>
      </c>
      <c r="D267" t="s">
        <v>1334</v>
      </c>
      <c r="E267">
        <v>32</v>
      </c>
      <c r="F267" s="1">
        <v>44861</v>
      </c>
      <c r="G267">
        <v>85300</v>
      </c>
      <c r="H267">
        <v>428200</v>
      </c>
      <c r="I267">
        <v>13.53</v>
      </c>
      <c r="J267">
        <v>14537</v>
      </c>
      <c r="K267" t="s">
        <v>1343</v>
      </c>
      <c r="L267">
        <v>88200</v>
      </c>
      <c r="M267" t="s">
        <v>1344</v>
      </c>
      <c r="N267">
        <v>22700</v>
      </c>
      <c r="O267" t="s">
        <v>1337</v>
      </c>
      <c r="P267" t="s">
        <v>1345</v>
      </c>
      <c r="Q267" s="12">
        <f t="shared" ca="1" si="8"/>
        <v>45197</v>
      </c>
      <c r="R267" t="str">
        <f t="shared" ca="1" si="9"/>
        <v>CUST1436</v>
      </c>
      <c r="S267">
        <f>IF(Table001__Page_1_13[[#This Row],[Loan Status]]="NO LOAN",0,1)</f>
        <v>1</v>
      </c>
      <c r="T267">
        <f>IF(Table001__Page_1_13[[#This Row],[Loan Status]]="active",1,0)</f>
        <v>1</v>
      </c>
      <c r="U267">
        <f>IF(Table001__Page_1_13[[#This Row],[NPA Status]]="NPA",Table001__Page_1_13[[#This Row],[Loan Amount (■)]],0)</f>
        <v>0</v>
      </c>
    </row>
    <row r="268" spans="1:21" x14ac:dyDescent="0.25">
      <c r="A268" t="s">
        <v>1346</v>
      </c>
      <c r="B268" t="s">
        <v>1340</v>
      </c>
      <c r="C268" t="s">
        <v>1341</v>
      </c>
      <c r="D268" t="s">
        <v>1334</v>
      </c>
      <c r="E268">
        <v>52</v>
      </c>
      <c r="F268" s="1">
        <v>44923</v>
      </c>
      <c r="G268">
        <v>76600</v>
      </c>
      <c r="H268">
        <v>0</v>
      </c>
      <c r="I268">
        <v>0</v>
      </c>
      <c r="J268">
        <v>0</v>
      </c>
      <c r="K268" t="s">
        <v>1356</v>
      </c>
      <c r="L268">
        <v>132500</v>
      </c>
      <c r="M268" t="s">
        <v>1359</v>
      </c>
      <c r="N268">
        <v>5100</v>
      </c>
      <c r="O268" t="s">
        <v>1357</v>
      </c>
      <c r="P268" t="s">
        <v>1376</v>
      </c>
      <c r="Q268" s="12">
        <f t="shared" ca="1" si="8"/>
        <v>43910</v>
      </c>
      <c r="R268" t="str">
        <f t="shared" ca="1" si="9"/>
        <v>CUST1209</v>
      </c>
      <c r="S268">
        <f>IF(Table001__Page_1_13[[#This Row],[Loan Status]]="NO LOAN",0,1)</f>
        <v>0</v>
      </c>
      <c r="T268">
        <f>IF(Table001__Page_1_13[[#This Row],[Loan Status]]="active",1,0)</f>
        <v>0</v>
      </c>
      <c r="U268">
        <f>IF(Table001__Page_1_13[[#This Row],[NPA Status]]="NPA",Table001__Page_1_13[[#This Row],[Loan Amount (■)]],0)</f>
        <v>0</v>
      </c>
    </row>
    <row r="269" spans="1:21" x14ac:dyDescent="0.25">
      <c r="A269" t="s">
        <v>1339</v>
      </c>
      <c r="B269" t="s">
        <v>1369</v>
      </c>
      <c r="C269" t="s">
        <v>1370</v>
      </c>
      <c r="D269" t="s">
        <v>1334</v>
      </c>
      <c r="E269">
        <v>52</v>
      </c>
      <c r="F269" s="1">
        <v>44111</v>
      </c>
      <c r="G269">
        <v>88000</v>
      </c>
      <c r="H269">
        <v>0</v>
      </c>
      <c r="I269">
        <v>0</v>
      </c>
      <c r="J269">
        <v>0</v>
      </c>
      <c r="K269" t="s">
        <v>1356</v>
      </c>
      <c r="L269">
        <v>83900</v>
      </c>
      <c r="M269" t="s">
        <v>1344</v>
      </c>
      <c r="N269">
        <v>8800</v>
      </c>
      <c r="O269" t="s">
        <v>1357</v>
      </c>
      <c r="P269" t="s">
        <v>1338</v>
      </c>
      <c r="Q269" s="12">
        <f t="shared" ca="1" si="8"/>
        <v>43482</v>
      </c>
      <c r="R269" t="str">
        <f t="shared" ca="1" si="9"/>
        <v>CUST1973</v>
      </c>
      <c r="S269">
        <f>IF(Table001__Page_1_13[[#This Row],[Loan Status]]="NO LOAN",0,1)</f>
        <v>0</v>
      </c>
      <c r="T269">
        <f>IF(Table001__Page_1_13[[#This Row],[Loan Status]]="active",1,0)</f>
        <v>0</v>
      </c>
      <c r="U269">
        <f>IF(Table001__Page_1_13[[#This Row],[NPA Status]]="NPA",Table001__Page_1_13[[#This Row],[Loan Amount (■)]],0)</f>
        <v>0</v>
      </c>
    </row>
    <row r="270" spans="1:21" x14ac:dyDescent="0.25">
      <c r="A270" t="s">
        <v>1366</v>
      </c>
      <c r="B270" t="s">
        <v>1371</v>
      </c>
      <c r="C270" t="s">
        <v>1372</v>
      </c>
      <c r="D270" t="s">
        <v>1342</v>
      </c>
      <c r="E270">
        <v>48</v>
      </c>
      <c r="F270" s="1">
        <v>45724</v>
      </c>
      <c r="G270">
        <v>19400</v>
      </c>
      <c r="H270">
        <v>0</v>
      </c>
      <c r="I270">
        <v>0</v>
      </c>
      <c r="J270">
        <v>0</v>
      </c>
      <c r="K270" t="s">
        <v>1356</v>
      </c>
      <c r="L270">
        <v>13900</v>
      </c>
      <c r="M270" t="s">
        <v>16</v>
      </c>
      <c r="N270">
        <v>20100</v>
      </c>
      <c r="O270" t="s">
        <v>1357</v>
      </c>
      <c r="P270" t="s">
        <v>1338</v>
      </c>
      <c r="Q270" s="12">
        <f t="shared" ca="1" si="8"/>
        <v>46098</v>
      </c>
      <c r="R270" t="str">
        <f t="shared" ca="1" si="9"/>
        <v>CUST1177</v>
      </c>
      <c r="S270">
        <f>IF(Table001__Page_1_13[[#This Row],[Loan Status]]="NO LOAN",0,1)</f>
        <v>0</v>
      </c>
      <c r="T270">
        <f>IF(Table001__Page_1_13[[#This Row],[Loan Status]]="active",1,0)</f>
        <v>0</v>
      </c>
      <c r="U270">
        <f>IF(Table001__Page_1_13[[#This Row],[NPA Status]]="NPA",Table001__Page_1_13[[#This Row],[Loan Amount (■)]],0)</f>
        <v>0</v>
      </c>
    </row>
    <row r="271" spans="1:21" x14ac:dyDescent="0.25">
      <c r="A271" t="s">
        <v>1331</v>
      </c>
      <c r="B271" t="s">
        <v>1332</v>
      </c>
      <c r="C271" t="s">
        <v>1333</v>
      </c>
      <c r="D271" t="s">
        <v>1342</v>
      </c>
      <c r="E271">
        <v>33</v>
      </c>
      <c r="F271" s="1">
        <v>44884</v>
      </c>
      <c r="G271">
        <v>224900</v>
      </c>
      <c r="H271">
        <v>429200</v>
      </c>
      <c r="I271">
        <v>8.67</v>
      </c>
      <c r="J271">
        <v>10614</v>
      </c>
      <c r="K271" t="s">
        <v>1343</v>
      </c>
      <c r="L271">
        <v>240300</v>
      </c>
      <c r="M271" t="s">
        <v>1352</v>
      </c>
      <c r="N271">
        <v>5500</v>
      </c>
      <c r="O271" t="s">
        <v>1337</v>
      </c>
      <c r="P271" t="s">
        <v>1376</v>
      </c>
      <c r="Q271" s="12">
        <f t="shared" ca="1" si="8"/>
        <v>43854</v>
      </c>
      <c r="R271" t="str">
        <f t="shared" ca="1" si="9"/>
        <v>CUST1573</v>
      </c>
      <c r="S271">
        <f>IF(Table001__Page_1_13[[#This Row],[Loan Status]]="NO LOAN",0,1)</f>
        <v>1</v>
      </c>
      <c r="T271">
        <f>IF(Table001__Page_1_13[[#This Row],[Loan Status]]="active",1,0)</f>
        <v>1</v>
      </c>
      <c r="U271">
        <f>IF(Table001__Page_1_13[[#This Row],[NPA Status]]="NPA",Table001__Page_1_13[[#This Row],[Loan Amount (■)]],0)</f>
        <v>0</v>
      </c>
    </row>
    <row r="272" spans="1:21" x14ac:dyDescent="0.25">
      <c r="A272" t="s">
        <v>1366</v>
      </c>
      <c r="B272" t="s">
        <v>1368</v>
      </c>
      <c r="C272" t="s">
        <v>1365</v>
      </c>
      <c r="D272" t="s">
        <v>1342</v>
      </c>
      <c r="E272">
        <v>51</v>
      </c>
      <c r="F272" s="1">
        <v>44939</v>
      </c>
      <c r="G272">
        <v>236000</v>
      </c>
      <c r="H272">
        <v>0</v>
      </c>
      <c r="I272">
        <v>0</v>
      </c>
      <c r="J272">
        <v>0</v>
      </c>
      <c r="K272" t="s">
        <v>1356</v>
      </c>
      <c r="L272">
        <v>113600</v>
      </c>
      <c r="M272" t="s">
        <v>1336</v>
      </c>
      <c r="N272">
        <v>8200</v>
      </c>
      <c r="O272" t="s">
        <v>1357</v>
      </c>
      <c r="P272" t="s">
        <v>1376</v>
      </c>
      <c r="Q272" s="12">
        <f t="shared" ca="1" si="8"/>
        <v>45130</v>
      </c>
      <c r="R272" t="str">
        <f t="shared" ca="1" si="9"/>
        <v>CUST1030</v>
      </c>
      <c r="S272">
        <f>IF(Table001__Page_1_13[[#This Row],[Loan Status]]="NO LOAN",0,1)</f>
        <v>0</v>
      </c>
      <c r="T272">
        <f>IF(Table001__Page_1_13[[#This Row],[Loan Status]]="active",1,0)</f>
        <v>0</v>
      </c>
      <c r="U272">
        <f>IF(Table001__Page_1_13[[#This Row],[NPA Status]]="NPA",Table001__Page_1_13[[#This Row],[Loan Amount (■)]],0)</f>
        <v>0</v>
      </c>
    </row>
    <row r="273" spans="1:21" x14ac:dyDescent="0.25">
      <c r="A273" t="s">
        <v>1331</v>
      </c>
      <c r="B273" t="s">
        <v>1364</v>
      </c>
      <c r="C273" t="s">
        <v>1365</v>
      </c>
      <c r="D273" t="s">
        <v>1334</v>
      </c>
      <c r="E273">
        <v>34</v>
      </c>
      <c r="F273" s="1">
        <v>44853</v>
      </c>
      <c r="G273">
        <v>261700</v>
      </c>
      <c r="H273">
        <v>0</v>
      </c>
      <c r="I273">
        <v>0</v>
      </c>
      <c r="J273">
        <v>0</v>
      </c>
      <c r="K273" t="s">
        <v>1356</v>
      </c>
      <c r="L273">
        <v>255700</v>
      </c>
      <c r="M273" t="s">
        <v>1359</v>
      </c>
      <c r="N273">
        <v>8400</v>
      </c>
      <c r="O273" t="s">
        <v>1357</v>
      </c>
      <c r="P273" t="s">
        <v>1361</v>
      </c>
      <c r="Q273" s="12">
        <f t="shared" ca="1" si="8"/>
        <v>43655</v>
      </c>
      <c r="R273" t="str">
        <f t="shared" ca="1" si="9"/>
        <v>CUST1573</v>
      </c>
      <c r="S273">
        <f>IF(Table001__Page_1_13[[#This Row],[Loan Status]]="NO LOAN",0,1)</f>
        <v>0</v>
      </c>
      <c r="T273">
        <f>IF(Table001__Page_1_13[[#This Row],[Loan Status]]="active",1,0)</f>
        <v>0</v>
      </c>
      <c r="U273">
        <f>IF(Table001__Page_1_13[[#This Row],[NPA Status]]="NPA",Table001__Page_1_13[[#This Row],[Loan Amount (■)]],0)</f>
        <v>0</v>
      </c>
    </row>
    <row r="274" spans="1:21" x14ac:dyDescent="0.25">
      <c r="A274" t="s">
        <v>1339</v>
      </c>
      <c r="B274" t="s">
        <v>1373</v>
      </c>
      <c r="C274" t="s">
        <v>1365</v>
      </c>
      <c r="D274" t="s">
        <v>1342</v>
      </c>
      <c r="E274">
        <v>40</v>
      </c>
      <c r="F274" s="1">
        <v>45365</v>
      </c>
      <c r="G274">
        <v>98900</v>
      </c>
      <c r="H274">
        <v>0</v>
      </c>
      <c r="I274">
        <v>0</v>
      </c>
      <c r="J274">
        <v>0</v>
      </c>
      <c r="K274" t="s">
        <v>1356</v>
      </c>
      <c r="L274">
        <v>99300</v>
      </c>
      <c r="M274" t="s">
        <v>1352</v>
      </c>
      <c r="N274">
        <v>15700</v>
      </c>
      <c r="O274" t="s">
        <v>1357</v>
      </c>
      <c r="P274" t="s">
        <v>1361</v>
      </c>
      <c r="Q274" s="12">
        <f t="shared" ca="1" si="8"/>
        <v>44921</v>
      </c>
      <c r="R274" t="str">
        <f t="shared" ca="1" si="9"/>
        <v>CUST1153</v>
      </c>
      <c r="S274">
        <f>IF(Table001__Page_1_13[[#This Row],[Loan Status]]="NO LOAN",0,1)</f>
        <v>0</v>
      </c>
      <c r="T274">
        <f>IF(Table001__Page_1_13[[#This Row],[Loan Status]]="active",1,0)</f>
        <v>0</v>
      </c>
      <c r="U274">
        <f>IF(Table001__Page_1_13[[#This Row],[NPA Status]]="NPA",Table001__Page_1_13[[#This Row],[Loan Amount (■)]],0)</f>
        <v>0</v>
      </c>
    </row>
    <row r="275" spans="1:21" x14ac:dyDescent="0.25">
      <c r="A275" t="s">
        <v>1346</v>
      </c>
      <c r="B275" t="s">
        <v>1360</v>
      </c>
      <c r="C275" t="s">
        <v>1341</v>
      </c>
      <c r="D275" t="s">
        <v>1342</v>
      </c>
      <c r="E275">
        <v>38</v>
      </c>
      <c r="F275" s="1">
        <v>45970</v>
      </c>
      <c r="G275">
        <v>131700</v>
      </c>
      <c r="H275">
        <v>1229100</v>
      </c>
      <c r="I275">
        <v>10.88</v>
      </c>
      <c r="J275">
        <v>57217</v>
      </c>
      <c r="K275" t="s">
        <v>1343</v>
      </c>
      <c r="L275">
        <v>157900</v>
      </c>
      <c r="M275" t="s">
        <v>1336</v>
      </c>
      <c r="N275">
        <v>14500</v>
      </c>
      <c r="O275" t="s">
        <v>1337</v>
      </c>
      <c r="P275" t="s">
        <v>1338</v>
      </c>
      <c r="Q275" s="12">
        <f t="shared" ca="1" si="8"/>
        <v>44647</v>
      </c>
      <c r="R275" t="str">
        <f t="shared" ca="1" si="9"/>
        <v>CUST1343</v>
      </c>
      <c r="S275">
        <f>IF(Table001__Page_1_13[[#This Row],[Loan Status]]="NO LOAN",0,1)</f>
        <v>1</v>
      </c>
      <c r="T275">
        <f>IF(Table001__Page_1_13[[#This Row],[Loan Status]]="active",1,0)</f>
        <v>1</v>
      </c>
      <c r="U275">
        <f>IF(Table001__Page_1_13[[#This Row],[NPA Status]]="NPA",Table001__Page_1_13[[#This Row],[Loan Amount (■)]],0)</f>
        <v>0</v>
      </c>
    </row>
    <row r="276" spans="1:21" x14ac:dyDescent="0.25">
      <c r="A276" t="s">
        <v>1339</v>
      </c>
      <c r="B276" t="s">
        <v>1373</v>
      </c>
      <c r="C276" t="s">
        <v>1365</v>
      </c>
      <c r="D276" t="s">
        <v>1334</v>
      </c>
      <c r="E276">
        <v>49</v>
      </c>
      <c r="F276" s="1">
        <v>44715</v>
      </c>
      <c r="G276">
        <v>35900</v>
      </c>
      <c r="H276">
        <v>321800</v>
      </c>
      <c r="I276">
        <v>11.23</v>
      </c>
      <c r="J276">
        <v>28476</v>
      </c>
      <c r="K276" t="s">
        <v>1343</v>
      </c>
      <c r="L276">
        <v>44600</v>
      </c>
      <c r="M276" t="s">
        <v>1336</v>
      </c>
      <c r="N276">
        <v>7000</v>
      </c>
      <c r="O276" t="s">
        <v>1337</v>
      </c>
      <c r="P276" t="s">
        <v>1345</v>
      </c>
      <c r="Q276" s="12">
        <f t="shared" ca="1" si="8"/>
        <v>43475</v>
      </c>
      <c r="R276" t="str">
        <f t="shared" ca="1" si="9"/>
        <v>CUST1117</v>
      </c>
      <c r="S276">
        <f>IF(Table001__Page_1_13[[#This Row],[Loan Status]]="NO LOAN",0,1)</f>
        <v>1</v>
      </c>
      <c r="T276">
        <f>IF(Table001__Page_1_13[[#This Row],[Loan Status]]="active",1,0)</f>
        <v>1</v>
      </c>
      <c r="U276">
        <f>IF(Table001__Page_1_13[[#This Row],[NPA Status]]="NPA",Table001__Page_1_13[[#This Row],[Loan Amount (■)]],0)</f>
        <v>0</v>
      </c>
    </row>
    <row r="277" spans="1:21" x14ac:dyDescent="0.25">
      <c r="A277" t="s">
        <v>1339</v>
      </c>
      <c r="B277" t="s">
        <v>1358</v>
      </c>
      <c r="C277" t="s">
        <v>1333</v>
      </c>
      <c r="D277" t="s">
        <v>1334</v>
      </c>
      <c r="E277">
        <v>26</v>
      </c>
      <c r="F277" s="1">
        <v>44447</v>
      </c>
      <c r="G277">
        <v>152200</v>
      </c>
      <c r="H277">
        <v>0</v>
      </c>
      <c r="I277">
        <v>0</v>
      </c>
      <c r="J277">
        <v>0</v>
      </c>
      <c r="K277" t="s">
        <v>1356</v>
      </c>
      <c r="L277">
        <v>133000</v>
      </c>
      <c r="M277" t="s">
        <v>1336</v>
      </c>
      <c r="N277">
        <v>9000</v>
      </c>
      <c r="O277" t="s">
        <v>1357</v>
      </c>
      <c r="P277" t="s">
        <v>1338</v>
      </c>
      <c r="Q277" s="12">
        <f t="shared" ca="1" si="8"/>
        <v>45930</v>
      </c>
      <c r="R277" t="str">
        <f t="shared" ca="1" si="9"/>
        <v>CUST1007</v>
      </c>
      <c r="S277">
        <f>IF(Table001__Page_1_13[[#This Row],[Loan Status]]="NO LOAN",0,1)</f>
        <v>0</v>
      </c>
      <c r="T277">
        <f>IF(Table001__Page_1_13[[#This Row],[Loan Status]]="active",1,0)</f>
        <v>0</v>
      </c>
      <c r="U277">
        <f>IF(Table001__Page_1_13[[#This Row],[NPA Status]]="NPA",Table001__Page_1_13[[#This Row],[Loan Amount (■)]],0)</f>
        <v>0</v>
      </c>
    </row>
    <row r="278" spans="1:21" x14ac:dyDescent="0.25">
      <c r="A278" t="s">
        <v>1339</v>
      </c>
      <c r="B278" t="s">
        <v>1373</v>
      </c>
      <c r="C278" t="s">
        <v>1365</v>
      </c>
      <c r="D278" t="s">
        <v>1342</v>
      </c>
      <c r="E278">
        <v>52</v>
      </c>
      <c r="F278" s="1">
        <v>44620</v>
      </c>
      <c r="G278">
        <v>92900</v>
      </c>
      <c r="H278">
        <v>0</v>
      </c>
      <c r="I278">
        <v>0</v>
      </c>
      <c r="J278">
        <v>0</v>
      </c>
      <c r="K278" t="s">
        <v>1356</v>
      </c>
      <c r="L278">
        <v>89400</v>
      </c>
      <c r="M278" t="s">
        <v>1352</v>
      </c>
      <c r="N278">
        <v>6100</v>
      </c>
      <c r="O278" t="s">
        <v>1357</v>
      </c>
      <c r="P278" t="s">
        <v>1338</v>
      </c>
      <c r="Q278" s="12">
        <f t="shared" ca="1" si="8"/>
        <v>45529</v>
      </c>
      <c r="R278" t="str">
        <f t="shared" ca="1" si="9"/>
        <v>CUST1647</v>
      </c>
      <c r="S278">
        <f>IF(Table001__Page_1_13[[#This Row],[Loan Status]]="NO LOAN",0,1)</f>
        <v>0</v>
      </c>
      <c r="T278">
        <f>IF(Table001__Page_1_13[[#This Row],[Loan Status]]="active",1,0)</f>
        <v>0</v>
      </c>
      <c r="U278">
        <f>IF(Table001__Page_1_13[[#This Row],[NPA Status]]="NPA",Table001__Page_1_13[[#This Row],[Loan Amount (■)]],0)</f>
        <v>0</v>
      </c>
    </row>
    <row r="279" spans="1:21" x14ac:dyDescent="0.25">
      <c r="A279" t="s">
        <v>1331</v>
      </c>
      <c r="B279" t="s">
        <v>1354</v>
      </c>
      <c r="C279" t="s">
        <v>1355</v>
      </c>
      <c r="D279" t="s">
        <v>1334</v>
      </c>
      <c r="E279">
        <v>49</v>
      </c>
      <c r="F279" s="1">
        <v>44053</v>
      </c>
      <c r="G279">
        <v>50700</v>
      </c>
      <c r="H279">
        <v>429900</v>
      </c>
      <c r="I279">
        <v>14.15</v>
      </c>
      <c r="J279">
        <v>20671</v>
      </c>
      <c r="K279" t="s">
        <v>1335</v>
      </c>
      <c r="L279">
        <v>41000</v>
      </c>
      <c r="M279" t="s">
        <v>1359</v>
      </c>
      <c r="N279">
        <v>2200</v>
      </c>
      <c r="O279" t="s">
        <v>1337</v>
      </c>
      <c r="P279" t="s">
        <v>1361</v>
      </c>
      <c r="Q279" s="12">
        <f t="shared" ca="1" si="8"/>
        <v>43508</v>
      </c>
      <c r="R279" t="str">
        <f t="shared" ca="1" si="9"/>
        <v>CUST1640</v>
      </c>
      <c r="S279">
        <f>IF(Table001__Page_1_13[[#This Row],[Loan Status]]="NO LOAN",0,1)</f>
        <v>1</v>
      </c>
      <c r="T279">
        <f>IF(Table001__Page_1_13[[#This Row],[Loan Status]]="active",1,0)</f>
        <v>0</v>
      </c>
      <c r="U279">
        <f>IF(Table001__Page_1_13[[#This Row],[NPA Status]]="NPA",Table001__Page_1_13[[#This Row],[Loan Amount (■)]],0)</f>
        <v>0</v>
      </c>
    </row>
    <row r="280" spans="1:21" x14ac:dyDescent="0.25">
      <c r="A280" t="s">
        <v>1331</v>
      </c>
      <c r="B280" t="s">
        <v>1373</v>
      </c>
      <c r="C280" t="s">
        <v>1365</v>
      </c>
      <c r="D280" t="s">
        <v>1342</v>
      </c>
      <c r="E280">
        <v>63</v>
      </c>
      <c r="F280" s="1">
        <v>43941</v>
      </c>
      <c r="G280">
        <v>156400</v>
      </c>
      <c r="H280">
        <v>384200</v>
      </c>
      <c r="I280">
        <v>11.4</v>
      </c>
      <c r="J280">
        <v>12651</v>
      </c>
      <c r="K280" t="s">
        <v>1343</v>
      </c>
      <c r="L280">
        <v>112300</v>
      </c>
      <c r="M280" t="s">
        <v>1359</v>
      </c>
      <c r="N280">
        <v>10700</v>
      </c>
      <c r="O280" t="s">
        <v>1337</v>
      </c>
      <c r="P280" t="s">
        <v>1338</v>
      </c>
      <c r="Q280" s="12">
        <f t="shared" ca="1" si="8"/>
        <v>45766</v>
      </c>
      <c r="R280" t="str">
        <f t="shared" ca="1" si="9"/>
        <v>CUST1663</v>
      </c>
      <c r="S280">
        <f>IF(Table001__Page_1_13[[#This Row],[Loan Status]]="NO LOAN",0,1)</f>
        <v>1</v>
      </c>
      <c r="T280">
        <f>IF(Table001__Page_1_13[[#This Row],[Loan Status]]="active",1,0)</f>
        <v>1</v>
      </c>
      <c r="U280">
        <f>IF(Table001__Page_1_13[[#This Row],[NPA Status]]="NPA",Table001__Page_1_13[[#This Row],[Loan Amount (■)]],0)</f>
        <v>0</v>
      </c>
    </row>
    <row r="281" spans="1:21" x14ac:dyDescent="0.25">
      <c r="A281" t="s">
        <v>1339</v>
      </c>
      <c r="B281" t="s">
        <v>1368</v>
      </c>
      <c r="C281" t="s">
        <v>1365</v>
      </c>
      <c r="D281" t="s">
        <v>1334</v>
      </c>
      <c r="E281">
        <v>22</v>
      </c>
      <c r="F281" s="1">
        <v>45287</v>
      </c>
      <c r="G281">
        <v>161600</v>
      </c>
      <c r="H281">
        <v>1190700</v>
      </c>
      <c r="I281">
        <v>7.37</v>
      </c>
      <c r="J281">
        <v>53511</v>
      </c>
      <c r="K281" t="s">
        <v>1335</v>
      </c>
      <c r="L281">
        <v>174100</v>
      </c>
      <c r="M281" t="s">
        <v>1336</v>
      </c>
      <c r="N281">
        <v>46700</v>
      </c>
      <c r="O281" t="s">
        <v>1337</v>
      </c>
      <c r="P281" t="s">
        <v>1345</v>
      </c>
      <c r="Q281" s="12">
        <f t="shared" ca="1" si="8"/>
        <v>44056</v>
      </c>
      <c r="R281" t="str">
        <f t="shared" ca="1" si="9"/>
        <v>CUST1128</v>
      </c>
      <c r="S281">
        <f>IF(Table001__Page_1_13[[#This Row],[Loan Status]]="NO LOAN",0,1)</f>
        <v>1</v>
      </c>
      <c r="T281">
        <f>IF(Table001__Page_1_13[[#This Row],[Loan Status]]="active",1,0)</f>
        <v>0</v>
      </c>
      <c r="U281">
        <f>IF(Table001__Page_1_13[[#This Row],[NPA Status]]="NPA",Table001__Page_1_13[[#This Row],[Loan Amount (■)]],0)</f>
        <v>0</v>
      </c>
    </row>
    <row r="282" spans="1:21" x14ac:dyDescent="0.25">
      <c r="A282" t="s">
        <v>1366</v>
      </c>
      <c r="B282" t="s">
        <v>1368</v>
      </c>
      <c r="C282" t="s">
        <v>1365</v>
      </c>
      <c r="D282" t="s">
        <v>1334</v>
      </c>
      <c r="E282">
        <v>43</v>
      </c>
      <c r="F282" s="1">
        <v>44451</v>
      </c>
      <c r="G282">
        <v>79000</v>
      </c>
      <c r="H282">
        <v>0</v>
      </c>
      <c r="I282">
        <v>0</v>
      </c>
      <c r="J282">
        <v>0</v>
      </c>
      <c r="K282" t="s">
        <v>1356</v>
      </c>
      <c r="L282">
        <v>53800</v>
      </c>
      <c r="M282" t="s">
        <v>1352</v>
      </c>
      <c r="N282">
        <v>3800</v>
      </c>
      <c r="O282" t="s">
        <v>1357</v>
      </c>
      <c r="P282" t="s">
        <v>1376</v>
      </c>
      <c r="Q282" s="12">
        <f t="shared" ca="1" si="8"/>
        <v>45820</v>
      </c>
      <c r="R282" t="str">
        <f t="shared" ca="1" si="9"/>
        <v>CUST1455</v>
      </c>
      <c r="S282">
        <f>IF(Table001__Page_1_13[[#This Row],[Loan Status]]="NO LOAN",0,1)</f>
        <v>0</v>
      </c>
      <c r="T282">
        <f>IF(Table001__Page_1_13[[#This Row],[Loan Status]]="active",1,0)</f>
        <v>0</v>
      </c>
      <c r="U282">
        <f>IF(Table001__Page_1_13[[#This Row],[NPA Status]]="NPA",Table001__Page_1_13[[#This Row],[Loan Amount (■)]],0)</f>
        <v>0</v>
      </c>
    </row>
    <row r="283" spans="1:21" x14ac:dyDescent="0.25">
      <c r="A283" t="s">
        <v>1339</v>
      </c>
      <c r="B283" t="s">
        <v>1369</v>
      </c>
      <c r="C283" t="s">
        <v>1370</v>
      </c>
      <c r="D283" t="s">
        <v>1334</v>
      </c>
      <c r="E283">
        <v>39</v>
      </c>
      <c r="F283" s="1">
        <v>45669</v>
      </c>
      <c r="G283">
        <v>108900</v>
      </c>
      <c r="H283">
        <v>555600</v>
      </c>
      <c r="I283">
        <v>15.34</v>
      </c>
      <c r="J283">
        <v>19353</v>
      </c>
      <c r="K283" t="s">
        <v>1351</v>
      </c>
      <c r="L283">
        <v>97600</v>
      </c>
      <c r="M283" t="s">
        <v>1336</v>
      </c>
      <c r="N283">
        <v>4200</v>
      </c>
      <c r="O283" t="s">
        <v>1353</v>
      </c>
      <c r="P283" t="s">
        <v>1338</v>
      </c>
      <c r="Q283" s="12">
        <f t="shared" ca="1" si="8"/>
        <v>45958</v>
      </c>
      <c r="R283" t="str">
        <f t="shared" ca="1" si="9"/>
        <v>CUST1130</v>
      </c>
      <c r="S283">
        <f>IF(Table001__Page_1_13[[#This Row],[Loan Status]]="NO LOAN",0,1)</f>
        <v>1</v>
      </c>
      <c r="T283">
        <f>IF(Table001__Page_1_13[[#This Row],[Loan Status]]="active",1,0)</f>
        <v>0</v>
      </c>
      <c r="U283">
        <f>IF(Table001__Page_1_13[[#This Row],[NPA Status]]="NPA",Table001__Page_1_13[[#This Row],[Loan Amount (■)]],0)</f>
        <v>555600</v>
      </c>
    </row>
    <row r="284" spans="1:21" x14ac:dyDescent="0.25">
      <c r="A284" t="s">
        <v>1339</v>
      </c>
      <c r="B284" t="s">
        <v>1367</v>
      </c>
      <c r="C284" t="s">
        <v>1341</v>
      </c>
      <c r="D284" t="s">
        <v>1334</v>
      </c>
      <c r="E284">
        <v>51</v>
      </c>
      <c r="F284" s="1">
        <v>44707</v>
      </c>
      <c r="G284">
        <v>31200</v>
      </c>
      <c r="H284">
        <v>0</v>
      </c>
      <c r="I284">
        <v>0</v>
      </c>
      <c r="J284">
        <v>0</v>
      </c>
      <c r="K284" t="s">
        <v>1356</v>
      </c>
      <c r="L284">
        <v>23400</v>
      </c>
      <c r="M284" t="s">
        <v>1344</v>
      </c>
      <c r="N284">
        <v>3900</v>
      </c>
      <c r="O284" t="s">
        <v>1357</v>
      </c>
      <c r="P284" t="s">
        <v>1376</v>
      </c>
      <c r="Q284" s="12">
        <f t="shared" ca="1" si="8"/>
        <v>43807</v>
      </c>
      <c r="R284" t="str">
        <f t="shared" ca="1" si="9"/>
        <v>CUST1419</v>
      </c>
      <c r="S284">
        <f>IF(Table001__Page_1_13[[#This Row],[Loan Status]]="NO LOAN",0,1)</f>
        <v>0</v>
      </c>
      <c r="T284">
        <f>IF(Table001__Page_1_13[[#This Row],[Loan Status]]="active",1,0)</f>
        <v>0</v>
      </c>
      <c r="U284">
        <f>IF(Table001__Page_1_13[[#This Row],[NPA Status]]="NPA",Table001__Page_1_13[[#This Row],[Loan Amount (■)]],0)</f>
        <v>0</v>
      </c>
    </row>
    <row r="285" spans="1:21" x14ac:dyDescent="0.25">
      <c r="A285" t="s">
        <v>1339</v>
      </c>
      <c r="B285" t="s">
        <v>1332</v>
      </c>
      <c r="C285" t="s">
        <v>1333</v>
      </c>
      <c r="D285" t="s">
        <v>1342</v>
      </c>
      <c r="E285">
        <v>25</v>
      </c>
      <c r="F285" s="1">
        <v>43655</v>
      </c>
      <c r="G285">
        <v>215800</v>
      </c>
      <c r="H285">
        <v>910600</v>
      </c>
      <c r="I285">
        <v>11.41</v>
      </c>
      <c r="J285">
        <v>80655</v>
      </c>
      <c r="K285" t="s">
        <v>1343</v>
      </c>
      <c r="L285">
        <v>245500</v>
      </c>
      <c r="M285" t="s">
        <v>1359</v>
      </c>
      <c r="N285">
        <v>16300</v>
      </c>
      <c r="O285" t="s">
        <v>1337</v>
      </c>
      <c r="P285" t="s">
        <v>1376</v>
      </c>
      <c r="Q285" s="12">
        <f t="shared" ca="1" si="8"/>
        <v>43679</v>
      </c>
      <c r="R285" t="str">
        <f t="shared" ca="1" si="9"/>
        <v>CUST1955</v>
      </c>
      <c r="S285">
        <f>IF(Table001__Page_1_13[[#This Row],[Loan Status]]="NO LOAN",0,1)</f>
        <v>1</v>
      </c>
      <c r="T285">
        <f>IF(Table001__Page_1_13[[#This Row],[Loan Status]]="active",1,0)</f>
        <v>1</v>
      </c>
      <c r="U285">
        <f>IF(Table001__Page_1_13[[#This Row],[NPA Status]]="NPA",Table001__Page_1_13[[#This Row],[Loan Amount (■)]],0)</f>
        <v>0</v>
      </c>
    </row>
    <row r="286" spans="1:21" x14ac:dyDescent="0.25">
      <c r="A286" t="s">
        <v>1339</v>
      </c>
      <c r="B286" t="s">
        <v>1360</v>
      </c>
      <c r="C286" t="s">
        <v>1341</v>
      </c>
      <c r="D286" t="s">
        <v>1334</v>
      </c>
      <c r="E286">
        <v>39</v>
      </c>
      <c r="F286" s="1">
        <v>44906</v>
      </c>
      <c r="G286">
        <v>34900</v>
      </c>
      <c r="H286">
        <v>0</v>
      </c>
      <c r="I286">
        <v>0</v>
      </c>
      <c r="J286">
        <v>0</v>
      </c>
      <c r="K286" t="s">
        <v>1356</v>
      </c>
      <c r="L286">
        <v>50600</v>
      </c>
      <c r="M286" t="s">
        <v>16</v>
      </c>
      <c r="N286">
        <v>12700</v>
      </c>
      <c r="O286" t="s">
        <v>1357</v>
      </c>
      <c r="P286" t="s">
        <v>1345</v>
      </c>
      <c r="Q286" s="12">
        <f t="shared" ca="1" si="8"/>
        <v>44616</v>
      </c>
      <c r="R286" t="str">
        <f t="shared" ca="1" si="9"/>
        <v>CUST1888</v>
      </c>
      <c r="S286">
        <f>IF(Table001__Page_1_13[[#This Row],[Loan Status]]="NO LOAN",0,1)</f>
        <v>0</v>
      </c>
      <c r="T286">
        <f>IF(Table001__Page_1_13[[#This Row],[Loan Status]]="active",1,0)</f>
        <v>0</v>
      </c>
      <c r="U286">
        <f>IF(Table001__Page_1_13[[#This Row],[NPA Status]]="NPA",Table001__Page_1_13[[#This Row],[Loan Amount (■)]],0)</f>
        <v>0</v>
      </c>
    </row>
    <row r="287" spans="1:21" x14ac:dyDescent="0.25">
      <c r="A287" t="s">
        <v>1339</v>
      </c>
      <c r="B287" t="s">
        <v>1373</v>
      </c>
      <c r="C287" t="s">
        <v>1365</v>
      </c>
      <c r="D287" t="s">
        <v>1342</v>
      </c>
      <c r="E287">
        <v>54</v>
      </c>
      <c r="F287" s="1">
        <v>44446</v>
      </c>
      <c r="G287">
        <v>41200</v>
      </c>
      <c r="H287">
        <v>0</v>
      </c>
      <c r="I287">
        <v>0</v>
      </c>
      <c r="J287">
        <v>0</v>
      </c>
      <c r="K287" t="s">
        <v>1356</v>
      </c>
      <c r="L287">
        <v>27800</v>
      </c>
      <c r="M287" t="s">
        <v>1336</v>
      </c>
      <c r="N287">
        <v>7400</v>
      </c>
      <c r="O287" t="s">
        <v>1357</v>
      </c>
      <c r="P287" t="s">
        <v>1338</v>
      </c>
      <c r="Q287" s="12">
        <f t="shared" ca="1" si="8"/>
        <v>45211</v>
      </c>
      <c r="R287" t="str">
        <f t="shared" ca="1" si="9"/>
        <v>CUST1898</v>
      </c>
      <c r="S287">
        <f>IF(Table001__Page_1_13[[#This Row],[Loan Status]]="NO LOAN",0,1)</f>
        <v>0</v>
      </c>
      <c r="T287">
        <f>IF(Table001__Page_1_13[[#This Row],[Loan Status]]="active",1,0)</f>
        <v>0</v>
      </c>
      <c r="U287">
        <f>IF(Table001__Page_1_13[[#This Row],[NPA Status]]="NPA",Table001__Page_1_13[[#This Row],[Loan Amount (■)]],0)</f>
        <v>0</v>
      </c>
    </row>
    <row r="288" spans="1:21" x14ac:dyDescent="0.25">
      <c r="A288" t="s">
        <v>1346</v>
      </c>
      <c r="B288" t="s">
        <v>1373</v>
      </c>
      <c r="C288" t="s">
        <v>1365</v>
      </c>
      <c r="D288" t="s">
        <v>1334</v>
      </c>
      <c r="E288">
        <v>30</v>
      </c>
      <c r="F288" s="1">
        <v>45164</v>
      </c>
      <c r="G288">
        <v>79100</v>
      </c>
      <c r="H288">
        <v>302300</v>
      </c>
      <c r="I288">
        <v>13.47</v>
      </c>
      <c r="J288">
        <v>10254</v>
      </c>
      <c r="K288" t="s">
        <v>1335</v>
      </c>
      <c r="L288">
        <v>42500</v>
      </c>
      <c r="M288" t="s">
        <v>1344</v>
      </c>
      <c r="N288">
        <v>3700</v>
      </c>
      <c r="O288" t="s">
        <v>1337</v>
      </c>
      <c r="P288" t="s">
        <v>1338</v>
      </c>
      <c r="Q288" s="12">
        <f t="shared" ca="1" si="8"/>
        <v>44225</v>
      </c>
      <c r="R288" t="str">
        <f t="shared" ca="1" si="9"/>
        <v>CUST1552</v>
      </c>
      <c r="S288">
        <f>IF(Table001__Page_1_13[[#This Row],[Loan Status]]="NO LOAN",0,1)</f>
        <v>1</v>
      </c>
      <c r="T288">
        <f>IF(Table001__Page_1_13[[#This Row],[Loan Status]]="active",1,0)</f>
        <v>0</v>
      </c>
      <c r="U288">
        <f>IF(Table001__Page_1_13[[#This Row],[NPA Status]]="NPA",Table001__Page_1_13[[#This Row],[Loan Amount (■)]],0)</f>
        <v>0</v>
      </c>
    </row>
    <row r="289" spans="1:21" x14ac:dyDescent="0.25">
      <c r="A289" t="s">
        <v>1331</v>
      </c>
      <c r="B289" t="s">
        <v>1364</v>
      </c>
      <c r="C289" t="s">
        <v>1365</v>
      </c>
      <c r="D289" t="s">
        <v>1342</v>
      </c>
      <c r="E289">
        <v>45</v>
      </c>
      <c r="F289" s="1">
        <v>45181</v>
      </c>
      <c r="G289">
        <v>193400</v>
      </c>
      <c r="H289">
        <v>0</v>
      </c>
      <c r="I289">
        <v>0</v>
      </c>
      <c r="J289">
        <v>0</v>
      </c>
      <c r="K289" t="s">
        <v>1356</v>
      </c>
      <c r="L289">
        <v>187400</v>
      </c>
      <c r="M289" t="s">
        <v>1359</v>
      </c>
      <c r="N289">
        <v>9200</v>
      </c>
      <c r="O289" t="s">
        <v>1357</v>
      </c>
      <c r="P289" t="s">
        <v>1345</v>
      </c>
      <c r="Q289" s="12">
        <f t="shared" ca="1" si="8"/>
        <v>43602</v>
      </c>
      <c r="R289" t="str">
        <f t="shared" ca="1" si="9"/>
        <v>CUST1763</v>
      </c>
      <c r="S289">
        <f>IF(Table001__Page_1_13[[#This Row],[Loan Status]]="NO LOAN",0,1)</f>
        <v>0</v>
      </c>
      <c r="T289">
        <f>IF(Table001__Page_1_13[[#This Row],[Loan Status]]="active",1,0)</f>
        <v>0</v>
      </c>
      <c r="U289">
        <f>IF(Table001__Page_1_13[[#This Row],[NPA Status]]="NPA",Table001__Page_1_13[[#This Row],[Loan Amount (■)]],0)</f>
        <v>0</v>
      </c>
    </row>
    <row r="290" spans="1:21" x14ac:dyDescent="0.25">
      <c r="A290" t="s">
        <v>1339</v>
      </c>
      <c r="B290" t="s">
        <v>1371</v>
      </c>
      <c r="C290" t="s">
        <v>1372</v>
      </c>
      <c r="D290" t="s">
        <v>1334</v>
      </c>
      <c r="E290">
        <v>22</v>
      </c>
      <c r="F290" s="1">
        <v>43506</v>
      </c>
      <c r="G290">
        <v>193300</v>
      </c>
      <c r="H290">
        <v>1959100</v>
      </c>
      <c r="I290">
        <v>12.14</v>
      </c>
      <c r="J290">
        <v>92350</v>
      </c>
      <c r="K290" t="s">
        <v>1335</v>
      </c>
      <c r="L290">
        <v>194100</v>
      </c>
      <c r="M290" t="s">
        <v>1352</v>
      </c>
      <c r="N290">
        <v>2100</v>
      </c>
      <c r="O290" t="s">
        <v>1337</v>
      </c>
      <c r="P290" t="s">
        <v>1338</v>
      </c>
      <c r="Q290" s="12">
        <f t="shared" ca="1" si="8"/>
        <v>44179</v>
      </c>
      <c r="R290" t="str">
        <f t="shared" ca="1" si="9"/>
        <v>CUST1946</v>
      </c>
      <c r="S290">
        <f>IF(Table001__Page_1_13[[#This Row],[Loan Status]]="NO LOAN",0,1)</f>
        <v>1</v>
      </c>
      <c r="T290">
        <f>IF(Table001__Page_1_13[[#This Row],[Loan Status]]="active",1,0)</f>
        <v>0</v>
      </c>
      <c r="U290">
        <f>IF(Table001__Page_1_13[[#This Row],[NPA Status]]="NPA",Table001__Page_1_13[[#This Row],[Loan Amount (■)]],0)</f>
        <v>0</v>
      </c>
    </row>
    <row r="291" spans="1:21" x14ac:dyDescent="0.25">
      <c r="A291" t="s">
        <v>1339</v>
      </c>
      <c r="B291" t="s">
        <v>1368</v>
      </c>
      <c r="C291" t="s">
        <v>1365</v>
      </c>
      <c r="D291" t="s">
        <v>1342</v>
      </c>
      <c r="E291">
        <v>31</v>
      </c>
      <c r="F291" s="1">
        <v>45820</v>
      </c>
      <c r="G291">
        <v>74700</v>
      </c>
      <c r="H291">
        <v>0</v>
      </c>
      <c r="I291">
        <v>0</v>
      </c>
      <c r="J291">
        <v>0</v>
      </c>
      <c r="K291" t="s">
        <v>1356</v>
      </c>
      <c r="L291">
        <v>78800</v>
      </c>
      <c r="M291" t="s">
        <v>1359</v>
      </c>
      <c r="N291">
        <v>9700</v>
      </c>
      <c r="O291" t="s">
        <v>1357</v>
      </c>
      <c r="P291" t="s">
        <v>1338</v>
      </c>
      <c r="Q291" s="12">
        <f t="shared" ca="1" si="8"/>
        <v>44198</v>
      </c>
      <c r="R291" t="str">
        <f t="shared" ca="1" si="9"/>
        <v>CUST1027</v>
      </c>
      <c r="S291">
        <f>IF(Table001__Page_1_13[[#This Row],[Loan Status]]="NO LOAN",0,1)</f>
        <v>0</v>
      </c>
      <c r="T291">
        <f>IF(Table001__Page_1_13[[#This Row],[Loan Status]]="active",1,0)</f>
        <v>0</v>
      </c>
      <c r="U291">
        <f>IF(Table001__Page_1_13[[#This Row],[NPA Status]]="NPA",Table001__Page_1_13[[#This Row],[Loan Amount (■)]],0)</f>
        <v>0</v>
      </c>
    </row>
    <row r="292" spans="1:21" x14ac:dyDescent="0.25">
      <c r="A292" t="s">
        <v>1339</v>
      </c>
      <c r="B292" t="s">
        <v>1360</v>
      </c>
      <c r="C292" t="s">
        <v>1341</v>
      </c>
      <c r="D292" t="s">
        <v>1342</v>
      </c>
      <c r="E292">
        <v>51</v>
      </c>
      <c r="F292" s="1">
        <v>44408</v>
      </c>
      <c r="G292">
        <v>144700</v>
      </c>
      <c r="H292">
        <v>0</v>
      </c>
      <c r="I292">
        <v>0</v>
      </c>
      <c r="J292">
        <v>0</v>
      </c>
      <c r="K292" t="s">
        <v>1356</v>
      </c>
      <c r="L292">
        <v>128600</v>
      </c>
      <c r="M292" t="s">
        <v>1352</v>
      </c>
      <c r="N292">
        <v>18600</v>
      </c>
      <c r="O292" t="s">
        <v>1357</v>
      </c>
      <c r="P292" t="s">
        <v>1376</v>
      </c>
      <c r="Q292" s="12">
        <f t="shared" ca="1" si="8"/>
        <v>45417</v>
      </c>
      <c r="R292" t="str">
        <f t="shared" ca="1" si="9"/>
        <v>CUST1437</v>
      </c>
      <c r="S292">
        <f>IF(Table001__Page_1_13[[#This Row],[Loan Status]]="NO LOAN",0,1)</f>
        <v>0</v>
      </c>
      <c r="T292">
        <f>IF(Table001__Page_1_13[[#This Row],[Loan Status]]="active",1,0)</f>
        <v>0</v>
      </c>
      <c r="U292">
        <f>IF(Table001__Page_1_13[[#This Row],[NPA Status]]="NPA",Table001__Page_1_13[[#This Row],[Loan Amount (■)]],0)</f>
        <v>0</v>
      </c>
    </row>
    <row r="293" spans="1:21" x14ac:dyDescent="0.25">
      <c r="A293" t="s">
        <v>1366</v>
      </c>
      <c r="B293" t="s">
        <v>1369</v>
      </c>
      <c r="C293" t="s">
        <v>1370</v>
      </c>
      <c r="D293" t="s">
        <v>1334</v>
      </c>
      <c r="E293">
        <v>35</v>
      </c>
      <c r="F293" s="1">
        <v>43803</v>
      </c>
      <c r="G293">
        <v>17800</v>
      </c>
      <c r="H293">
        <v>236900</v>
      </c>
      <c r="I293">
        <v>10.94</v>
      </c>
      <c r="J293">
        <v>20931</v>
      </c>
      <c r="K293" t="s">
        <v>1343</v>
      </c>
      <c r="L293">
        <v>16900</v>
      </c>
      <c r="M293" t="s">
        <v>1352</v>
      </c>
      <c r="N293">
        <v>2800</v>
      </c>
      <c r="O293" t="s">
        <v>1337</v>
      </c>
      <c r="P293" t="s">
        <v>1338</v>
      </c>
      <c r="Q293" s="12">
        <f t="shared" ca="1" si="8"/>
        <v>45138</v>
      </c>
      <c r="R293" t="str">
        <f t="shared" ca="1" si="9"/>
        <v>CUST1262</v>
      </c>
      <c r="S293">
        <f>IF(Table001__Page_1_13[[#This Row],[Loan Status]]="NO LOAN",0,1)</f>
        <v>1</v>
      </c>
      <c r="T293">
        <f>IF(Table001__Page_1_13[[#This Row],[Loan Status]]="active",1,0)</f>
        <v>1</v>
      </c>
      <c r="U293">
        <f>IF(Table001__Page_1_13[[#This Row],[NPA Status]]="NPA",Table001__Page_1_13[[#This Row],[Loan Amount (■)]],0)</f>
        <v>0</v>
      </c>
    </row>
    <row r="294" spans="1:21" x14ac:dyDescent="0.25">
      <c r="A294" t="s">
        <v>1339</v>
      </c>
      <c r="B294" t="s">
        <v>1362</v>
      </c>
      <c r="C294" t="s">
        <v>1363</v>
      </c>
      <c r="D294" t="s">
        <v>1334</v>
      </c>
      <c r="E294">
        <v>29</v>
      </c>
      <c r="F294" s="1">
        <v>44803</v>
      </c>
      <c r="G294">
        <v>40700</v>
      </c>
      <c r="H294">
        <v>0</v>
      </c>
      <c r="I294">
        <v>0</v>
      </c>
      <c r="J294">
        <v>0</v>
      </c>
      <c r="K294" t="s">
        <v>1356</v>
      </c>
      <c r="L294">
        <v>44400</v>
      </c>
      <c r="M294" t="s">
        <v>1336</v>
      </c>
      <c r="N294">
        <v>2100</v>
      </c>
      <c r="O294" t="s">
        <v>1357</v>
      </c>
      <c r="P294" t="s">
        <v>1361</v>
      </c>
      <c r="Q294" s="12">
        <f t="shared" ca="1" si="8"/>
        <v>45901</v>
      </c>
      <c r="R294" t="str">
        <f t="shared" ca="1" si="9"/>
        <v>CUST1845</v>
      </c>
      <c r="S294">
        <f>IF(Table001__Page_1_13[[#This Row],[Loan Status]]="NO LOAN",0,1)</f>
        <v>0</v>
      </c>
      <c r="T294">
        <f>IF(Table001__Page_1_13[[#This Row],[Loan Status]]="active",1,0)</f>
        <v>0</v>
      </c>
      <c r="U294">
        <f>IF(Table001__Page_1_13[[#This Row],[NPA Status]]="NPA",Table001__Page_1_13[[#This Row],[Loan Amount (■)]],0)</f>
        <v>0</v>
      </c>
    </row>
    <row r="295" spans="1:21" x14ac:dyDescent="0.25">
      <c r="A295" t="s">
        <v>1331</v>
      </c>
      <c r="B295" t="s">
        <v>1367</v>
      </c>
      <c r="C295" t="s">
        <v>1341</v>
      </c>
      <c r="D295" t="s">
        <v>1342</v>
      </c>
      <c r="E295">
        <v>43</v>
      </c>
      <c r="F295" s="1">
        <v>44564</v>
      </c>
      <c r="G295">
        <v>41400</v>
      </c>
      <c r="H295">
        <v>0</v>
      </c>
      <c r="I295">
        <v>0</v>
      </c>
      <c r="J295">
        <v>0</v>
      </c>
      <c r="K295" t="s">
        <v>1356</v>
      </c>
      <c r="L295">
        <v>52200</v>
      </c>
      <c r="M295" t="s">
        <v>1336</v>
      </c>
      <c r="N295">
        <v>35200</v>
      </c>
      <c r="O295" t="s">
        <v>1357</v>
      </c>
      <c r="P295" t="s">
        <v>1338</v>
      </c>
      <c r="Q295" s="12">
        <f t="shared" ca="1" si="8"/>
        <v>45121</v>
      </c>
      <c r="R295" t="str">
        <f t="shared" ca="1" si="9"/>
        <v>CUST1341</v>
      </c>
      <c r="S295">
        <f>IF(Table001__Page_1_13[[#This Row],[Loan Status]]="NO LOAN",0,1)</f>
        <v>0</v>
      </c>
      <c r="T295">
        <f>IF(Table001__Page_1_13[[#This Row],[Loan Status]]="active",1,0)</f>
        <v>0</v>
      </c>
      <c r="U295">
        <f>IF(Table001__Page_1_13[[#This Row],[NPA Status]]="NPA",Table001__Page_1_13[[#This Row],[Loan Amount (■)]],0)</f>
        <v>0</v>
      </c>
    </row>
    <row r="296" spans="1:21" x14ac:dyDescent="0.25">
      <c r="A296" t="s">
        <v>1366</v>
      </c>
      <c r="B296" t="s">
        <v>1332</v>
      </c>
      <c r="C296" t="s">
        <v>1333</v>
      </c>
      <c r="D296" t="s">
        <v>1342</v>
      </c>
      <c r="E296">
        <v>39</v>
      </c>
      <c r="F296" s="1">
        <v>45792</v>
      </c>
      <c r="G296">
        <v>217400</v>
      </c>
      <c r="H296">
        <v>425100</v>
      </c>
      <c r="I296">
        <v>10.64</v>
      </c>
      <c r="J296">
        <v>13845</v>
      </c>
      <c r="K296" t="s">
        <v>1343</v>
      </c>
      <c r="L296">
        <v>111100</v>
      </c>
      <c r="M296" t="s">
        <v>1359</v>
      </c>
      <c r="N296">
        <v>4900</v>
      </c>
      <c r="O296" t="s">
        <v>1337</v>
      </c>
      <c r="P296" t="s">
        <v>1345</v>
      </c>
      <c r="Q296" s="12">
        <f t="shared" ca="1" si="8"/>
        <v>43637</v>
      </c>
      <c r="R296" t="str">
        <f t="shared" ca="1" si="9"/>
        <v>CUST1079</v>
      </c>
      <c r="S296">
        <f>IF(Table001__Page_1_13[[#This Row],[Loan Status]]="NO LOAN",0,1)</f>
        <v>1</v>
      </c>
      <c r="T296">
        <f>IF(Table001__Page_1_13[[#This Row],[Loan Status]]="active",1,0)</f>
        <v>1</v>
      </c>
      <c r="U296">
        <f>IF(Table001__Page_1_13[[#This Row],[NPA Status]]="NPA",Table001__Page_1_13[[#This Row],[Loan Amount (■)]],0)</f>
        <v>0</v>
      </c>
    </row>
    <row r="297" spans="1:21" x14ac:dyDescent="0.25">
      <c r="A297" t="s">
        <v>1331</v>
      </c>
      <c r="B297" t="s">
        <v>1340</v>
      </c>
      <c r="C297" t="s">
        <v>1341</v>
      </c>
      <c r="D297" t="s">
        <v>1334</v>
      </c>
      <c r="E297">
        <v>29</v>
      </c>
      <c r="F297" s="1">
        <v>44361</v>
      </c>
      <c r="G297">
        <v>130800</v>
      </c>
      <c r="H297">
        <v>0</v>
      </c>
      <c r="I297">
        <v>0</v>
      </c>
      <c r="J297">
        <v>0</v>
      </c>
      <c r="K297" t="s">
        <v>1356</v>
      </c>
      <c r="L297">
        <v>118700</v>
      </c>
      <c r="M297" t="s">
        <v>1344</v>
      </c>
      <c r="N297">
        <v>23600</v>
      </c>
      <c r="O297" t="s">
        <v>1357</v>
      </c>
      <c r="P297" t="s">
        <v>1376</v>
      </c>
      <c r="Q297" s="12">
        <f t="shared" ca="1" si="8"/>
        <v>45838</v>
      </c>
      <c r="R297" t="str">
        <f t="shared" ca="1" si="9"/>
        <v>CUST1969</v>
      </c>
      <c r="S297">
        <f>IF(Table001__Page_1_13[[#This Row],[Loan Status]]="NO LOAN",0,1)</f>
        <v>0</v>
      </c>
      <c r="T297">
        <f>IF(Table001__Page_1_13[[#This Row],[Loan Status]]="active",1,0)</f>
        <v>0</v>
      </c>
      <c r="U297">
        <f>IF(Table001__Page_1_13[[#This Row],[NPA Status]]="NPA",Table001__Page_1_13[[#This Row],[Loan Amount (■)]],0)</f>
        <v>0</v>
      </c>
    </row>
    <row r="298" spans="1:21" x14ac:dyDescent="0.25">
      <c r="A298" t="s">
        <v>1366</v>
      </c>
      <c r="B298" t="s">
        <v>1332</v>
      </c>
      <c r="C298" t="s">
        <v>1333</v>
      </c>
      <c r="D298" t="s">
        <v>1342</v>
      </c>
      <c r="E298">
        <v>55</v>
      </c>
      <c r="F298" s="1">
        <v>45786</v>
      </c>
      <c r="G298">
        <v>87700</v>
      </c>
      <c r="H298">
        <v>0</v>
      </c>
      <c r="I298">
        <v>0</v>
      </c>
      <c r="J298">
        <v>0</v>
      </c>
      <c r="K298" t="s">
        <v>1356</v>
      </c>
      <c r="L298">
        <v>92400</v>
      </c>
      <c r="M298" t="s">
        <v>1359</v>
      </c>
      <c r="N298">
        <v>7400</v>
      </c>
      <c r="O298" t="s">
        <v>1357</v>
      </c>
      <c r="P298" t="s">
        <v>1338</v>
      </c>
      <c r="Q298" s="12">
        <f t="shared" ca="1" si="8"/>
        <v>44218</v>
      </c>
      <c r="R298" t="str">
        <f t="shared" ca="1" si="9"/>
        <v>CUST1675</v>
      </c>
      <c r="S298">
        <f>IF(Table001__Page_1_13[[#This Row],[Loan Status]]="NO LOAN",0,1)</f>
        <v>0</v>
      </c>
      <c r="T298">
        <f>IF(Table001__Page_1_13[[#This Row],[Loan Status]]="active",1,0)</f>
        <v>0</v>
      </c>
      <c r="U298">
        <f>IF(Table001__Page_1_13[[#This Row],[NPA Status]]="NPA",Table001__Page_1_13[[#This Row],[Loan Amount (■)]],0)</f>
        <v>0</v>
      </c>
    </row>
    <row r="299" spans="1:21" x14ac:dyDescent="0.25">
      <c r="A299" t="s">
        <v>1339</v>
      </c>
      <c r="B299" t="s">
        <v>1354</v>
      </c>
      <c r="C299" t="s">
        <v>1355</v>
      </c>
      <c r="D299" t="s">
        <v>1342</v>
      </c>
      <c r="E299">
        <v>41</v>
      </c>
      <c r="F299" s="1">
        <v>45140</v>
      </c>
      <c r="G299">
        <v>95300</v>
      </c>
      <c r="H299">
        <v>0</v>
      </c>
      <c r="I299">
        <v>0</v>
      </c>
      <c r="J299">
        <v>0</v>
      </c>
      <c r="K299" t="s">
        <v>1356</v>
      </c>
      <c r="L299">
        <v>73400</v>
      </c>
      <c r="M299" t="s">
        <v>16</v>
      </c>
      <c r="N299">
        <v>7300</v>
      </c>
      <c r="O299" t="s">
        <v>1357</v>
      </c>
      <c r="P299" t="s">
        <v>1338</v>
      </c>
      <c r="Q299" s="12">
        <f t="shared" ca="1" si="8"/>
        <v>45336</v>
      </c>
      <c r="R299" t="str">
        <f t="shared" ca="1" si="9"/>
        <v>CUST1068</v>
      </c>
      <c r="S299">
        <f>IF(Table001__Page_1_13[[#This Row],[Loan Status]]="NO LOAN",0,1)</f>
        <v>0</v>
      </c>
      <c r="T299">
        <f>IF(Table001__Page_1_13[[#This Row],[Loan Status]]="active",1,0)</f>
        <v>0</v>
      </c>
      <c r="U299">
        <f>IF(Table001__Page_1_13[[#This Row],[NPA Status]]="NPA",Table001__Page_1_13[[#This Row],[Loan Amount (■)]],0)</f>
        <v>0</v>
      </c>
    </row>
    <row r="300" spans="1:21" x14ac:dyDescent="0.25">
      <c r="A300" t="s">
        <v>1346</v>
      </c>
      <c r="B300" t="s">
        <v>1358</v>
      </c>
      <c r="C300" t="s">
        <v>1333</v>
      </c>
      <c r="D300" t="s">
        <v>1342</v>
      </c>
      <c r="E300">
        <v>29</v>
      </c>
      <c r="F300" s="1">
        <v>44396</v>
      </c>
      <c r="G300">
        <v>284500</v>
      </c>
      <c r="H300">
        <v>371000</v>
      </c>
      <c r="I300">
        <v>13.79</v>
      </c>
      <c r="J300">
        <v>10099</v>
      </c>
      <c r="K300" t="s">
        <v>1343</v>
      </c>
      <c r="L300">
        <v>407600</v>
      </c>
      <c r="M300" t="s">
        <v>1352</v>
      </c>
      <c r="N300">
        <v>12600</v>
      </c>
      <c r="O300" t="s">
        <v>1337</v>
      </c>
      <c r="P300" t="s">
        <v>1345</v>
      </c>
      <c r="Q300" s="12">
        <f t="shared" ca="1" si="8"/>
        <v>44364</v>
      </c>
      <c r="R300" t="str">
        <f t="shared" ca="1" si="9"/>
        <v>CUST1226</v>
      </c>
      <c r="S300">
        <f>IF(Table001__Page_1_13[[#This Row],[Loan Status]]="NO LOAN",0,1)</f>
        <v>1</v>
      </c>
      <c r="T300">
        <f>IF(Table001__Page_1_13[[#This Row],[Loan Status]]="active",1,0)</f>
        <v>1</v>
      </c>
      <c r="U300">
        <f>IF(Table001__Page_1_13[[#This Row],[NPA Status]]="NPA",Table001__Page_1_13[[#This Row],[Loan Amount (■)]],0)</f>
        <v>0</v>
      </c>
    </row>
    <row r="301" spans="1:21" x14ac:dyDescent="0.25">
      <c r="A301" t="s">
        <v>1331</v>
      </c>
      <c r="B301" t="s">
        <v>1354</v>
      </c>
      <c r="C301" t="s">
        <v>1355</v>
      </c>
      <c r="D301" t="s">
        <v>1342</v>
      </c>
      <c r="E301">
        <v>48</v>
      </c>
      <c r="F301" s="1">
        <v>43754</v>
      </c>
      <c r="G301">
        <v>64900</v>
      </c>
      <c r="H301">
        <v>424200</v>
      </c>
      <c r="I301">
        <v>9.07</v>
      </c>
      <c r="J301">
        <v>10570</v>
      </c>
      <c r="K301" t="s">
        <v>1343</v>
      </c>
      <c r="L301">
        <v>54600</v>
      </c>
      <c r="M301" t="s">
        <v>1352</v>
      </c>
      <c r="N301">
        <v>3800</v>
      </c>
      <c r="O301" t="s">
        <v>1337</v>
      </c>
      <c r="P301" t="s">
        <v>1345</v>
      </c>
      <c r="Q301" s="12">
        <f t="shared" ca="1" si="8"/>
        <v>43709</v>
      </c>
      <c r="R301" t="str">
        <f t="shared" ca="1" si="9"/>
        <v>CUST1806</v>
      </c>
      <c r="S301">
        <f>IF(Table001__Page_1_13[[#This Row],[Loan Status]]="NO LOAN",0,1)</f>
        <v>1</v>
      </c>
      <c r="T301">
        <f>IF(Table001__Page_1_13[[#This Row],[Loan Status]]="active",1,0)</f>
        <v>1</v>
      </c>
      <c r="U301">
        <f>IF(Table001__Page_1_13[[#This Row],[NPA Status]]="NPA",Table001__Page_1_13[[#This Row],[Loan Amount (■)]],0)</f>
        <v>0</v>
      </c>
    </row>
    <row r="302" spans="1:21" x14ac:dyDescent="0.25">
      <c r="A302" t="s">
        <v>1346</v>
      </c>
      <c r="B302" t="s">
        <v>1373</v>
      </c>
      <c r="C302" t="s">
        <v>1365</v>
      </c>
      <c r="D302" t="s">
        <v>1342</v>
      </c>
      <c r="E302">
        <v>27</v>
      </c>
      <c r="F302" s="1">
        <v>44189</v>
      </c>
      <c r="G302">
        <v>24500</v>
      </c>
      <c r="H302">
        <v>851100</v>
      </c>
      <c r="I302">
        <v>8.7799999999999994</v>
      </c>
      <c r="J302">
        <v>17577</v>
      </c>
      <c r="K302" t="s">
        <v>1335</v>
      </c>
      <c r="L302">
        <v>24200</v>
      </c>
      <c r="M302" t="s">
        <v>1336</v>
      </c>
      <c r="N302">
        <v>9600</v>
      </c>
      <c r="O302" t="s">
        <v>1337</v>
      </c>
      <c r="P302" t="s">
        <v>1345</v>
      </c>
      <c r="Q302" s="12">
        <f t="shared" ca="1" si="8"/>
        <v>43714</v>
      </c>
      <c r="R302" t="str">
        <f t="shared" ca="1" si="9"/>
        <v>CUST1235</v>
      </c>
      <c r="S302">
        <f>IF(Table001__Page_1_13[[#This Row],[Loan Status]]="NO LOAN",0,1)</f>
        <v>1</v>
      </c>
      <c r="T302">
        <f>IF(Table001__Page_1_13[[#This Row],[Loan Status]]="active",1,0)</f>
        <v>0</v>
      </c>
      <c r="U302">
        <f>IF(Table001__Page_1_13[[#This Row],[NPA Status]]="NPA",Table001__Page_1_13[[#This Row],[Loan Amount (■)]],0)</f>
        <v>0</v>
      </c>
    </row>
    <row r="303" spans="1:21" x14ac:dyDescent="0.25">
      <c r="A303" t="s">
        <v>1339</v>
      </c>
      <c r="B303" t="s">
        <v>1349</v>
      </c>
      <c r="C303" t="s">
        <v>1350</v>
      </c>
      <c r="D303" t="s">
        <v>1334</v>
      </c>
      <c r="E303">
        <v>36</v>
      </c>
      <c r="F303" s="1">
        <v>45785</v>
      </c>
      <c r="G303">
        <v>189000</v>
      </c>
      <c r="H303">
        <v>0</v>
      </c>
      <c r="I303">
        <v>0</v>
      </c>
      <c r="J303">
        <v>0</v>
      </c>
      <c r="K303" t="s">
        <v>1356</v>
      </c>
      <c r="L303">
        <v>215300</v>
      </c>
      <c r="M303" t="s">
        <v>1344</v>
      </c>
      <c r="N303">
        <v>6000</v>
      </c>
      <c r="O303" t="s">
        <v>1357</v>
      </c>
      <c r="P303" t="s">
        <v>1338</v>
      </c>
      <c r="Q303" s="12">
        <f t="shared" ca="1" si="8"/>
        <v>43663</v>
      </c>
      <c r="R303" t="str">
        <f t="shared" ca="1" si="9"/>
        <v>CUST1302</v>
      </c>
      <c r="S303">
        <f>IF(Table001__Page_1_13[[#This Row],[Loan Status]]="NO LOAN",0,1)</f>
        <v>0</v>
      </c>
      <c r="T303">
        <f>IF(Table001__Page_1_13[[#This Row],[Loan Status]]="active",1,0)</f>
        <v>0</v>
      </c>
      <c r="U303">
        <f>IF(Table001__Page_1_13[[#This Row],[NPA Status]]="NPA",Table001__Page_1_13[[#This Row],[Loan Amount (■)]],0)</f>
        <v>0</v>
      </c>
    </row>
    <row r="304" spans="1:21" x14ac:dyDescent="0.25">
      <c r="A304" t="s">
        <v>1339</v>
      </c>
      <c r="B304" t="s">
        <v>1367</v>
      </c>
      <c r="C304" t="s">
        <v>1341</v>
      </c>
      <c r="D304" t="s">
        <v>1334</v>
      </c>
      <c r="E304">
        <v>36</v>
      </c>
      <c r="F304" s="1">
        <v>45419</v>
      </c>
      <c r="G304">
        <v>87500</v>
      </c>
      <c r="H304">
        <v>445900</v>
      </c>
      <c r="I304">
        <v>8.98</v>
      </c>
      <c r="J304">
        <v>14175</v>
      </c>
      <c r="K304" t="s">
        <v>1343</v>
      </c>
      <c r="L304">
        <v>74600</v>
      </c>
      <c r="M304" t="s">
        <v>1336</v>
      </c>
      <c r="N304">
        <v>2600</v>
      </c>
      <c r="O304" t="s">
        <v>1337</v>
      </c>
      <c r="P304" t="s">
        <v>1338</v>
      </c>
      <c r="Q304" s="12">
        <f t="shared" ca="1" si="8"/>
        <v>45379</v>
      </c>
      <c r="R304" t="str">
        <f t="shared" ca="1" si="9"/>
        <v>CUST1225</v>
      </c>
      <c r="S304">
        <f>IF(Table001__Page_1_13[[#This Row],[Loan Status]]="NO LOAN",0,1)</f>
        <v>1</v>
      </c>
      <c r="T304">
        <f>IF(Table001__Page_1_13[[#This Row],[Loan Status]]="active",1,0)</f>
        <v>1</v>
      </c>
      <c r="U304">
        <f>IF(Table001__Page_1_13[[#This Row],[NPA Status]]="NPA",Table001__Page_1_13[[#This Row],[Loan Amount (■)]],0)</f>
        <v>0</v>
      </c>
    </row>
    <row r="305" spans="1:21" x14ac:dyDescent="0.25">
      <c r="A305" t="s">
        <v>1339</v>
      </c>
      <c r="B305" t="s">
        <v>1358</v>
      </c>
      <c r="C305" t="s">
        <v>1333</v>
      </c>
      <c r="D305" t="s">
        <v>1334</v>
      </c>
      <c r="E305">
        <v>53</v>
      </c>
      <c r="F305" s="1">
        <v>44555</v>
      </c>
      <c r="G305">
        <v>168700</v>
      </c>
      <c r="H305">
        <v>0</v>
      </c>
      <c r="I305">
        <v>0</v>
      </c>
      <c r="J305">
        <v>0</v>
      </c>
      <c r="K305" t="s">
        <v>1356</v>
      </c>
      <c r="L305">
        <v>90800</v>
      </c>
      <c r="M305" t="s">
        <v>16</v>
      </c>
      <c r="N305">
        <v>11500</v>
      </c>
      <c r="O305" t="s">
        <v>1357</v>
      </c>
      <c r="P305" t="s">
        <v>1376</v>
      </c>
      <c r="Q305" s="12">
        <f t="shared" ca="1" si="8"/>
        <v>45141</v>
      </c>
      <c r="R305" t="str">
        <f t="shared" ca="1" si="9"/>
        <v>CUST1870</v>
      </c>
      <c r="S305">
        <f>IF(Table001__Page_1_13[[#This Row],[Loan Status]]="NO LOAN",0,1)</f>
        <v>0</v>
      </c>
      <c r="T305">
        <f>IF(Table001__Page_1_13[[#This Row],[Loan Status]]="active",1,0)</f>
        <v>0</v>
      </c>
      <c r="U305">
        <f>IF(Table001__Page_1_13[[#This Row],[NPA Status]]="NPA",Table001__Page_1_13[[#This Row],[Loan Amount (■)]],0)</f>
        <v>0</v>
      </c>
    </row>
    <row r="306" spans="1:21" x14ac:dyDescent="0.25">
      <c r="A306" t="s">
        <v>1346</v>
      </c>
      <c r="B306" t="s">
        <v>1360</v>
      </c>
      <c r="C306" t="s">
        <v>1341</v>
      </c>
      <c r="D306" t="s">
        <v>1342</v>
      </c>
      <c r="E306">
        <v>24</v>
      </c>
      <c r="F306" s="1">
        <v>43948</v>
      </c>
      <c r="G306">
        <v>72200</v>
      </c>
      <c r="H306">
        <v>842300</v>
      </c>
      <c r="I306">
        <v>15.25</v>
      </c>
      <c r="J306">
        <v>23549</v>
      </c>
      <c r="K306" t="s">
        <v>1351</v>
      </c>
      <c r="L306">
        <v>64500</v>
      </c>
      <c r="M306" t="s">
        <v>1359</v>
      </c>
      <c r="N306">
        <v>6700</v>
      </c>
      <c r="O306" t="s">
        <v>1353</v>
      </c>
      <c r="P306" t="s">
        <v>1376</v>
      </c>
      <c r="Q306" s="12">
        <f t="shared" ca="1" si="8"/>
        <v>45851</v>
      </c>
      <c r="R306" t="str">
        <f t="shared" ca="1" si="9"/>
        <v>CUST1317</v>
      </c>
      <c r="S306">
        <f>IF(Table001__Page_1_13[[#This Row],[Loan Status]]="NO LOAN",0,1)</f>
        <v>1</v>
      </c>
      <c r="T306">
        <f>IF(Table001__Page_1_13[[#This Row],[Loan Status]]="active",1,0)</f>
        <v>0</v>
      </c>
      <c r="U306">
        <f>IF(Table001__Page_1_13[[#This Row],[NPA Status]]="NPA",Table001__Page_1_13[[#This Row],[Loan Amount (■)]],0)</f>
        <v>842300</v>
      </c>
    </row>
    <row r="307" spans="1:21" x14ac:dyDescent="0.25">
      <c r="A307" t="s">
        <v>1346</v>
      </c>
      <c r="B307" t="s">
        <v>1340</v>
      </c>
      <c r="C307" t="s">
        <v>1341</v>
      </c>
      <c r="D307" t="s">
        <v>1342</v>
      </c>
      <c r="E307">
        <v>24</v>
      </c>
      <c r="F307" s="1">
        <v>44401</v>
      </c>
      <c r="G307">
        <v>36800</v>
      </c>
      <c r="H307">
        <v>0</v>
      </c>
      <c r="I307">
        <v>0</v>
      </c>
      <c r="J307">
        <v>0</v>
      </c>
      <c r="K307" t="s">
        <v>1356</v>
      </c>
      <c r="L307">
        <v>46300</v>
      </c>
      <c r="M307" t="s">
        <v>1359</v>
      </c>
      <c r="N307">
        <v>7400</v>
      </c>
      <c r="O307" t="s">
        <v>1357</v>
      </c>
      <c r="P307" t="s">
        <v>1345</v>
      </c>
      <c r="Q307" s="12">
        <f t="shared" ca="1" si="8"/>
        <v>45790</v>
      </c>
      <c r="R307" t="str">
        <f t="shared" ca="1" si="9"/>
        <v>CUST1803</v>
      </c>
      <c r="S307">
        <f>IF(Table001__Page_1_13[[#This Row],[Loan Status]]="NO LOAN",0,1)</f>
        <v>0</v>
      </c>
      <c r="T307">
        <f>IF(Table001__Page_1_13[[#This Row],[Loan Status]]="active",1,0)</f>
        <v>0</v>
      </c>
      <c r="U307">
        <f>IF(Table001__Page_1_13[[#This Row],[NPA Status]]="NPA",Table001__Page_1_13[[#This Row],[Loan Amount (■)]],0)</f>
        <v>0</v>
      </c>
    </row>
    <row r="308" spans="1:21" x14ac:dyDescent="0.25">
      <c r="A308" t="s">
        <v>1346</v>
      </c>
      <c r="B308" t="s">
        <v>1368</v>
      </c>
      <c r="C308" t="s">
        <v>1365</v>
      </c>
      <c r="D308" t="s">
        <v>1334</v>
      </c>
      <c r="E308">
        <v>59</v>
      </c>
      <c r="F308" s="1">
        <v>45761</v>
      </c>
      <c r="G308">
        <v>105600</v>
      </c>
      <c r="H308">
        <v>192300</v>
      </c>
      <c r="I308">
        <v>13.02</v>
      </c>
      <c r="J308">
        <v>5161</v>
      </c>
      <c r="K308" t="s">
        <v>1343</v>
      </c>
      <c r="L308">
        <v>96700</v>
      </c>
      <c r="M308" t="s">
        <v>1344</v>
      </c>
      <c r="N308">
        <v>2900</v>
      </c>
      <c r="O308" t="s">
        <v>1337</v>
      </c>
      <c r="P308" t="s">
        <v>1361</v>
      </c>
      <c r="Q308" s="12">
        <f t="shared" ca="1" si="8"/>
        <v>44166</v>
      </c>
      <c r="R308" t="str">
        <f t="shared" ca="1" si="9"/>
        <v>CUST1404</v>
      </c>
      <c r="S308">
        <f>IF(Table001__Page_1_13[[#This Row],[Loan Status]]="NO LOAN",0,1)</f>
        <v>1</v>
      </c>
      <c r="T308">
        <f>IF(Table001__Page_1_13[[#This Row],[Loan Status]]="active",1,0)</f>
        <v>1</v>
      </c>
      <c r="U308">
        <f>IF(Table001__Page_1_13[[#This Row],[NPA Status]]="NPA",Table001__Page_1_13[[#This Row],[Loan Amount (■)]],0)</f>
        <v>0</v>
      </c>
    </row>
    <row r="309" spans="1:21" x14ac:dyDescent="0.25">
      <c r="A309" t="s">
        <v>1339</v>
      </c>
      <c r="B309" t="s">
        <v>1367</v>
      </c>
      <c r="C309" t="s">
        <v>1341</v>
      </c>
      <c r="D309" t="s">
        <v>1342</v>
      </c>
      <c r="E309">
        <v>60</v>
      </c>
      <c r="F309" s="1">
        <v>43621</v>
      </c>
      <c r="G309">
        <v>75700</v>
      </c>
      <c r="H309">
        <v>718000</v>
      </c>
      <c r="I309">
        <v>14.29</v>
      </c>
      <c r="J309">
        <v>19725</v>
      </c>
      <c r="K309" t="s">
        <v>1343</v>
      </c>
      <c r="L309">
        <v>59700</v>
      </c>
      <c r="M309" t="s">
        <v>1336</v>
      </c>
      <c r="N309">
        <v>35600</v>
      </c>
      <c r="O309" t="s">
        <v>1337</v>
      </c>
      <c r="P309" t="s">
        <v>1345</v>
      </c>
      <c r="Q309" s="12">
        <f t="shared" ca="1" si="8"/>
        <v>46237</v>
      </c>
      <c r="R309" t="str">
        <f t="shared" ca="1" si="9"/>
        <v>CUST1177</v>
      </c>
      <c r="S309">
        <f>IF(Table001__Page_1_13[[#This Row],[Loan Status]]="NO LOAN",0,1)</f>
        <v>1</v>
      </c>
      <c r="T309">
        <f>IF(Table001__Page_1_13[[#This Row],[Loan Status]]="active",1,0)</f>
        <v>1</v>
      </c>
      <c r="U309">
        <f>IF(Table001__Page_1_13[[#This Row],[NPA Status]]="NPA",Table001__Page_1_13[[#This Row],[Loan Amount (■)]],0)</f>
        <v>0</v>
      </c>
    </row>
    <row r="310" spans="1:21" x14ac:dyDescent="0.25">
      <c r="A310" t="s">
        <v>1366</v>
      </c>
      <c r="B310" t="s">
        <v>1367</v>
      </c>
      <c r="C310" t="s">
        <v>1341</v>
      </c>
      <c r="D310" t="s">
        <v>1342</v>
      </c>
      <c r="E310">
        <v>37</v>
      </c>
      <c r="F310" s="1">
        <v>44536</v>
      </c>
      <c r="G310">
        <v>87800</v>
      </c>
      <c r="H310">
        <v>98100</v>
      </c>
      <c r="I310">
        <v>8.2100000000000009</v>
      </c>
      <c r="J310">
        <v>4446</v>
      </c>
      <c r="K310" t="s">
        <v>1343</v>
      </c>
      <c r="L310">
        <v>108100</v>
      </c>
      <c r="M310" t="s">
        <v>1336</v>
      </c>
      <c r="N310">
        <v>18700</v>
      </c>
      <c r="O310" t="s">
        <v>1337</v>
      </c>
      <c r="P310" t="s">
        <v>1345</v>
      </c>
      <c r="Q310" s="12">
        <f t="shared" ca="1" si="8"/>
        <v>44657</v>
      </c>
      <c r="R310" t="str">
        <f t="shared" ca="1" si="9"/>
        <v>CUST1271</v>
      </c>
      <c r="S310">
        <f>IF(Table001__Page_1_13[[#This Row],[Loan Status]]="NO LOAN",0,1)</f>
        <v>1</v>
      </c>
      <c r="T310">
        <f>IF(Table001__Page_1_13[[#This Row],[Loan Status]]="active",1,0)</f>
        <v>1</v>
      </c>
      <c r="U310">
        <f>IF(Table001__Page_1_13[[#This Row],[NPA Status]]="NPA",Table001__Page_1_13[[#This Row],[Loan Amount (■)]],0)</f>
        <v>0</v>
      </c>
    </row>
    <row r="311" spans="1:21" x14ac:dyDescent="0.25">
      <c r="A311" t="s">
        <v>1339</v>
      </c>
      <c r="B311" t="s">
        <v>1354</v>
      </c>
      <c r="C311" t="s">
        <v>1355</v>
      </c>
      <c r="D311" t="s">
        <v>1334</v>
      </c>
      <c r="E311">
        <v>57</v>
      </c>
      <c r="F311" s="1">
        <v>45424</v>
      </c>
      <c r="G311">
        <v>296400</v>
      </c>
      <c r="H311">
        <v>1306400</v>
      </c>
      <c r="I311">
        <v>13.07</v>
      </c>
      <c r="J311">
        <v>29771</v>
      </c>
      <c r="K311" t="s">
        <v>1343</v>
      </c>
      <c r="L311">
        <v>271900</v>
      </c>
      <c r="M311" t="s">
        <v>16</v>
      </c>
      <c r="N311">
        <v>20200</v>
      </c>
      <c r="O311" t="s">
        <v>1337</v>
      </c>
      <c r="P311" t="s">
        <v>1338</v>
      </c>
      <c r="Q311" s="12">
        <f t="shared" ca="1" si="8"/>
        <v>45315</v>
      </c>
      <c r="R311" t="str">
        <f t="shared" ca="1" si="9"/>
        <v>CUST1397</v>
      </c>
      <c r="S311">
        <f>IF(Table001__Page_1_13[[#This Row],[Loan Status]]="NO LOAN",0,1)</f>
        <v>1</v>
      </c>
      <c r="T311">
        <f>IF(Table001__Page_1_13[[#This Row],[Loan Status]]="active",1,0)</f>
        <v>1</v>
      </c>
      <c r="U311">
        <f>IF(Table001__Page_1_13[[#This Row],[NPA Status]]="NPA",Table001__Page_1_13[[#This Row],[Loan Amount (■)]],0)</f>
        <v>0</v>
      </c>
    </row>
    <row r="312" spans="1:21" x14ac:dyDescent="0.25">
      <c r="A312" t="s">
        <v>1339</v>
      </c>
      <c r="B312" t="s">
        <v>1349</v>
      </c>
      <c r="C312" t="s">
        <v>1350</v>
      </c>
      <c r="D312" t="s">
        <v>1334</v>
      </c>
      <c r="E312">
        <v>59</v>
      </c>
      <c r="F312" s="1">
        <v>45967</v>
      </c>
      <c r="G312">
        <v>29500</v>
      </c>
      <c r="H312">
        <v>0</v>
      </c>
      <c r="I312">
        <v>0</v>
      </c>
      <c r="J312">
        <v>0</v>
      </c>
      <c r="K312" t="s">
        <v>1356</v>
      </c>
      <c r="L312">
        <v>25700</v>
      </c>
      <c r="M312" t="s">
        <v>1359</v>
      </c>
      <c r="N312">
        <v>6500</v>
      </c>
      <c r="O312" t="s">
        <v>1357</v>
      </c>
      <c r="P312" t="s">
        <v>1345</v>
      </c>
      <c r="Q312" s="12">
        <f t="shared" ca="1" si="8"/>
        <v>45007</v>
      </c>
      <c r="R312" t="str">
        <f t="shared" ca="1" si="9"/>
        <v>CUST1121</v>
      </c>
      <c r="S312">
        <f>IF(Table001__Page_1_13[[#This Row],[Loan Status]]="NO LOAN",0,1)</f>
        <v>0</v>
      </c>
      <c r="T312">
        <f>IF(Table001__Page_1_13[[#This Row],[Loan Status]]="active",1,0)</f>
        <v>0</v>
      </c>
      <c r="U312">
        <f>IF(Table001__Page_1_13[[#This Row],[NPA Status]]="NPA",Table001__Page_1_13[[#This Row],[Loan Amount (■)]],0)</f>
        <v>0</v>
      </c>
    </row>
    <row r="313" spans="1:21" x14ac:dyDescent="0.25">
      <c r="A313" t="s">
        <v>1339</v>
      </c>
      <c r="B313" t="s">
        <v>1373</v>
      </c>
      <c r="C313" t="s">
        <v>1365</v>
      </c>
      <c r="D313" t="s">
        <v>1334</v>
      </c>
      <c r="E313">
        <v>49</v>
      </c>
      <c r="F313" s="1">
        <v>45714</v>
      </c>
      <c r="G313">
        <v>95600</v>
      </c>
      <c r="H313">
        <v>0</v>
      </c>
      <c r="I313">
        <v>0</v>
      </c>
      <c r="J313">
        <v>0</v>
      </c>
      <c r="K313" t="s">
        <v>1356</v>
      </c>
      <c r="L313">
        <v>99200</v>
      </c>
      <c r="M313" t="s">
        <v>1336</v>
      </c>
      <c r="N313">
        <v>1800</v>
      </c>
      <c r="O313" t="s">
        <v>1357</v>
      </c>
      <c r="P313" t="s">
        <v>1345</v>
      </c>
      <c r="Q313" s="12">
        <f t="shared" ca="1" si="8"/>
        <v>45591</v>
      </c>
      <c r="R313" t="str">
        <f t="shared" ca="1" si="9"/>
        <v>CUST1844</v>
      </c>
      <c r="S313">
        <f>IF(Table001__Page_1_13[[#This Row],[Loan Status]]="NO LOAN",0,1)</f>
        <v>0</v>
      </c>
      <c r="T313">
        <f>IF(Table001__Page_1_13[[#This Row],[Loan Status]]="active",1,0)</f>
        <v>0</v>
      </c>
      <c r="U313">
        <f>IF(Table001__Page_1_13[[#This Row],[NPA Status]]="NPA",Table001__Page_1_13[[#This Row],[Loan Amount (■)]],0)</f>
        <v>0</v>
      </c>
    </row>
    <row r="314" spans="1:21" x14ac:dyDescent="0.25">
      <c r="A314" t="s">
        <v>1346</v>
      </c>
      <c r="B314" t="s">
        <v>1375</v>
      </c>
      <c r="C314" t="s">
        <v>1363</v>
      </c>
      <c r="D314" t="s">
        <v>1334</v>
      </c>
      <c r="E314">
        <v>56</v>
      </c>
      <c r="F314" s="1">
        <v>45149</v>
      </c>
      <c r="G314">
        <v>37400</v>
      </c>
      <c r="H314">
        <v>0</v>
      </c>
      <c r="I314">
        <v>0</v>
      </c>
      <c r="J314">
        <v>0</v>
      </c>
      <c r="K314" t="s">
        <v>1356</v>
      </c>
      <c r="L314">
        <v>44600</v>
      </c>
      <c r="M314" t="s">
        <v>1344</v>
      </c>
      <c r="N314">
        <v>49300</v>
      </c>
      <c r="O314" t="s">
        <v>1357</v>
      </c>
      <c r="P314" t="s">
        <v>1338</v>
      </c>
      <c r="Q314" s="12">
        <f t="shared" ca="1" si="8"/>
        <v>43582</v>
      </c>
      <c r="R314" t="str">
        <f t="shared" ca="1" si="9"/>
        <v>CUST1515</v>
      </c>
      <c r="S314">
        <f>IF(Table001__Page_1_13[[#This Row],[Loan Status]]="NO LOAN",0,1)</f>
        <v>0</v>
      </c>
      <c r="T314">
        <f>IF(Table001__Page_1_13[[#This Row],[Loan Status]]="active",1,0)</f>
        <v>0</v>
      </c>
      <c r="U314">
        <f>IF(Table001__Page_1_13[[#This Row],[NPA Status]]="NPA",Table001__Page_1_13[[#This Row],[Loan Amount (■)]],0)</f>
        <v>0</v>
      </c>
    </row>
    <row r="315" spans="1:21" x14ac:dyDescent="0.25">
      <c r="A315" t="s">
        <v>1339</v>
      </c>
      <c r="B315" t="s">
        <v>1369</v>
      </c>
      <c r="C315" t="s">
        <v>1370</v>
      </c>
      <c r="D315" t="s">
        <v>1334</v>
      </c>
      <c r="E315">
        <v>58</v>
      </c>
      <c r="F315" s="1">
        <v>43589</v>
      </c>
      <c r="G315">
        <v>8300</v>
      </c>
      <c r="H315">
        <v>0</v>
      </c>
      <c r="I315">
        <v>0</v>
      </c>
      <c r="J315">
        <v>0</v>
      </c>
      <c r="K315" t="s">
        <v>1356</v>
      </c>
      <c r="L315">
        <v>13200</v>
      </c>
      <c r="M315" t="s">
        <v>1359</v>
      </c>
      <c r="N315">
        <v>8000</v>
      </c>
      <c r="O315" t="s">
        <v>1357</v>
      </c>
      <c r="P315" t="s">
        <v>1345</v>
      </c>
      <c r="Q315" s="12">
        <f t="shared" ca="1" si="8"/>
        <v>45463</v>
      </c>
      <c r="R315" t="str">
        <f t="shared" ca="1" si="9"/>
        <v>CUST1785</v>
      </c>
      <c r="S315">
        <f>IF(Table001__Page_1_13[[#This Row],[Loan Status]]="NO LOAN",0,1)</f>
        <v>0</v>
      </c>
      <c r="T315">
        <f>IF(Table001__Page_1_13[[#This Row],[Loan Status]]="active",1,0)</f>
        <v>0</v>
      </c>
      <c r="U315">
        <f>IF(Table001__Page_1_13[[#This Row],[NPA Status]]="NPA",Table001__Page_1_13[[#This Row],[Loan Amount (■)]],0)</f>
        <v>0</v>
      </c>
    </row>
    <row r="316" spans="1:21" x14ac:dyDescent="0.25">
      <c r="A316" t="s">
        <v>1331</v>
      </c>
      <c r="B316" t="s">
        <v>1354</v>
      </c>
      <c r="C316" t="s">
        <v>1355</v>
      </c>
      <c r="D316" t="s">
        <v>1334</v>
      </c>
      <c r="E316">
        <v>59</v>
      </c>
      <c r="F316" s="1">
        <v>45514</v>
      </c>
      <c r="G316">
        <v>71900</v>
      </c>
      <c r="H316">
        <v>0</v>
      </c>
      <c r="I316">
        <v>0</v>
      </c>
      <c r="J316">
        <v>0</v>
      </c>
      <c r="K316" t="s">
        <v>1356</v>
      </c>
      <c r="L316">
        <v>86800</v>
      </c>
      <c r="M316" t="s">
        <v>16</v>
      </c>
      <c r="N316">
        <v>4300</v>
      </c>
      <c r="O316" t="s">
        <v>1357</v>
      </c>
      <c r="P316" t="s">
        <v>1361</v>
      </c>
      <c r="Q316" s="12">
        <f t="shared" ca="1" si="8"/>
        <v>45140</v>
      </c>
      <c r="R316" t="str">
        <f t="shared" ca="1" si="9"/>
        <v>CUST1399</v>
      </c>
      <c r="S316">
        <f>IF(Table001__Page_1_13[[#This Row],[Loan Status]]="NO LOAN",0,1)</f>
        <v>0</v>
      </c>
      <c r="T316">
        <f>IF(Table001__Page_1_13[[#This Row],[Loan Status]]="active",1,0)</f>
        <v>0</v>
      </c>
      <c r="U316">
        <f>IF(Table001__Page_1_13[[#This Row],[NPA Status]]="NPA",Table001__Page_1_13[[#This Row],[Loan Amount (■)]],0)</f>
        <v>0</v>
      </c>
    </row>
    <row r="317" spans="1:21" x14ac:dyDescent="0.25">
      <c r="A317" t="s">
        <v>1346</v>
      </c>
      <c r="B317" t="s">
        <v>1367</v>
      </c>
      <c r="C317" t="s">
        <v>1341</v>
      </c>
      <c r="D317" t="s">
        <v>1334</v>
      </c>
      <c r="E317">
        <v>57</v>
      </c>
      <c r="F317" s="1">
        <v>44433</v>
      </c>
      <c r="G317">
        <v>77000</v>
      </c>
      <c r="H317">
        <v>0</v>
      </c>
      <c r="I317">
        <v>0</v>
      </c>
      <c r="J317">
        <v>0</v>
      </c>
      <c r="K317" t="s">
        <v>1356</v>
      </c>
      <c r="L317">
        <v>99300</v>
      </c>
      <c r="M317" t="s">
        <v>1344</v>
      </c>
      <c r="N317">
        <v>12400</v>
      </c>
      <c r="O317" t="s">
        <v>1357</v>
      </c>
      <c r="P317" t="s">
        <v>1345</v>
      </c>
      <c r="Q317" s="12">
        <f t="shared" ca="1" si="8"/>
        <v>43471</v>
      </c>
      <c r="R317" t="str">
        <f t="shared" ca="1" si="9"/>
        <v>CUST1056</v>
      </c>
      <c r="S317">
        <f>IF(Table001__Page_1_13[[#This Row],[Loan Status]]="NO LOAN",0,1)</f>
        <v>0</v>
      </c>
      <c r="T317">
        <f>IF(Table001__Page_1_13[[#This Row],[Loan Status]]="active",1,0)</f>
        <v>0</v>
      </c>
      <c r="U317">
        <f>IF(Table001__Page_1_13[[#This Row],[NPA Status]]="NPA",Table001__Page_1_13[[#This Row],[Loan Amount (■)]],0)</f>
        <v>0</v>
      </c>
    </row>
    <row r="318" spans="1:21" x14ac:dyDescent="0.25">
      <c r="A318" t="s">
        <v>1339</v>
      </c>
      <c r="B318" t="s">
        <v>1347</v>
      </c>
      <c r="C318" t="s">
        <v>1348</v>
      </c>
      <c r="D318" t="s">
        <v>1334</v>
      </c>
      <c r="E318">
        <v>55</v>
      </c>
      <c r="F318" s="1">
        <v>44320</v>
      </c>
      <c r="G318">
        <v>127400</v>
      </c>
      <c r="H318">
        <v>0</v>
      </c>
      <c r="I318">
        <v>0</v>
      </c>
      <c r="J318">
        <v>0</v>
      </c>
      <c r="K318" t="s">
        <v>1356</v>
      </c>
      <c r="L318">
        <v>111300</v>
      </c>
      <c r="M318" t="s">
        <v>1352</v>
      </c>
      <c r="N318">
        <v>24300</v>
      </c>
      <c r="O318" t="s">
        <v>1357</v>
      </c>
      <c r="P318" t="s">
        <v>1345</v>
      </c>
      <c r="Q318" s="12">
        <f t="shared" ca="1" si="8"/>
        <v>43561</v>
      </c>
      <c r="R318" t="str">
        <f t="shared" ca="1" si="9"/>
        <v>CUST1592</v>
      </c>
      <c r="S318">
        <f>IF(Table001__Page_1_13[[#This Row],[Loan Status]]="NO LOAN",0,1)</f>
        <v>0</v>
      </c>
      <c r="T318">
        <f>IF(Table001__Page_1_13[[#This Row],[Loan Status]]="active",1,0)</f>
        <v>0</v>
      </c>
      <c r="U318">
        <f>IF(Table001__Page_1_13[[#This Row],[NPA Status]]="NPA",Table001__Page_1_13[[#This Row],[Loan Amount (■)]],0)</f>
        <v>0</v>
      </c>
    </row>
    <row r="319" spans="1:21" x14ac:dyDescent="0.25">
      <c r="A319" t="s">
        <v>1331</v>
      </c>
      <c r="B319" t="s">
        <v>1364</v>
      </c>
      <c r="C319" t="s">
        <v>1365</v>
      </c>
      <c r="D319" t="s">
        <v>1334</v>
      </c>
      <c r="E319">
        <v>27</v>
      </c>
      <c r="F319" s="1">
        <v>44105</v>
      </c>
      <c r="G319">
        <v>62300</v>
      </c>
      <c r="H319">
        <v>0</v>
      </c>
      <c r="I319">
        <v>0</v>
      </c>
      <c r="J319">
        <v>0</v>
      </c>
      <c r="K319" t="s">
        <v>1356</v>
      </c>
      <c r="L319">
        <v>46300</v>
      </c>
      <c r="M319" t="s">
        <v>16</v>
      </c>
      <c r="N319">
        <v>8300</v>
      </c>
      <c r="O319" t="s">
        <v>1357</v>
      </c>
      <c r="P319" t="s">
        <v>1376</v>
      </c>
      <c r="Q319" s="12">
        <f t="shared" ca="1" si="8"/>
        <v>44715</v>
      </c>
      <c r="R319" t="str">
        <f t="shared" ca="1" si="9"/>
        <v>CUST1563</v>
      </c>
      <c r="S319">
        <f>IF(Table001__Page_1_13[[#This Row],[Loan Status]]="NO LOAN",0,1)</f>
        <v>0</v>
      </c>
      <c r="T319">
        <f>IF(Table001__Page_1_13[[#This Row],[Loan Status]]="active",1,0)</f>
        <v>0</v>
      </c>
      <c r="U319">
        <f>IF(Table001__Page_1_13[[#This Row],[NPA Status]]="NPA",Table001__Page_1_13[[#This Row],[Loan Amount (■)]],0)</f>
        <v>0</v>
      </c>
    </row>
    <row r="320" spans="1:21" x14ac:dyDescent="0.25">
      <c r="A320" t="s">
        <v>1339</v>
      </c>
      <c r="B320" t="s">
        <v>1340</v>
      </c>
      <c r="C320" t="s">
        <v>1341</v>
      </c>
      <c r="D320" t="s">
        <v>1334</v>
      </c>
      <c r="E320">
        <v>47</v>
      </c>
      <c r="F320" s="1">
        <v>45704</v>
      </c>
      <c r="G320">
        <v>21200</v>
      </c>
      <c r="H320">
        <v>328200</v>
      </c>
      <c r="I320">
        <v>12.47</v>
      </c>
      <c r="J320">
        <v>29232</v>
      </c>
      <c r="K320" t="s">
        <v>1343</v>
      </c>
      <c r="L320">
        <v>21500</v>
      </c>
      <c r="M320" t="s">
        <v>1344</v>
      </c>
      <c r="N320">
        <v>26900</v>
      </c>
      <c r="O320" t="s">
        <v>1337</v>
      </c>
      <c r="P320" t="s">
        <v>1338</v>
      </c>
      <c r="Q320" s="12">
        <f t="shared" ca="1" si="8"/>
        <v>45962</v>
      </c>
      <c r="R320" t="str">
        <f t="shared" ca="1" si="9"/>
        <v>CUST1098</v>
      </c>
      <c r="S320">
        <f>IF(Table001__Page_1_13[[#This Row],[Loan Status]]="NO LOAN",0,1)</f>
        <v>1</v>
      </c>
      <c r="T320">
        <f>IF(Table001__Page_1_13[[#This Row],[Loan Status]]="active",1,0)</f>
        <v>1</v>
      </c>
      <c r="U320">
        <f>IF(Table001__Page_1_13[[#This Row],[NPA Status]]="NPA",Table001__Page_1_13[[#This Row],[Loan Amount (■)]],0)</f>
        <v>0</v>
      </c>
    </row>
    <row r="321" spans="1:21" x14ac:dyDescent="0.25">
      <c r="A321" t="s">
        <v>1339</v>
      </c>
      <c r="B321" t="s">
        <v>1369</v>
      </c>
      <c r="C321" t="s">
        <v>1370</v>
      </c>
      <c r="D321" t="s">
        <v>1342</v>
      </c>
      <c r="E321">
        <v>48</v>
      </c>
      <c r="F321" s="1">
        <v>45068</v>
      </c>
      <c r="G321">
        <v>37300</v>
      </c>
      <c r="H321">
        <v>0</v>
      </c>
      <c r="I321">
        <v>0</v>
      </c>
      <c r="J321">
        <v>0</v>
      </c>
      <c r="K321" t="s">
        <v>1356</v>
      </c>
      <c r="L321">
        <v>38300</v>
      </c>
      <c r="M321" t="s">
        <v>1336</v>
      </c>
      <c r="N321">
        <v>22500</v>
      </c>
      <c r="O321" t="s">
        <v>1357</v>
      </c>
      <c r="P321" t="s">
        <v>1345</v>
      </c>
      <c r="Q321" s="12">
        <f t="shared" ref="Q321:Q384" ca="1" si="10">RANDBETWEEN(DATE(2019,1,1),DATE(2026,9,30))</f>
        <v>43781</v>
      </c>
      <c r="R321" t="str">
        <f t="shared" ca="1" si="9"/>
        <v>CUST1508</v>
      </c>
      <c r="S321">
        <f>IF(Table001__Page_1_13[[#This Row],[Loan Status]]="NO LOAN",0,1)</f>
        <v>0</v>
      </c>
      <c r="T321">
        <f>IF(Table001__Page_1_13[[#This Row],[Loan Status]]="active",1,0)</f>
        <v>0</v>
      </c>
      <c r="U321">
        <f>IF(Table001__Page_1_13[[#This Row],[NPA Status]]="NPA",Table001__Page_1_13[[#This Row],[Loan Amount (■)]],0)</f>
        <v>0</v>
      </c>
    </row>
    <row r="322" spans="1:21" x14ac:dyDescent="0.25">
      <c r="A322" t="s">
        <v>1339</v>
      </c>
      <c r="B322" t="s">
        <v>1354</v>
      </c>
      <c r="C322" t="s">
        <v>1355</v>
      </c>
      <c r="D322" t="s">
        <v>1334</v>
      </c>
      <c r="E322">
        <v>42</v>
      </c>
      <c r="F322" s="1">
        <v>43907</v>
      </c>
      <c r="G322">
        <v>229700</v>
      </c>
      <c r="H322">
        <v>366200</v>
      </c>
      <c r="I322">
        <v>11.63</v>
      </c>
      <c r="J322">
        <v>12098</v>
      </c>
      <c r="K322" t="s">
        <v>1351</v>
      </c>
      <c r="L322">
        <v>167800</v>
      </c>
      <c r="M322" t="s">
        <v>1352</v>
      </c>
      <c r="N322">
        <v>3200</v>
      </c>
      <c r="O322" t="s">
        <v>1353</v>
      </c>
      <c r="P322" t="s">
        <v>1361</v>
      </c>
      <c r="Q322" s="12">
        <f t="shared" ca="1" si="10"/>
        <v>46085</v>
      </c>
      <c r="R322" t="str">
        <f t="shared" ref="R322:R385" ca="1" si="11">"CUST"&amp; RANDBETWEEN(1001,2001)</f>
        <v>CUST1575</v>
      </c>
      <c r="S322">
        <f>IF(Table001__Page_1_13[[#This Row],[Loan Status]]="NO LOAN",0,1)</f>
        <v>1</v>
      </c>
      <c r="T322">
        <f>IF(Table001__Page_1_13[[#This Row],[Loan Status]]="active",1,0)</f>
        <v>0</v>
      </c>
      <c r="U322">
        <f>IF(Table001__Page_1_13[[#This Row],[NPA Status]]="NPA",Table001__Page_1_13[[#This Row],[Loan Amount (■)]],0)</f>
        <v>366200</v>
      </c>
    </row>
    <row r="323" spans="1:21" x14ac:dyDescent="0.25">
      <c r="A323" t="s">
        <v>1339</v>
      </c>
      <c r="B323" t="s">
        <v>1340</v>
      </c>
      <c r="C323" t="s">
        <v>1341</v>
      </c>
      <c r="D323" t="s">
        <v>1342</v>
      </c>
      <c r="E323">
        <v>34</v>
      </c>
      <c r="F323" s="1">
        <v>45410</v>
      </c>
      <c r="G323">
        <v>36800</v>
      </c>
      <c r="H323">
        <v>0</v>
      </c>
      <c r="I323">
        <v>0</v>
      </c>
      <c r="J323">
        <v>0</v>
      </c>
      <c r="K323" t="s">
        <v>1356</v>
      </c>
      <c r="L323">
        <v>35200</v>
      </c>
      <c r="M323" t="s">
        <v>16</v>
      </c>
      <c r="N323">
        <v>4600</v>
      </c>
      <c r="O323" t="s">
        <v>1357</v>
      </c>
      <c r="P323" t="s">
        <v>1345</v>
      </c>
      <c r="Q323" s="12">
        <f t="shared" ca="1" si="10"/>
        <v>44427</v>
      </c>
      <c r="R323" t="str">
        <f t="shared" ca="1" si="11"/>
        <v>CUST1058</v>
      </c>
      <c r="S323">
        <f>IF(Table001__Page_1_13[[#This Row],[Loan Status]]="NO LOAN",0,1)</f>
        <v>0</v>
      </c>
      <c r="T323">
        <f>IF(Table001__Page_1_13[[#This Row],[Loan Status]]="active",1,0)</f>
        <v>0</v>
      </c>
      <c r="U323">
        <f>IF(Table001__Page_1_13[[#This Row],[NPA Status]]="NPA",Table001__Page_1_13[[#This Row],[Loan Amount (■)]],0)</f>
        <v>0</v>
      </c>
    </row>
    <row r="324" spans="1:21" x14ac:dyDescent="0.25">
      <c r="A324" t="s">
        <v>1331</v>
      </c>
      <c r="B324" t="s">
        <v>1364</v>
      </c>
      <c r="C324" t="s">
        <v>1365</v>
      </c>
      <c r="D324" t="s">
        <v>1342</v>
      </c>
      <c r="E324">
        <v>27</v>
      </c>
      <c r="F324" s="1">
        <v>45304</v>
      </c>
      <c r="G324">
        <v>288100</v>
      </c>
      <c r="H324">
        <v>0</v>
      </c>
      <c r="I324">
        <v>0</v>
      </c>
      <c r="J324">
        <v>0</v>
      </c>
      <c r="K324" t="s">
        <v>1356</v>
      </c>
      <c r="L324">
        <v>316900</v>
      </c>
      <c r="M324" t="s">
        <v>1336</v>
      </c>
      <c r="N324">
        <v>20100</v>
      </c>
      <c r="O324" t="s">
        <v>1357</v>
      </c>
      <c r="P324" t="s">
        <v>1338</v>
      </c>
      <c r="Q324" s="12">
        <f t="shared" ca="1" si="10"/>
        <v>45886</v>
      </c>
      <c r="R324" t="str">
        <f t="shared" ca="1" si="11"/>
        <v>CUST1931</v>
      </c>
      <c r="S324">
        <f>IF(Table001__Page_1_13[[#This Row],[Loan Status]]="NO LOAN",0,1)</f>
        <v>0</v>
      </c>
      <c r="T324">
        <f>IF(Table001__Page_1_13[[#This Row],[Loan Status]]="active",1,0)</f>
        <v>0</v>
      </c>
      <c r="U324">
        <f>IF(Table001__Page_1_13[[#This Row],[NPA Status]]="NPA",Table001__Page_1_13[[#This Row],[Loan Amount (■)]],0)</f>
        <v>0</v>
      </c>
    </row>
    <row r="325" spans="1:21" x14ac:dyDescent="0.25">
      <c r="A325" t="s">
        <v>1339</v>
      </c>
      <c r="B325" t="s">
        <v>1362</v>
      </c>
      <c r="C325" t="s">
        <v>1363</v>
      </c>
      <c r="D325" t="s">
        <v>1334</v>
      </c>
      <c r="E325">
        <v>57</v>
      </c>
      <c r="F325" s="1">
        <v>45295</v>
      </c>
      <c r="G325">
        <v>183100</v>
      </c>
      <c r="H325">
        <v>1695600</v>
      </c>
      <c r="I325">
        <v>13</v>
      </c>
      <c r="J325">
        <v>57131</v>
      </c>
      <c r="K325" t="s">
        <v>1343</v>
      </c>
      <c r="L325">
        <v>199600</v>
      </c>
      <c r="M325" t="s">
        <v>1352</v>
      </c>
      <c r="N325">
        <v>700</v>
      </c>
      <c r="O325" t="s">
        <v>1337</v>
      </c>
      <c r="P325" t="s">
        <v>1338</v>
      </c>
      <c r="Q325" s="12">
        <f t="shared" ca="1" si="10"/>
        <v>44589</v>
      </c>
      <c r="R325" t="str">
        <f t="shared" ca="1" si="11"/>
        <v>CUST1832</v>
      </c>
      <c r="S325">
        <f>IF(Table001__Page_1_13[[#This Row],[Loan Status]]="NO LOAN",0,1)</f>
        <v>1</v>
      </c>
      <c r="T325">
        <f>IF(Table001__Page_1_13[[#This Row],[Loan Status]]="active",1,0)</f>
        <v>1</v>
      </c>
      <c r="U325">
        <f>IF(Table001__Page_1_13[[#This Row],[NPA Status]]="NPA",Table001__Page_1_13[[#This Row],[Loan Amount (■)]],0)</f>
        <v>0</v>
      </c>
    </row>
    <row r="326" spans="1:21" x14ac:dyDescent="0.25">
      <c r="A326" t="s">
        <v>1331</v>
      </c>
      <c r="B326" t="s">
        <v>1364</v>
      </c>
      <c r="C326" t="s">
        <v>1365</v>
      </c>
      <c r="D326" t="s">
        <v>1334</v>
      </c>
      <c r="E326">
        <v>42</v>
      </c>
      <c r="F326" s="1">
        <v>45656</v>
      </c>
      <c r="G326">
        <v>57200</v>
      </c>
      <c r="H326">
        <v>844100</v>
      </c>
      <c r="I326">
        <v>14.87</v>
      </c>
      <c r="J326">
        <v>76135</v>
      </c>
      <c r="K326" t="s">
        <v>1343</v>
      </c>
      <c r="L326">
        <v>64400</v>
      </c>
      <c r="M326" t="s">
        <v>1359</v>
      </c>
      <c r="N326">
        <v>7400</v>
      </c>
      <c r="O326" t="s">
        <v>1337</v>
      </c>
      <c r="P326" t="s">
        <v>1361</v>
      </c>
      <c r="Q326" s="12">
        <f t="shared" ca="1" si="10"/>
        <v>44477</v>
      </c>
      <c r="R326" t="str">
        <f t="shared" ca="1" si="11"/>
        <v>CUST1477</v>
      </c>
      <c r="S326">
        <f>IF(Table001__Page_1_13[[#This Row],[Loan Status]]="NO LOAN",0,1)</f>
        <v>1</v>
      </c>
      <c r="T326">
        <f>IF(Table001__Page_1_13[[#This Row],[Loan Status]]="active",1,0)</f>
        <v>1</v>
      </c>
      <c r="U326">
        <f>IF(Table001__Page_1_13[[#This Row],[NPA Status]]="NPA",Table001__Page_1_13[[#This Row],[Loan Amount (■)]],0)</f>
        <v>0</v>
      </c>
    </row>
    <row r="327" spans="1:21" x14ac:dyDescent="0.25">
      <c r="A327" t="s">
        <v>1346</v>
      </c>
      <c r="B327" t="s">
        <v>1349</v>
      </c>
      <c r="C327" t="s">
        <v>1350</v>
      </c>
      <c r="D327" t="s">
        <v>1334</v>
      </c>
      <c r="E327">
        <v>25</v>
      </c>
      <c r="F327" s="1">
        <v>43998</v>
      </c>
      <c r="G327">
        <v>40400</v>
      </c>
      <c r="H327">
        <v>0</v>
      </c>
      <c r="I327">
        <v>0</v>
      </c>
      <c r="J327">
        <v>0</v>
      </c>
      <c r="K327" t="s">
        <v>1356</v>
      </c>
      <c r="L327">
        <v>43300</v>
      </c>
      <c r="M327" t="s">
        <v>1336</v>
      </c>
      <c r="N327">
        <v>2300</v>
      </c>
      <c r="O327" t="s">
        <v>1357</v>
      </c>
      <c r="P327" t="s">
        <v>1345</v>
      </c>
      <c r="Q327" s="12">
        <f t="shared" ca="1" si="10"/>
        <v>44500</v>
      </c>
      <c r="R327" t="str">
        <f t="shared" ca="1" si="11"/>
        <v>CUST1886</v>
      </c>
      <c r="S327">
        <f>IF(Table001__Page_1_13[[#This Row],[Loan Status]]="NO LOAN",0,1)</f>
        <v>0</v>
      </c>
      <c r="T327">
        <f>IF(Table001__Page_1_13[[#This Row],[Loan Status]]="active",1,0)</f>
        <v>0</v>
      </c>
      <c r="U327">
        <f>IF(Table001__Page_1_13[[#This Row],[NPA Status]]="NPA",Table001__Page_1_13[[#This Row],[Loan Amount (■)]],0)</f>
        <v>0</v>
      </c>
    </row>
    <row r="328" spans="1:21" x14ac:dyDescent="0.25">
      <c r="A328" t="s">
        <v>1331</v>
      </c>
      <c r="B328" t="s">
        <v>1364</v>
      </c>
      <c r="C328" t="s">
        <v>1365</v>
      </c>
      <c r="D328" t="s">
        <v>1342</v>
      </c>
      <c r="E328">
        <v>22</v>
      </c>
      <c r="F328" s="1">
        <v>45740</v>
      </c>
      <c r="G328">
        <v>182800</v>
      </c>
      <c r="H328">
        <v>0</v>
      </c>
      <c r="I328">
        <v>0</v>
      </c>
      <c r="J328">
        <v>0</v>
      </c>
      <c r="K328" t="s">
        <v>1356</v>
      </c>
      <c r="L328">
        <v>159600</v>
      </c>
      <c r="M328" t="s">
        <v>1344</v>
      </c>
      <c r="N328">
        <v>5500</v>
      </c>
      <c r="O328" t="s">
        <v>1357</v>
      </c>
      <c r="P328" t="s">
        <v>1361</v>
      </c>
      <c r="Q328" s="12">
        <f t="shared" ca="1" si="10"/>
        <v>46233</v>
      </c>
      <c r="R328" t="str">
        <f t="shared" ca="1" si="11"/>
        <v>CUST1819</v>
      </c>
      <c r="S328">
        <f>IF(Table001__Page_1_13[[#This Row],[Loan Status]]="NO LOAN",0,1)</f>
        <v>0</v>
      </c>
      <c r="T328">
        <f>IF(Table001__Page_1_13[[#This Row],[Loan Status]]="active",1,0)</f>
        <v>0</v>
      </c>
      <c r="U328">
        <f>IF(Table001__Page_1_13[[#This Row],[NPA Status]]="NPA",Table001__Page_1_13[[#This Row],[Loan Amount (■)]],0)</f>
        <v>0</v>
      </c>
    </row>
    <row r="329" spans="1:21" x14ac:dyDescent="0.25">
      <c r="A329" t="s">
        <v>1331</v>
      </c>
      <c r="B329" t="s">
        <v>1340</v>
      </c>
      <c r="C329" t="s">
        <v>1341</v>
      </c>
      <c r="D329" t="s">
        <v>1342</v>
      </c>
      <c r="E329">
        <v>47</v>
      </c>
      <c r="F329" s="1">
        <v>44802</v>
      </c>
      <c r="G329">
        <v>61100</v>
      </c>
      <c r="H329">
        <v>239400</v>
      </c>
      <c r="I329">
        <v>12.79</v>
      </c>
      <c r="J329">
        <v>8042</v>
      </c>
      <c r="K329" t="s">
        <v>1343</v>
      </c>
      <c r="L329">
        <v>53300</v>
      </c>
      <c r="M329" t="s">
        <v>16</v>
      </c>
      <c r="N329">
        <v>6500</v>
      </c>
      <c r="O329" t="s">
        <v>1337</v>
      </c>
      <c r="P329" t="s">
        <v>1345</v>
      </c>
      <c r="Q329" s="12">
        <f t="shared" ca="1" si="10"/>
        <v>43525</v>
      </c>
      <c r="R329" t="str">
        <f t="shared" ca="1" si="11"/>
        <v>CUST1344</v>
      </c>
      <c r="S329">
        <f>IF(Table001__Page_1_13[[#This Row],[Loan Status]]="NO LOAN",0,1)</f>
        <v>1</v>
      </c>
      <c r="T329">
        <f>IF(Table001__Page_1_13[[#This Row],[Loan Status]]="active",1,0)</f>
        <v>1</v>
      </c>
      <c r="U329">
        <f>IF(Table001__Page_1_13[[#This Row],[NPA Status]]="NPA",Table001__Page_1_13[[#This Row],[Loan Amount (■)]],0)</f>
        <v>0</v>
      </c>
    </row>
    <row r="330" spans="1:21" x14ac:dyDescent="0.25">
      <c r="A330" t="s">
        <v>1331</v>
      </c>
      <c r="B330" t="s">
        <v>1332</v>
      </c>
      <c r="C330" t="s">
        <v>1333</v>
      </c>
      <c r="D330" t="s">
        <v>1334</v>
      </c>
      <c r="E330">
        <v>41</v>
      </c>
      <c r="F330" s="1">
        <v>44414</v>
      </c>
      <c r="G330">
        <v>20200</v>
      </c>
      <c r="H330">
        <v>0</v>
      </c>
      <c r="I330">
        <v>0</v>
      </c>
      <c r="J330">
        <v>0</v>
      </c>
      <c r="K330" t="s">
        <v>1356</v>
      </c>
      <c r="L330">
        <v>14100</v>
      </c>
      <c r="M330" t="s">
        <v>1352</v>
      </c>
      <c r="N330">
        <v>6200</v>
      </c>
      <c r="O330" t="s">
        <v>1357</v>
      </c>
      <c r="P330" t="s">
        <v>1345</v>
      </c>
      <c r="Q330" s="12">
        <f t="shared" ca="1" si="10"/>
        <v>44569</v>
      </c>
      <c r="R330" t="str">
        <f t="shared" ca="1" si="11"/>
        <v>CUST1412</v>
      </c>
      <c r="S330">
        <f>IF(Table001__Page_1_13[[#This Row],[Loan Status]]="NO LOAN",0,1)</f>
        <v>0</v>
      </c>
      <c r="T330">
        <f>IF(Table001__Page_1_13[[#This Row],[Loan Status]]="active",1,0)</f>
        <v>0</v>
      </c>
      <c r="U330">
        <f>IF(Table001__Page_1_13[[#This Row],[NPA Status]]="NPA",Table001__Page_1_13[[#This Row],[Loan Amount (■)]],0)</f>
        <v>0</v>
      </c>
    </row>
    <row r="331" spans="1:21" x14ac:dyDescent="0.25">
      <c r="A331" t="s">
        <v>1339</v>
      </c>
      <c r="B331" t="s">
        <v>1340</v>
      </c>
      <c r="C331" t="s">
        <v>1341</v>
      </c>
      <c r="D331" t="s">
        <v>1334</v>
      </c>
      <c r="E331">
        <v>58</v>
      </c>
      <c r="F331" s="1">
        <v>45485</v>
      </c>
      <c r="G331">
        <v>121000</v>
      </c>
      <c r="H331">
        <v>0</v>
      </c>
      <c r="I331">
        <v>0</v>
      </c>
      <c r="J331">
        <v>0</v>
      </c>
      <c r="K331" t="s">
        <v>1356</v>
      </c>
      <c r="L331">
        <v>175000</v>
      </c>
      <c r="M331" t="s">
        <v>1336</v>
      </c>
      <c r="N331">
        <v>5200</v>
      </c>
      <c r="O331" t="s">
        <v>1357</v>
      </c>
      <c r="P331" t="s">
        <v>1361</v>
      </c>
      <c r="Q331" s="12">
        <f t="shared" ca="1" si="10"/>
        <v>45350</v>
      </c>
      <c r="R331" t="str">
        <f t="shared" ca="1" si="11"/>
        <v>CUST1034</v>
      </c>
      <c r="S331">
        <f>IF(Table001__Page_1_13[[#This Row],[Loan Status]]="NO LOAN",0,1)</f>
        <v>0</v>
      </c>
      <c r="T331">
        <f>IF(Table001__Page_1_13[[#This Row],[Loan Status]]="active",1,0)</f>
        <v>0</v>
      </c>
      <c r="U331">
        <f>IF(Table001__Page_1_13[[#This Row],[NPA Status]]="NPA",Table001__Page_1_13[[#This Row],[Loan Amount (■)]],0)</f>
        <v>0</v>
      </c>
    </row>
    <row r="332" spans="1:21" x14ac:dyDescent="0.25">
      <c r="A332" t="s">
        <v>1339</v>
      </c>
      <c r="B332" t="s">
        <v>1375</v>
      </c>
      <c r="C332" t="s">
        <v>1363</v>
      </c>
      <c r="D332" t="s">
        <v>1334</v>
      </c>
      <c r="E332">
        <v>35</v>
      </c>
      <c r="F332" s="1">
        <v>43925</v>
      </c>
      <c r="G332">
        <v>106900</v>
      </c>
      <c r="H332">
        <v>656000</v>
      </c>
      <c r="I332">
        <v>14.05</v>
      </c>
      <c r="J332">
        <v>15281</v>
      </c>
      <c r="K332" t="s">
        <v>1335</v>
      </c>
      <c r="L332">
        <v>107300</v>
      </c>
      <c r="M332" t="s">
        <v>1359</v>
      </c>
      <c r="N332">
        <v>3200</v>
      </c>
      <c r="O332" t="s">
        <v>1337</v>
      </c>
      <c r="P332" t="s">
        <v>1345</v>
      </c>
      <c r="Q332" s="12">
        <f t="shared" ca="1" si="10"/>
        <v>44980</v>
      </c>
      <c r="R332" t="str">
        <f t="shared" ca="1" si="11"/>
        <v>CUST1997</v>
      </c>
      <c r="S332">
        <f>IF(Table001__Page_1_13[[#This Row],[Loan Status]]="NO LOAN",0,1)</f>
        <v>1</v>
      </c>
      <c r="T332">
        <f>IF(Table001__Page_1_13[[#This Row],[Loan Status]]="active",1,0)</f>
        <v>0</v>
      </c>
      <c r="U332">
        <f>IF(Table001__Page_1_13[[#This Row],[NPA Status]]="NPA",Table001__Page_1_13[[#This Row],[Loan Amount (■)]],0)</f>
        <v>0</v>
      </c>
    </row>
    <row r="333" spans="1:21" x14ac:dyDescent="0.25">
      <c r="A333" t="s">
        <v>1366</v>
      </c>
      <c r="B333" t="s">
        <v>1373</v>
      </c>
      <c r="C333" t="s">
        <v>1365</v>
      </c>
      <c r="D333" t="s">
        <v>1334</v>
      </c>
      <c r="E333">
        <v>41</v>
      </c>
      <c r="F333" s="1">
        <v>44016</v>
      </c>
      <c r="G333">
        <v>197300</v>
      </c>
      <c r="H333">
        <v>0</v>
      </c>
      <c r="I333">
        <v>0</v>
      </c>
      <c r="J333">
        <v>0</v>
      </c>
      <c r="K333" t="s">
        <v>1356</v>
      </c>
      <c r="L333">
        <v>186200</v>
      </c>
      <c r="M333" t="s">
        <v>16</v>
      </c>
      <c r="N333">
        <v>66900</v>
      </c>
      <c r="O333" t="s">
        <v>1357</v>
      </c>
      <c r="P333" t="s">
        <v>1338</v>
      </c>
      <c r="Q333" s="12">
        <f t="shared" ca="1" si="10"/>
        <v>45636</v>
      </c>
      <c r="R333" t="str">
        <f t="shared" ca="1" si="11"/>
        <v>CUST1641</v>
      </c>
      <c r="S333">
        <f>IF(Table001__Page_1_13[[#This Row],[Loan Status]]="NO LOAN",0,1)</f>
        <v>0</v>
      </c>
      <c r="T333">
        <f>IF(Table001__Page_1_13[[#This Row],[Loan Status]]="active",1,0)</f>
        <v>0</v>
      </c>
      <c r="U333">
        <f>IF(Table001__Page_1_13[[#This Row],[NPA Status]]="NPA",Table001__Page_1_13[[#This Row],[Loan Amount (■)]],0)</f>
        <v>0</v>
      </c>
    </row>
    <row r="334" spans="1:21" x14ac:dyDescent="0.25">
      <c r="A334" t="s">
        <v>1331</v>
      </c>
      <c r="B334" t="s">
        <v>1358</v>
      </c>
      <c r="C334" t="s">
        <v>1333</v>
      </c>
      <c r="D334" t="s">
        <v>1342</v>
      </c>
      <c r="E334">
        <v>30</v>
      </c>
      <c r="F334" s="1">
        <v>43858</v>
      </c>
      <c r="G334">
        <v>101000</v>
      </c>
      <c r="H334">
        <v>0</v>
      </c>
      <c r="I334">
        <v>0</v>
      </c>
      <c r="J334">
        <v>0</v>
      </c>
      <c r="K334" t="s">
        <v>1356</v>
      </c>
      <c r="L334">
        <v>77500</v>
      </c>
      <c r="M334" t="s">
        <v>16</v>
      </c>
      <c r="N334">
        <v>45600</v>
      </c>
      <c r="O334" t="s">
        <v>1357</v>
      </c>
      <c r="P334" t="s">
        <v>1345</v>
      </c>
      <c r="Q334" s="12">
        <f t="shared" ca="1" si="10"/>
        <v>44788</v>
      </c>
      <c r="R334" t="str">
        <f t="shared" ca="1" si="11"/>
        <v>CUST1289</v>
      </c>
      <c r="S334">
        <f>IF(Table001__Page_1_13[[#This Row],[Loan Status]]="NO LOAN",0,1)</f>
        <v>0</v>
      </c>
      <c r="T334">
        <f>IF(Table001__Page_1_13[[#This Row],[Loan Status]]="active",1,0)</f>
        <v>0</v>
      </c>
      <c r="U334">
        <f>IF(Table001__Page_1_13[[#This Row],[NPA Status]]="NPA",Table001__Page_1_13[[#This Row],[Loan Amount (■)]],0)</f>
        <v>0</v>
      </c>
    </row>
    <row r="335" spans="1:21" x14ac:dyDescent="0.25">
      <c r="A335" t="s">
        <v>1339</v>
      </c>
      <c r="B335" t="s">
        <v>1332</v>
      </c>
      <c r="C335" t="s">
        <v>1333</v>
      </c>
      <c r="D335" t="s">
        <v>1334</v>
      </c>
      <c r="E335">
        <v>43</v>
      </c>
      <c r="F335" s="1">
        <v>45253</v>
      </c>
      <c r="G335">
        <v>47000</v>
      </c>
      <c r="H335">
        <v>775000</v>
      </c>
      <c r="I335">
        <v>9.25</v>
      </c>
      <c r="J335">
        <v>16182</v>
      </c>
      <c r="K335" t="s">
        <v>1343</v>
      </c>
      <c r="L335">
        <v>81500</v>
      </c>
      <c r="M335" t="s">
        <v>1336</v>
      </c>
      <c r="N335">
        <v>3000</v>
      </c>
      <c r="O335" t="s">
        <v>1337</v>
      </c>
      <c r="P335" t="s">
        <v>1361</v>
      </c>
      <c r="Q335" s="12">
        <f t="shared" ca="1" si="10"/>
        <v>43677</v>
      </c>
      <c r="R335" t="str">
        <f t="shared" ca="1" si="11"/>
        <v>CUST1441</v>
      </c>
      <c r="S335">
        <f>IF(Table001__Page_1_13[[#This Row],[Loan Status]]="NO LOAN",0,1)</f>
        <v>1</v>
      </c>
      <c r="T335">
        <f>IF(Table001__Page_1_13[[#This Row],[Loan Status]]="active",1,0)</f>
        <v>1</v>
      </c>
      <c r="U335">
        <f>IF(Table001__Page_1_13[[#This Row],[NPA Status]]="NPA",Table001__Page_1_13[[#This Row],[Loan Amount (■)]],0)</f>
        <v>0</v>
      </c>
    </row>
    <row r="336" spans="1:21" x14ac:dyDescent="0.25">
      <c r="A336" t="s">
        <v>1339</v>
      </c>
      <c r="B336" t="s">
        <v>1368</v>
      </c>
      <c r="C336" t="s">
        <v>1365</v>
      </c>
      <c r="D336" t="s">
        <v>1342</v>
      </c>
      <c r="E336">
        <v>59</v>
      </c>
      <c r="F336" s="1">
        <v>44310</v>
      </c>
      <c r="G336">
        <v>220700</v>
      </c>
      <c r="H336">
        <v>0</v>
      </c>
      <c r="I336">
        <v>0</v>
      </c>
      <c r="J336">
        <v>0</v>
      </c>
      <c r="K336" t="s">
        <v>1356</v>
      </c>
      <c r="L336">
        <v>161500</v>
      </c>
      <c r="M336" t="s">
        <v>1359</v>
      </c>
      <c r="N336">
        <v>35300</v>
      </c>
      <c r="O336" t="s">
        <v>1357</v>
      </c>
      <c r="P336" t="s">
        <v>1338</v>
      </c>
      <c r="Q336" s="12">
        <f t="shared" ca="1" si="10"/>
        <v>45859</v>
      </c>
      <c r="R336" t="str">
        <f t="shared" ca="1" si="11"/>
        <v>CUST2000</v>
      </c>
      <c r="S336">
        <f>IF(Table001__Page_1_13[[#This Row],[Loan Status]]="NO LOAN",0,1)</f>
        <v>0</v>
      </c>
      <c r="T336">
        <f>IF(Table001__Page_1_13[[#This Row],[Loan Status]]="active",1,0)</f>
        <v>0</v>
      </c>
      <c r="U336">
        <f>IF(Table001__Page_1_13[[#This Row],[NPA Status]]="NPA",Table001__Page_1_13[[#This Row],[Loan Amount (■)]],0)</f>
        <v>0</v>
      </c>
    </row>
    <row r="337" spans="1:21" x14ac:dyDescent="0.25">
      <c r="A337" t="s">
        <v>1339</v>
      </c>
      <c r="B337" t="s">
        <v>1358</v>
      </c>
      <c r="C337" t="s">
        <v>1333</v>
      </c>
      <c r="D337" t="s">
        <v>1334</v>
      </c>
      <c r="E337">
        <v>25</v>
      </c>
      <c r="F337" s="1">
        <v>45723</v>
      </c>
      <c r="G337">
        <v>239700</v>
      </c>
      <c r="H337">
        <v>0</v>
      </c>
      <c r="I337">
        <v>0</v>
      </c>
      <c r="J337">
        <v>0</v>
      </c>
      <c r="K337" t="s">
        <v>1356</v>
      </c>
      <c r="L337">
        <v>214000</v>
      </c>
      <c r="M337" t="s">
        <v>1352</v>
      </c>
      <c r="N337">
        <v>5900</v>
      </c>
      <c r="O337" t="s">
        <v>1357</v>
      </c>
      <c r="P337" t="s">
        <v>1338</v>
      </c>
      <c r="Q337" s="12">
        <f t="shared" ca="1" si="10"/>
        <v>43786</v>
      </c>
      <c r="R337" t="str">
        <f t="shared" ca="1" si="11"/>
        <v>CUST1475</v>
      </c>
      <c r="S337">
        <f>IF(Table001__Page_1_13[[#This Row],[Loan Status]]="NO LOAN",0,1)</f>
        <v>0</v>
      </c>
      <c r="T337">
        <f>IF(Table001__Page_1_13[[#This Row],[Loan Status]]="active",1,0)</f>
        <v>0</v>
      </c>
      <c r="U337">
        <f>IF(Table001__Page_1_13[[#This Row],[NPA Status]]="NPA",Table001__Page_1_13[[#This Row],[Loan Amount (■)]],0)</f>
        <v>0</v>
      </c>
    </row>
    <row r="338" spans="1:21" x14ac:dyDescent="0.25">
      <c r="A338" t="s">
        <v>1366</v>
      </c>
      <c r="B338" t="s">
        <v>1373</v>
      </c>
      <c r="C338" t="s">
        <v>1365</v>
      </c>
      <c r="D338" t="s">
        <v>1342</v>
      </c>
      <c r="E338">
        <v>21</v>
      </c>
      <c r="F338" s="1">
        <v>44604</v>
      </c>
      <c r="G338">
        <v>91400</v>
      </c>
      <c r="H338">
        <v>1040900</v>
      </c>
      <c r="I338">
        <v>12.68</v>
      </c>
      <c r="J338">
        <v>23514</v>
      </c>
      <c r="K338" t="s">
        <v>1374</v>
      </c>
      <c r="L338">
        <v>100900</v>
      </c>
      <c r="M338" t="s">
        <v>1336</v>
      </c>
      <c r="N338">
        <v>9500</v>
      </c>
      <c r="O338" t="s">
        <v>1353</v>
      </c>
      <c r="P338" t="s">
        <v>1338</v>
      </c>
      <c r="Q338" s="12">
        <f t="shared" ca="1" si="10"/>
        <v>44602</v>
      </c>
      <c r="R338" t="str">
        <f t="shared" ca="1" si="11"/>
        <v>CUST1614</v>
      </c>
      <c r="S338">
        <f>IF(Table001__Page_1_13[[#This Row],[Loan Status]]="NO LOAN",0,1)</f>
        <v>1</v>
      </c>
      <c r="T338">
        <f>IF(Table001__Page_1_13[[#This Row],[Loan Status]]="active",1,0)</f>
        <v>0</v>
      </c>
      <c r="U338">
        <f>IF(Table001__Page_1_13[[#This Row],[NPA Status]]="NPA",Table001__Page_1_13[[#This Row],[Loan Amount (■)]],0)</f>
        <v>1040900</v>
      </c>
    </row>
    <row r="339" spans="1:21" x14ac:dyDescent="0.25">
      <c r="A339" t="s">
        <v>1339</v>
      </c>
      <c r="B339" t="s">
        <v>1354</v>
      </c>
      <c r="C339" t="s">
        <v>1355</v>
      </c>
      <c r="D339" t="s">
        <v>1334</v>
      </c>
      <c r="E339">
        <v>33</v>
      </c>
      <c r="F339" s="1">
        <v>44111</v>
      </c>
      <c r="G339">
        <v>78900</v>
      </c>
      <c r="H339">
        <v>1429400</v>
      </c>
      <c r="I339">
        <v>11.91</v>
      </c>
      <c r="J339">
        <v>31731</v>
      </c>
      <c r="K339" t="s">
        <v>1335</v>
      </c>
      <c r="L339">
        <v>90700</v>
      </c>
      <c r="M339" t="s">
        <v>1352</v>
      </c>
      <c r="N339">
        <v>8000</v>
      </c>
      <c r="O339" t="s">
        <v>1337</v>
      </c>
      <c r="P339" t="s">
        <v>1376</v>
      </c>
      <c r="Q339" s="12">
        <f t="shared" ca="1" si="10"/>
        <v>45601</v>
      </c>
      <c r="R339" t="str">
        <f t="shared" ca="1" si="11"/>
        <v>CUST1801</v>
      </c>
      <c r="S339">
        <f>IF(Table001__Page_1_13[[#This Row],[Loan Status]]="NO LOAN",0,1)</f>
        <v>1</v>
      </c>
      <c r="T339">
        <f>IF(Table001__Page_1_13[[#This Row],[Loan Status]]="active",1,0)</f>
        <v>0</v>
      </c>
      <c r="U339">
        <f>IF(Table001__Page_1_13[[#This Row],[NPA Status]]="NPA",Table001__Page_1_13[[#This Row],[Loan Amount (■)]],0)</f>
        <v>0</v>
      </c>
    </row>
    <row r="340" spans="1:21" x14ac:dyDescent="0.25">
      <c r="A340" t="s">
        <v>1339</v>
      </c>
      <c r="B340" t="s">
        <v>1369</v>
      </c>
      <c r="C340" t="s">
        <v>1370</v>
      </c>
      <c r="D340" t="s">
        <v>1334</v>
      </c>
      <c r="E340">
        <v>41</v>
      </c>
      <c r="F340" s="1">
        <v>45732</v>
      </c>
      <c r="G340">
        <v>24400</v>
      </c>
      <c r="H340">
        <v>436300</v>
      </c>
      <c r="I340">
        <v>14.95</v>
      </c>
      <c r="J340">
        <v>12132</v>
      </c>
      <c r="K340" t="s">
        <v>1343</v>
      </c>
      <c r="L340">
        <v>30200</v>
      </c>
      <c r="M340" t="s">
        <v>16</v>
      </c>
      <c r="N340">
        <v>4700</v>
      </c>
      <c r="O340" t="s">
        <v>1337</v>
      </c>
      <c r="P340" t="s">
        <v>1338</v>
      </c>
      <c r="Q340" s="12">
        <f t="shared" ca="1" si="10"/>
        <v>45060</v>
      </c>
      <c r="R340" t="str">
        <f t="shared" ca="1" si="11"/>
        <v>CUST1775</v>
      </c>
      <c r="S340">
        <f>IF(Table001__Page_1_13[[#This Row],[Loan Status]]="NO LOAN",0,1)</f>
        <v>1</v>
      </c>
      <c r="T340">
        <f>IF(Table001__Page_1_13[[#This Row],[Loan Status]]="active",1,0)</f>
        <v>1</v>
      </c>
      <c r="U340">
        <f>IF(Table001__Page_1_13[[#This Row],[NPA Status]]="NPA",Table001__Page_1_13[[#This Row],[Loan Amount (■)]],0)</f>
        <v>0</v>
      </c>
    </row>
    <row r="341" spans="1:21" x14ac:dyDescent="0.25">
      <c r="A341" t="s">
        <v>1339</v>
      </c>
      <c r="B341" t="s">
        <v>1375</v>
      </c>
      <c r="C341" t="s">
        <v>1363</v>
      </c>
      <c r="D341" t="s">
        <v>1342</v>
      </c>
      <c r="E341">
        <v>46</v>
      </c>
      <c r="F341" s="1">
        <v>45920</v>
      </c>
      <c r="G341">
        <v>44700</v>
      </c>
      <c r="H341">
        <v>0</v>
      </c>
      <c r="I341">
        <v>0</v>
      </c>
      <c r="J341">
        <v>0</v>
      </c>
      <c r="K341" t="s">
        <v>1356</v>
      </c>
      <c r="L341">
        <v>64900</v>
      </c>
      <c r="M341" t="s">
        <v>1352</v>
      </c>
      <c r="N341">
        <v>20600</v>
      </c>
      <c r="O341" t="s">
        <v>1357</v>
      </c>
      <c r="P341" t="s">
        <v>1345</v>
      </c>
      <c r="Q341" s="12">
        <f t="shared" ca="1" si="10"/>
        <v>46210</v>
      </c>
      <c r="R341" t="str">
        <f t="shared" ca="1" si="11"/>
        <v>CUST1683</v>
      </c>
      <c r="S341">
        <f>IF(Table001__Page_1_13[[#This Row],[Loan Status]]="NO LOAN",0,1)</f>
        <v>0</v>
      </c>
      <c r="T341">
        <f>IF(Table001__Page_1_13[[#This Row],[Loan Status]]="active",1,0)</f>
        <v>0</v>
      </c>
      <c r="U341">
        <f>IF(Table001__Page_1_13[[#This Row],[NPA Status]]="NPA",Table001__Page_1_13[[#This Row],[Loan Amount (■)]],0)</f>
        <v>0</v>
      </c>
    </row>
    <row r="342" spans="1:21" x14ac:dyDescent="0.25">
      <c r="A342" t="s">
        <v>1339</v>
      </c>
      <c r="B342" t="s">
        <v>1375</v>
      </c>
      <c r="C342" t="s">
        <v>1363</v>
      </c>
      <c r="D342" t="s">
        <v>1334</v>
      </c>
      <c r="E342">
        <v>65</v>
      </c>
      <c r="F342" s="1">
        <v>44932</v>
      </c>
      <c r="G342">
        <v>143200</v>
      </c>
      <c r="H342">
        <v>0</v>
      </c>
      <c r="I342">
        <v>0</v>
      </c>
      <c r="J342">
        <v>0</v>
      </c>
      <c r="K342" t="s">
        <v>1356</v>
      </c>
      <c r="L342">
        <v>161300</v>
      </c>
      <c r="M342" t="s">
        <v>1359</v>
      </c>
      <c r="N342">
        <v>9500</v>
      </c>
      <c r="O342" t="s">
        <v>1357</v>
      </c>
      <c r="P342" t="s">
        <v>1338</v>
      </c>
      <c r="Q342" s="12">
        <f t="shared" ca="1" si="10"/>
        <v>44716</v>
      </c>
      <c r="R342" t="str">
        <f t="shared" ca="1" si="11"/>
        <v>CUST1390</v>
      </c>
      <c r="S342">
        <f>IF(Table001__Page_1_13[[#This Row],[Loan Status]]="NO LOAN",0,1)</f>
        <v>0</v>
      </c>
      <c r="T342">
        <f>IF(Table001__Page_1_13[[#This Row],[Loan Status]]="active",1,0)</f>
        <v>0</v>
      </c>
      <c r="U342">
        <f>IF(Table001__Page_1_13[[#This Row],[NPA Status]]="NPA",Table001__Page_1_13[[#This Row],[Loan Amount (■)]],0)</f>
        <v>0</v>
      </c>
    </row>
    <row r="343" spans="1:21" x14ac:dyDescent="0.25">
      <c r="A343" t="s">
        <v>1366</v>
      </c>
      <c r="B343" t="s">
        <v>1368</v>
      </c>
      <c r="C343" t="s">
        <v>1365</v>
      </c>
      <c r="D343" t="s">
        <v>1342</v>
      </c>
      <c r="E343">
        <v>41</v>
      </c>
      <c r="F343" s="1">
        <v>44843</v>
      </c>
      <c r="G343">
        <v>46700</v>
      </c>
      <c r="H343">
        <v>0</v>
      </c>
      <c r="I343">
        <v>0</v>
      </c>
      <c r="J343">
        <v>0</v>
      </c>
      <c r="K343" t="s">
        <v>1356</v>
      </c>
      <c r="L343">
        <v>34400</v>
      </c>
      <c r="M343" t="s">
        <v>1344</v>
      </c>
      <c r="N343">
        <v>5500</v>
      </c>
      <c r="O343" t="s">
        <v>1357</v>
      </c>
      <c r="P343" t="s">
        <v>1338</v>
      </c>
      <c r="Q343" s="12">
        <f t="shared" ca="1" si="10"/>
        <v>43867</v>
      </c>
      <c r="R343" t="str">
        <f t="shared" ca="1" si="11"/>
        <v>CUST1201</v>
      </c>
      <c r="S343">
        <f>IF(Table001__Page_1_13[[#This Row],[Loan Status]]="NO LOAN",0,1)</f>
        <v>0</v>
      </c>
      <c r="T343">
        <f>IF(Table001__Page_1_13[[#This Row],[Loan Status]]="active",1,0)</f>
        <v>0</v>
      </c>
      <c r="U343">
        <f>IF(Table001__Page_1_13[[#This Row],[NPA Status]]="NPA",Table001__Page_1_13[[#This Row],[Loan Amount (■)]],0)</f>
        <v>0</v>
      </c>
    </row>
    <row r="344" spans="1:21" x14ac:dyDescent="0.25">
      <c r="A344" t="s">
        <v>1339</v>
      </c>
      <c r="B344" t="s">
        <v>1332</v>
      </c>
      <c r="C344" t="s">
        <v>1333</v>
      </c>
      <c r="D344" t="s">
        <v>1342</v>
      </c>
      <c r="E344">
        <v>38</v>
      </c>
      <c r="F344" s="1">
        <v>43607</v>
      </c>
      <c r="G344">
        <v>21700</v>
      </c>
      <c r="H344">
        <v>0</v>
      </c>
      <c r="I344">
        <v>0</v>
      </c>
      <c r="J344">
        <v>0</v>
      </c>
      <c r="K344" t="s">
        <v>1356</v>
      </c>
      <c r="L344">
        <v>20300</v>
      </c>
      <c r="M344" t="s">
        <v>1359</v>
      </c>
      <c r="N344">
        <v>2600</v>
      </c>
      <c r="O344" t="s">
        <v>1357</v>
      </c>
      <c r="P344" t="s">
        <v>1345</v>
      </c>
      <c r="Q344" s="12">
        <f t="shared" ca="1" si="10"/>
        <v>45816</v>
      </c>
      <c r="R344" t="str">
        <f t="shared" ca="1" si="11"/>
        <v>CUST1684</v>
      </c>
      <c r="S344">
        <f>IF(Table001__Page_1_13[[#This Row],[Loan Status]]="NO LOAN",0,1)</f>
        <v>0</v>
      </c>
      <c r="T344">
        <f>IF(Table001__Page_1_13[[#This Row],[Loan Status]]="active",1,0)</f>
        <v>0</v>
      </c>
      <c r="U344">
        <f>IF(Table001__Page_1_13[[#This Row],[NPA Status]]="NPA",Table001__Page_1_13[[#This Row],[Loan Amount (■)]],0)</f>
        <v>0</v>
      </c>
    </row>
    <row r="345" spans="1:21" x14ac:dyDescent="0.25">
      <c r="A345" t="s">
        <v>1346</v>
      </c>
      <c r="B345" t="s">
        <v>1349</v>
      </c>
      <c r="C345" t="s">
        <v>1350</v>
      </c>
      <c r="D345" t="s">
        <v>1342</v>
      </c>
      <c r="E345">
        <v>57</v>
      </c>
      <c r="F345" s="1">
        <v>43966</v>
      </c>
      <c r="G345">
        <v>1464100</v>
      </c>
      <c r="H345">
        <v>0</v>
      </c>
      <c r="I345">
        <v>0</v>
      </c>
      <c r="J345">
        <v>0</v>
      </c>
      <c r="K345" t="s">
        <v>1356</v>
      </c>
      <c r="L345">
        <v>1576800</v>
      </c>
      <c r="M345" t="s">
        <v>1352</v>
      </c>
      <c r="N345">
        <v>3800</v>
      </c>
      <c r="O345" t="s">
        <v>1357</v>
      </c>
      <c r="P345" t="s">
        <v>1338</v>
      </c>
      <c r="Q345" s="12">
        <f t="shared" ca="1" si="10"/>
        <v>44671</v>
      </c>
      <c r="R345" t="str">
        <f t="shared" ca="1" si="11"/>
        <v>CUST1386</v>
      </c>
      <c r="S345">
        <f>IF(Table001__Page_1_13[[#This Row],[Loan Status]]="NO LOAN",0,1)</f>
        <v>0</v>
      </c>
      <c r="T345">
        <f>IF(Table001__Page_1_13[[#This Row],[Loan Status]]="active",1,0)</f>
        <v>0</v>
      </c>
      <c r="U345">
        <f>IF(Table001__Page_1_13[[#This Row],[NPA Status]]="NPA",Table001__Page_1_13[[#This Row],[Loan Amount (■)]],0)</f>
        <v>0</v>
      </c>
    </row>
    <row r="346" spans="1:21" x14ac:dyDescent="0.25">
      <c r="A346" t="s">
        <v>1339</v>
      </c>
      <c r="B346" t="s">
        <v>1371</v>
      </c>
      <c r="C346" t="s">
        <v>1372</v>
      </c>
      <c r="D346" t="s">
        <v>1342</v>
      </c>
      <c r="E346">
        <v>65</v>
      </c>
      <c r="F346" s="1">
        <v>44305</v>
      </c>
      <c r="G346">
        <v>21600</v>
      </c>
      <c r="H346">
        <v>193000</v>
      </c>
      <c r="I346">
        <v>11.14</v>
      </c>
      <c r="J346">
        <v>17070</v>
      </c>
      <c r="K346" t="s">
        <v>1335</v>
      </c>
      <c r="L346">
        <v>32800</v>
      </c>
      <c r="M346" t="s">
        <v>1336</v>
      </c>
      <c r="N346">
        <v>1900</v>
      </c>
      <c r="O346" t="s">
        <v>1337</v>
      </c>
      <c r="P346" t="s">
        <v>1345</v>
      </c>
      <c r="Q346" s="12">
        <f t="shared" ca="1" si="10"/>
        <v>45043</v>
      </c>
      <c r="R346" t="str">
        <f t="shared" ca="1" si="11"/>
        <v>CUST1448</v>
      </c>
      <c r="S346">
        <f>IF(Table001__Page_1_13[[#This Row],[Loan Status]]="NO LOAN",0,1)</f>
        <v>1</v>
      </c>
      <c r="T346">
        <f>IF(Table001__Page_1_13[[#This Row],[Loan Status]]="active",1,0)</f>
        <v>0</v>
      </c>
      <c r="U346">
        <f>IF(Table001__Page_1_13[[#This Row],[NPA Status]]="NPA",Table001__Page_1_13[[#This Row],[Loan Amount (■)]],0)</f>
        <v>0</v>
      </c>
    </row>
    <row r="347" spans="1:21" x14ac:dyDescent="0.25">
      <c r="A347" t="s">
        <v>1346</v>
      </c>
      <c r="B347" t="s">
        <v>1362</v>
      </c>
      <c r="C347" t="s">
        <v>1363</v>
      </c>
      <c r="D347" t="s">
        <v>1342</v>
      </c>
      <c r="E347">
        <v>52</v>
      </c>
      <c r="F347" s="1">
        <v>45148</v>
      </c>
      <c r="G347">
        <v>510700</v>
      </c>
      <c r="H347">
        <v>940500</v>
      </c>
      <c r="I347">
        <v>11.15</v>
      </c>
      <c r="J347">
        <v>43900</v>
      </c>
      <c r="K347" t="s">
        <v>1374</v>
      </c>
      <c r="L347">
        <v>332200</v>
      </c>
      <c r="M347" t="s">
        <v>16</v>
      </c>
      <c r="N347">
        <v>8600</v>
      </c>
      <c r="O347" t="s">
        <v>1353</v>
      </c>
      <c r="P347" t="s">
        <v>1361</v>
      </c>
      <c r="Q347" s="12">
        <f t="shared" ca="1" si="10"/>
        <v>44475</v>
      </c>
      <c r="R347" t="str">
        <f t="shared" ca="1" si="11"/>
        <v>CUST1995</v>
      </c>
      <c r="S347">
        <f>IF(Table001__Page_1_13[[#This Row],[Loan Status]]="NO LOAN",0,1)</f>
        <v>1</v>
      </c>
      <c r="T347">
        <f>IF(Table001__Page_1_13[[#This Row],[Loan Status]]="active",1,0)</f>
        <v>0</v>
      </c>
      <c r="U347">
        <f>IF(Table001__Page_1_13[[#This Row],[NPA Status]]="NPA",Table001__Page_1_13[[#This Row],[Loan Amount (■)]],0)</f>
        <v>940500</v>
      </c>
    </row>
    <row r="348" spans="1:21" x14ac:dyDescent="0.25">
      <c r="A348" t="s">
        <v>1339</v>
      </c>
      <c r="B348" t="s">
        <v>1364</v>
      </c>
      <c r="C348" t="s">
        <v>1365</v>
      </c>
      <c r="D348" t="s">
        <v>1342</v>
      </c>
      <c r="E348">
        <v>56</v>
      </c>
      <c r="F348" s="1">
        <v>45031</v>
      </c>
      <c r="G348">
        <v>57800</v>
      </c>
      <c r="H348">
        <v>246200</v>
      </c>
      <c r="I348">
        <v>10.37</v>
      </c>
      <c r="J348">
        <v>21687</v>
      </c>
      <c r="K348" t="s">
        <v>1351</v>
      </c>
      <c r="L348">
        <v>75200</v>
      </c>
      <c r="M348" t="s">
        <v>1344</v>
      </c>
      <c r="N348">
        <v>2900</v>
      </c>
      <c r="O348" t="s">
        <v>1353</v>
      </c>
      <c r="P348" t="s">
        <v>1361</v>
      </c>
      <c r="Q348" s="12">
        <f t="shared" ca="1" si="10"/>
        <v>45133</v>
      </c>
      <c r="R348" t="str">
        <f t="shared" ca="1" si="11"/>
        <v>CUST1633</v>
      </c>
      <c r="S348">
        <f>IF(Table001__Page_1_13[[#This Row],[Loan Status]]="NO LOAN",0,1)</f>
        <v>1</v>
      </c>
      <c r="T348">
        <f>IF(Table001__Page_1_13[[#This Row],[Loan Status]]="active",1,0)</f>
        <v>0</v>
      </c>
      <c r="U348">
        <f>IF(Table001__Page_1_13[[#This Row],[NPA Status]]="NPA",Table001__Page_1_13[[#This Row],[Loan Amount (■)]],0)</f>
        <v>246200</v>
      </c>
    </row>
    <row r="349" spans="1:21" x14ac:dyDescent="0.25">
      <c r="A349" t="s">
        <v>1339</v>
      </c>
      <c r="B349" t="s">
        <v>1332</v>
      </c>
      <c r="C349" t="s">
        <v>1333</v>
      </c>
      <c r="D349" t="s">
        <v>1342</v>
      </c>
      <c r="E349">
        <v>37</v>
      </c>
      <c r="F349" s="1">
        <v>45512</v>
      </c>
      <c r="G349">
        <v>69800</v>
      </c>
      <c r="H349">
        <v>1016300</v>
      </c>
      <c r="I349">
        <v>11.52</v>
      </c>
      <c r="J349">
        <v>90069</v>
      </c>
      <c r="K349" t="s">
        <v>1351</v>
      </c>
      <c r="L349">
        <v>72900</v>
      </c>
      <c r="M349" t="s">
        <v>1336</v>
      </c>
      <c r="N349">
        <v>6700</v>
      </c>
      <c r="O349" t="s">
        <v>1353</v>
      </c>
      <c r="P349" t="s">
        <v>1338</v>
      </c>
      <c r="Q349" s="12">
        <f t="shared" ca="1" si="10"/>
        <v>46196</v>
      </c>
      <c r="R349" t="str">
        <f t="shared" ca="1" si="11"/>
        <v>CUST1051</v>
      </c>
      <c r="S349">
        <f>IF(Table001__Page_1_13[[#This Row],[Loan Status]]="NO LOAN",0,1)</f>
        <v>1</v>
      </c>
      <c r="T349">
        <f>IF(Table001__Page_1_13[[#This Row],[Loan Status]]="active",1,0)</f>
        <v>0</v>
      </c>
      <c r="U349">
        <f>IF(Table001__Page_1_13[[#This Row],[NPA Status]]="NPA",Table001__Page_1_13[[#This Row],[Loan Amount (■)]],0)</f>
        <v>1016300</v>
      </c>
    </row>
    <row r="350" spans="1:21" x14ac:dyDescent="0.25">
      <c r="A350" t="s">
        <v>1346</v>
      </c>
      <c r="B350" t="s">
        <v>1369</v>
      </c>
      <c r="C350" t="s">
        <v>1370</v>
      </c>
      <c r="D350" t="s">
        <v>1342</v>
      </c>
      <c r="E350">
        <v>55</v>
      </c>
      <c r="F350" s="1">
        <v>44996</v>
      </c>
      <c r="G350">
        <v>42400</v>
      </c>
      <c r="H350">
        <v>0</v>
      </c>
      <c r="I350">
        <v>0</v>
      </c>
      <c r="J350">
        <v>0</v>
      </c>
      <c r="K350" t="s">
        <v>1356</v>
      </c>
      <c r="L350">
        <v>51300</v>
      </c>
      <c r="M350" t="s">
        <v>1336</v>
      </c>
      <c r="N350">
        <v>29200</v>
      </c>
      <c r="O350" t="s">
        <v>1357</v>
      </c>
      <c r="P350" t="s">
        <v>1361</v>
      </c>
      <c r="Q350" s="12">
        <f t="shared" ca="1" si="10"/>
        <v>44172</v>
      </c>
      <c r="R350" t="str">
        <f t="shared" ca="1" si="11"/>
        <v>CUST1858</v>
      </c>
      <c r="S350">
        <f>IF(Table001__Page_1_13[[#This Row],[Loan Status]]="NO LOAN",0,1)</f>
        <v>0</v>
      </c>
      <c r="T350">
        <f>IF(Table001__Page_1_13[[#This Row],[Loan Status]]="active",1,0)</f>
        <v>0</v>
      </c>
      <c r="U350">
        <f>IF(Table001__Page_1_13[[#This Row],[NPA Status]]="NPA",Table001__Page_1_13[[#This Row],[Loan Amount (■)]],0)</f>
        <v>0</v>
      </c>
    </row>
    <row r="351" spans="1:21" x14ac:dyDescent="0.25">
      <c r="A351" t="s">
        <v>1366</v>
      </c>
      <c r="B351" t="s">
        <v>1362</v>
      </c>
      <c r="C351" t="s">
        <v>1363</v>
      </c>
      <c r="D351" t="s">
        <v>1334</v>
      </c>
      <c r="E351">
        <v>31</v>
      </c>
      <c r="F351" s="1">
        <v>44061</v>
      </c>
      <c r="G351">
        <v>145900</v>
      </c>
      <c r="H351">
        <v>0</v>
      </c>
      <c r="I351">
        <v>0</v>
      </c>
      <c r="J351">
        <v>0</v>
      </c>
      <c r="K351" t="s">
        <v>1356</v>
      </c>
      <c r="L351">
        <v>142200</v>
      </c>
      <c r="M351" t="s">
        <v>1359</v>
      </c>
      <c r="N351">
        <v>25000</v>
      </c>
      <c r="O351" t="s">
        <v>1357</v>
      </c>
      <c r="P351" t="s">
        <v>1345</v>
      </c>
      <c r="Q351" s="12">
        <f t="shared" ca="1" si="10"/>
        <v>44327</v>
      </c>
      <c r="R351" t="str">
        <f t="shared" ca="1" si="11"/>
        <v>CUST1642</v>
      </c>
      <c r="S351">
        <f>IF(Table001__Page_1_13[[#This Row],[Loan Status]]="NO LOAN",0,1)</f>
        <v>0</v>
      </c>
      <c r="T351">
        <f>IF(Table001__Page_1_13[[#This Row],[Loan Status]]="active",1,0)</f>
        <v>0</v>
      </c>
      <c r="U351">
        <f>IF(Table001__Page_1_13[[#This Row],[NPA Status]]="NPA",Table001__Page_1_13[[#This Row],[Loan Amount (■)]],0)</f>
        <v>0</v>
      </c>
    </row>
    <row r="352" spans="1:21" x14ac:dyDescent="0.25">
      <c r="A352" t="s">
        <v>1366</v>
      </c>
      <c r="B352" t="s">
        <v>1375</v>
      </c>
      <c r="C352" t="s">
        <v>1363</v>
      </c>
      <c r="D352" t="s">
        <v>1334</v>
      </c>
      <c r="E352">
        <v>41</v>
      </c>
      <c r="F352" s="1">
        <v>45370</v>
      </c>
      <c r="G352">
        <v>22100</v>
      </c>
      <c r="H352">
        <v>640500</v>
      </c>
      <c r="I352">
        <v>10.65</v>
      </c>
      <c r="J352">
        <v>56504</v>
      </c>
      <c r="K352" t="s">
        <v>1343</v>
      </c>
      <c r="L352">
        <v>17400</v>
      </c>
      <c r="M352" t="s">
        <v>1352</v>
      </c>
      <c r="N352">
        <v>8300</v>
      </c>
      <c r="O352" t="s">
        <v>1337</v>
      </c>
      <c r="P352" t="s">
        <v>1361</v>
      </c>
      <c r="Q352" s="12">
        <f t="shared" ca="1" si="10"/>
        <v>43488</v>
      </c>
      <c r="R352" t="str">
        <f t="shared" ca="1" si="11"/>
        <v>CUST1132</v>
      </c>
      <c r="S352">
        <f>IF(Table001__Page_1_13[[#This Row],[Loan Status]]="NO LOAN",0,1)</f>
        <v>1</v>
      </c>
      <c r="T352">
        <f>IF(Table001__Page_1_13[[#This Row],[Loan Status]]="active",1,0)</f>
        <v>1</v>
      </c>
      <c r="U352">
        <f>IF(Table001__Page_1_13[[#This Row],[NPA Status]]="NPA",Table001__Page_1_13[[#This Row],[Loan Amount (■)]],0)</f>
        <v>0</v>
      </c>
    </row>
    <row r="353" spans="1:21" x14ac:dyDescent="0.25">
      <c r="A353" t="s">
        <v>1331</v>
      </c>
      <c r="B353" t="s">
        <v>1340</v>
      </c>
      <c r="C353" t="s">
        <v>1341</v>
      </c>
      <c r="D353" t="s">
        <v>1334</v>
      </c>
      <c r="E353">
        <v>46</v>
      </c>
      <c r="F353" s="1">
        <v>43746</v>
      </c>
      <c r="G353">
        <v>15700</v>
      </c>
      <c r="H353">
        <v>0</v>
      </c>
      <c r="I353">
        <v>0</v>
      </c>
      <c r="J353">
        <v>0</v>
      </c>
      <c r="K353" t="s">
        <v>1356</v>
      </c>
      <c r="L353">
        <v>18600</v>
      </c>
      <c r="M353" t="s">
        <v>1359</v>
      </c>
      <c r="N353">
        <v>7900</v>
      </c>
      <c r="O353" t="s">
        <v>1357</v>
      </c>
      <c r="P353" t="s">
        <v>1345</v>
      </c>
      <c r="Q353" s="12">
        <f t="shared" ca="1" si="10"/>
        <v>44727</v>
      </c>
      <c r="R353" t="str">
        <f t="shared" ca="1" si="11"/>
        <v>CUST1502</v>
      </c>
      <c r="S353">
        <f>IF(Table001__Page_1_13[[#This Row],[Loan Status]]="NO LOAN",0,1)</f>
        <v>0</v>
      </c>
      <c r="T353">
        <f>IF(Table001__Page_1_13[[#This Row],[Loan Status]]="active",1,0)</f>
        <v>0</v>
      </c>
      <c r="U353">
        <f>IF(Table001__Page_1_13[[#This Row],[NPA Status]]="NPA",Table001__Page_1_13[[#This Row],[Loan Amount (■)]],0)</f>
        <v>0</v>
      </c>
    </row>
    <row r="354" spans="1:21" x14ac:dyDescent="0.25">
      <c r="A354" t="s">
        <v>1366</v>
      </c>
      <c r="B354" t="s">
        <v>1369</v>
      </c>
      <c r="C354" t="s">
        <v>1370</v>
      </c>
      <c r="D354" t="s">
        <v>1334</v>
      </c>
      <c r="E354">
        <v>24</v>
      </c>
      <c r="F354" s="1">
        <v>43889</v>
      </c>
      <c r="G354">
        <v>294800</v>
      </c>
      <c r="H354">
        <v>0</v>
      </c>
      <c r="I354">
        <v>0</v>
      </c>
      <c r="J354">
        <v>0</v>
      </c>
      <c r="K354" t="s">
        <v>1356</v>
      </c>
      <c r="L354">
        <v>343000</v>
      </c>
      <c r="M354" t="s">
        <v>1352</v>
      </c>
      <c r="N354">
        <v>46200</v>
      </c>
      <c r="O354" t="s">
        <v>1357</v>
      </c>
      <c r="P354" t="s">
        <v>1345</v>
      </c>
      <c r="Q354" s="12">
        <f t="shared" ca="1" si="10"/>
        <v>44891</v>
      </c>
      <c r="R354" t="str">
        <f t="shared" ca="1" si="11"/>
        <v>CUST1447</v>
      </c>
      <c r="S354">
        <f>IF(Table001__Page_1_13[[#This Row],[Loan Status]]="NO LOAN",0,1)</f>
        <v>0</v>
      </c>
      <c r="T354">
        <f>IF(Table001__Page_1_13[[#This Row],[Loan Status]]="active",1,0)</f>
        <v>0</v>
      </c>
      <c r="U354">
        <f>IF(Table001__Page_1_13[[#This Row],[NPA Status]]="NPA",Table001__Page_1_13[[#This Row],[Loan Amount (■)]],0)</f>
        <v>0</v>
      </c>
    </row>
    <row r="355" spans="1:21" x14ac:dyDescent="0.25">
      <c r="A355" t="s">
        <v>1339</v>
      </c>
      <c r="B355" t="s">
        <v>1373</v>
      </c>
      <c r="C355" t="s">
        <v>1365</v>
      </c>
      <c r="D355" t="s">
        <v>1334</v>
      </c>
      <c r="E355">
        <v>54</v>
      </c>
      <c r="F355" s="1">
        <v>43735</v>
      </c>
      <c r="G355">
        <v>37900</v>
      </c>
      <c r="H355">
        <v>110400</v>
      </c>
      <c r="I355">
        <v>14.29</v>
      </c>
      <c r="J355">
        <v>2585</v>
      </c>
      <c r="K355" t="s">
        <v>1343</v>
      </c>
      <c r="L355">
        <v>47100</v>
      </c>
      <c r="M355" t="s">
        <v>1359</v>
      </c>
      <c r="N355">
        <v>13600</v>
      </c>
      <c r="O355" t="s">
        <v>1337</v>
      </c>
      <c r="P355" t="s">
        <v>1376</v>
      </c>
      <c r="Q355" s="12">
        <f t="shared" ca="1" si="10"/>
        <v>45602</v>
      </c>
      <c r="R355" t="str">
        <f t="shared" ca="1" si="11"/>
        <v>CUST1588</v>
      </c>
      <c r="S355">
        <f>IF(Table001__Page_1_13[[#This Row],[Loan Status]]="NO LOAN",0,1)</f>
        <v>1</v>
      </c>
      <c r="T355">
        <f>IF(Table001__Page_1_13[[#This Row],[Loan Status]]="active",1,0)</f>
        <v>1</v>
      </c>
      <c r="U355">
        <f>IF(Table001__Page_1_13[[#This Row],[NPA Status]]="NPA",Table001__Page_1_13[[#This Row],[Loan Amount (■)]],0)</f>
        <v>0</v>
      </c>
    </row>
    <row r="356" spans="1:21" x14ac:dyDescent="0.25">
      <c r="A356" t="s">
        <v>1366</v>
      </c>
      <c r="B356" t="s">
        <v>1368</v>
      </c>
      <c r="C356" t="s">
        <v>1365</v>
      </c>
      <c r="D356" t="s">
        <v>1334</v>
      </c>
      <c r="E356">
        <v>38</v>
      </c>
      <c r="F356" s="1">
        <v>43619</v>
      </c>
      <c r="G356">
        <v>141400</v>
      </c>
      <c r="H356">
        <v>519100</v>
      </c>
      <c r="I356">
        <v>13.23</v>
      </c>
      <c r="J356">
        <v>17548</v>
      </c>
      <c r="K356" t="s">
        <v>1343</v>
      </c>
      <c r="L356">
        <v>140900</v>
      </c>
      <c r="M356" t="s">
        <v>1336</v>
      </c>
      <c r="N356">
        <v>6300</v>
      </c>
      <c r="O356" t="s">
        <v>1337</v>
      </c>
      <c r="P356" t="s">
        <v>1361</v>
      </c>
      <c r="Q356" s="12">
        <f t="shared" ca="1" si="10"/>
        <v>45768</v>
      </c>
      <c r="R356" t="str">
        <f t="shared" ca="1" si="11"/>
        <v>CUST1126</v>
      </c>
      <c r="S356">
        <f>IF(Table001__Page_1_13[[#This Row],[Loan Status]]="NO LOAN",0,1)</f>
        <v>1</v>
      </c>
      <c r="T356">
        <f>IF(Table001__Page_1_13[[#This Row],[Loan Status]]="active",1,0)</f>
        <v>1</v>
      </c>
      <c r="U356">
        <f>IF(Table001__Page_1_13[[#This Row],[NPA Status]]="NPA",Table001__Page_1_13[[#This Row],[Loan Amount (■)]],0)</f>
        <v>0</v>
      </c>
    </row>
    <row r="357" spans="1:21" x14ac:dyDescent="0.25">
      <c r="A357" t="s">
        <v>1339</v>
      </c>
      <c r="B357" t="s">
        <v>1373</v>
      </c>
      <c r="C357" t="s">
        <v>1365</v>
      </c>
      <c r="D357" t="s">
        <v>1334</v>
      </c>
      <c r="E357">
        <v>60</v>
      </c>
      <c r="F357" s="1">
        <v>45216</v>
      </c>
      <c r="G357">
        <v>29800</v>
      </c>
      <c r="H357">
        <v>1584000</v>
      </c>
      <c r="I357">
        <v>10.220000000000001</v>
      </c>
      <c r="J357">
        <v>40342</v>
      </c>
      <c r="K357" t="s">
        <v>1343</v>
      </c>
      <c r="L357">
        <v>25300</v>
      </c>
      <c r="M357" t="s">
        <v>16</v>
      </c>
      <c r="N357">
        <v>2400</v>
      </c>
      <c r="O357" t="s">
        <v>1337</v>
      </c>
      <c r="P357" t="s">
        <v>1345</v>
      </c>
      <c r="Q357" s="12">
        <f t="shared" ca="1" si="10"/>
        <v>44418</v>
      </c>
      <c r="R357" t="str">
        <f t="shared" ca="1" si="11"/>
        <v>CUST1689</v>
      </c>
      <c r="S357">
        <f>IF(Table001__Page_1_13[[#This Row],[Loan Status]]="NO LOAN",0,1)</f>
        <v>1</v>
      </c>
      <c r="T357">
        <f>IF(Table001__Page_1_13[[#This Row],[Loan Status]]="active",1,0)</f>
        <v>1</v>
      </c>
      <c r="U357">
        <f>IF(Table001__Page_1_13[[#This Row],[NPA Status]]="NPA",Table001__Page_1_13[[#This Row],[Loan Amount (■)]],0)</f>
        <v>0</v>
      </c>
    </row>
    <row r="358" spans="1:21" x14ac:dyDescent="0.25">
      <c r="A358" t="s">
        <v>1346</v>
      </c>
      <c r="B358" t="s">
        <v>1371</v>
      </c>
      <c r="C358" t="s">
        <v>1372</v>
      </c>
      <c r="D358" t="s">
        <v>1342</v>
      </c>
      <c r="E358">
        <v>55</v>
      </c>
      <c r="F358" s="1">
        <v>44127</v>
      </c>
      <c r="G358">
        <v>137000</v>
      </c>
      <c r="H358">
        <v>124200</v>
      </c>
      <c r="I358">
        <v>7.97</v>
      </c>
      <c r="J358">
        <v>10802</v>
      </c>
      <c r="K358" t="s">
        <v>1343</v>
      </c>
      <c r="L358">
        <v>83600</v>
      </c>
      <c r="M358" t="s">
        <v>1352</v>
      </c>
      <c r="N358">
        <v>12100</v>
      </c>
      <c r="O358" t="s">
        <v>1337</v>
      </c>
      <c r="P358" t="s">
        <v>1338</v>
      </c>
      <c r="Q358" s="12">
        <f t="shared" ca="1" si="10"/>
        <v>43654</v>
      </c>
      <c r="R358" t="str">
        <f t="shared" ca="1" si="11"/>
        <v>CUST1207</v>
      </c>
      <c r="S358">
        <f>IF(Table001__Page_1_13[[#This Row],[Loan Status]]="NO LOAN",0,1)</f>
        <v>1</v>
      </c>
      <c r="T358">
        <f>IF(Table001__Page_1_13[[#This Row],[Loan Status]]="active",1,0)</f>
        <v>1</v>
      </c>
      <c r="U358">
        <f>IF(Table001__Page_1_13[[#This Row],[NPA Status]]="NPA",Table001__Page_1_13[[#This Row],[Loan Amount (■)]],0)</f>
        <v>0</v>
      </c>
    </row>
    <row r="359" spans="1:21" x14ac:dyDescent="0.25">
      <c r="A359" t="s">
        <v>1346</v>
      </c>
      <c r="B359" t="s">
        <v>1369</v>
      </c>
      <c r="C359" t="s">
        <v>1370</v>
      </c>
      <c r="D359" t="s">
        <v>1342</v>
      </c>
      <c r="E359">
        <v>61</v>
      </c>
      <c r="F359" s="1">
        <v>45433</v>
      </c>
      <c r="G359">
        <v>313700</v>
      </c>
      <c r="H359">
        <v>0</v>
      </c>
      <c r="I359">
        <v>0</v>
      </c>
      <c r="J359">
        <v>0</v>
      </c>
      <c r="K359" t="s">
        <v>1356</v>
      </c>
      <c r="L359">
        <v>378000</v>
      </c>
      <c r="M359" t="s">
        <v>1344</v>
      </c>
      <c r="N359">
        <v>17900</v>
      </c>
      <c r="O359" t="s">
        <v>1357</v>
      </c>
      <c r="P359" t="s">
        <v>1338</v>
      </c>
      <c r="Q359" s="12">
        <f t="shared" ca="1" si="10"/>
        <v>45404</v>
      </c>
      <c r="R359" t="str">
        <f t="shared" ca="1" si="11"/>
        <v>CUST1879</v>
      </c>
      <c r="S359">
        <f>IF(Table001__Page_1_13[[#This Row],[Loan Status]]="NO LOAN",0,1)</f>
        <v>0</v>
      </c>
      <c r="T359">
        <f>IF(Table001__Page_1_13[[#This Row],[Loan Status]]="active",1,0)</f>
        <v>0</v>
      </c>
      <c r="U359">
        <f>IF(Table001__Page_1_13[[#This Row],[NPA Status]]="NPA",Table001__Page_1_13[[#This Row],[Loan Amount (■)]],0)</f>
        <v>0</v>
      </c>
    </row>
    <row r="360" spans="1:21" x14ac:dyDescent="0.25">
      <c r="A360" t="s">
        <v>1346</v>
      </c>
      <c r="B360" t="s">
        <v>1360</v>
      </c>
      <c r="C360" t="s">
        <v>1341</v>
      </c>
      <c r="D360" t="s">
        <v>1334</v>
      </c>
      <c r="E360">
        <v>49</v>
      </c>
      <c r="F360" s="1">
        <v>43548</v>
      </c>
      <c r="G360">
        <v>47900</v>
      </c>
      <c r="H360">
        <v>633200</v>
      </c>
      <c r="I360">
        <v>11.75</v>
      </c>
      <c r="J360">
        <v>20956</v>
      </c>
      <c r="K360" t="s">
        <v>1343</v>
      </c>
      <c r="L360">
        <v>53000</v>
      </c>
      <c r="M360" t="s">
        <v>1344</v>
      </c>
      <c r="N360">
        <v>4800</v>
      </c>
      <c r="O360" t="s">
        <v>1337</v>
      </c>
      <c r="P360" t="s">
        <v>1338</v>
      </c>
      <c r="Q360" s="12">
        <f t="shared" ca="1" si="10"/>
        <v>45593</v>
      </c>
      <c r="R360" t="str">
        <f t="shared" ca="1" si="11"/>
        <v>CUST1184</v>
      </c>
      <c r="S360">
        <f>IF(Table001__Page_1_13[[#This Row],[Loan Status]]="NO LOAN",0,1)</f>
        <v>1</v>
      </c>
      <c r="T360">
        <f>IF(Table001__Page_1_13[[#This Row],[Loan Status]]="active",1,0)</f>
        <v>1</v>
      </c>
      <c r="U360">
        <f>IF(Table001__Page_1_13[[#This Row],[NPA Status]]="NPA",Table001__Page_1_13[[#This Row],[Loan Amount (■)]],0)</f>
        <v>0</v>
      </c>
    </row>
    <row r="361" spans="1:21" x14ac:dyDescent="0.25">
      <c r="A361" t="s">
        <v>1331</v>
      </c>
      <c r="B361" t="s">
        <v>1360</v>
      </c>
      <c r="C361" t="s">
        <v>1341</v>
      </c>
      <c r="D361" t="s">
        <v>1334</v>
      </c>
      <c r="E361">
        <v>49</v>
      </c>
      <c r="F361" s="1">
        <v>44915</v>
      </c>
      <c r="G361">
        <v>14500</v>
      </c>
      <c r="H361">
        <v>464100</v>
      </c>
      <c r="I361">
        <v>8.9600000000000009</v>
      </c>
      <c r="J361">
        <v>14750</v>
      </c>
      <c r="K361" t="s">
        <v>1335</v>
      </c>
      <c r="L361">
        <v>11000</v>
      </c>
      <c r="M361" t="s">
        <v>1336</v>
      </c>
      <c r="N361">
        <v>11000</v>
      </c>
      <c r="O361" t="s">
        <v>1337</v>
      </c>
      <c r="P361" t="s">
        <v>1338</v>
      </c>
      <c r="Q361" s="12">
        <f t="shared" ca="1" si="10"/>
        <v>44198</v>
      </c>
      <c r="R361" t="str">
        <f t="shared" ca="1" si="11"/>
        <v>CUST1564</v>
      </c>
      <c r="S361">
        <f>IF(Table001__Page_1_13[[#This Row],[Loan Status]]="NO LOAN",0,1)</f>
        <v>1</v>
      </c>
      <c r="T361">
        <f>IF(Table001__Page_1_13[[#This Row],[Loan Status]]="active",1,0)</f>
        <v>0</v>
      </c>
      <c r="U361">
        <f>IF(Table001__Page_1_13[[#This Row],[NPA Status]]="NPA",Table001__Page_1_13[[#This Row],[Loan Amount (■)]],0)</f>
        <v>0</v>
      </c>
    </row>
    <row r="362" spans="1:21" x14ac:dyDescent="0.25">
      <c r="A362" t="s">
        <v>1339</v>
      </c>
      <c r="B362" t="s">
        <v>1354</v>
      </c>
      <c r="C362" t="s">
        <v>1355</v>
      </c>
      <c r="D362" t="s">
        <v>1342</v>
      </c>
      <c r="E362">
        <v>58</v>
      </c>
      <c r="F362" s="1">
        <v>44764</v>
      </c>
      <c r="G362">
        <v>315100</v>
      </c>
      <c r="H362">
        <v>625300</v>
      </c>
      <c r="I362">
        <v>11.74</v>
      </c>
      <c r="J362">
        <v>16387</v>
      </c>
      <c r="K362" t="s">
        <v>1343</v>
      </c>
      <c r="L362">
        <v>272700</v>
      </c>
      <c r="M362" t="s">
        <v>1359</v>
      </c>
      <c r="N362">
        <v>6100</v>
      </c>
      <c r="O362" t="s">
        <v>1337</v>
      </c>
      <c r="P362" t="s">
        <v>1338</v>
      </c>
      <c r="Q362" s="12">
        <f t="shared" ca="1" si="10"/>
        <v>44653</v>
      </c>
      <c r="R362" t="str">
        <f t="shared" ca="1" si="11"/>
        <v>CUST1323</v>
      </c>
      <c r="S362">
        <f>IF(Table001__Page_1_13[[#This Row],[Loan Status]]="NO LOAN",0,1)</f>
        <v>1</v>
      </c>
      <c r="T362">
        <f>IF(Table001__Page_1_13[[#This Row],[Loan Status]]="active",1,0)</f>
        <v>1</v>
      </c>
      <c r="U362">
        <f>IF(Table001__Page_1_13[[#This Row],[NPA Status]]="NPA",Table001__Page_1_13[[#This Row],[Loan Amount (■)]],0)</f>
        <v>0</v>
      </c>
    </row>
    <row r="363" spans="1:21" x14ac:dyDescent="0.25">
      <c r="A363" t="s">
        <v>1346</v>
      </c>
      <c r="B363" t="s">
        <v>1332</v>
      </c>
      <c r="C363" t="s">
        <v>1333</v>
      </c>
      <c r="D363" t="s">
        <v>1334</v>
      </c>
      <c r="E363">
        <v>62</v>
      </c>
      <c r="F363" s="1">
        <v>45797</v>
      </c>
      <c r="G363">
        <v>164800</v>
      </c>
      <c r="H363">
        <v>0</v>
      </c>
      <c r="I363">
        <v>0</v>
      </c>
      <c r="J363">
        <v>0</v>
      </c>
      <c r="K363" t="s">
        <v>1356</v>
      </c>
      <c r="L363">
        <v>145600</v>
      </c>
      <c r="M363" t="s">
        <v>1359</v>
      </c>
      <c r="N363">
        <v>7200</v>
      </c>
      <c r="O363" t="s">
        <v>1357</v>
      </c>
      <c r="P363" t="s">
        <v>1361</v>
      </c>
      <c r="Q363" s="12">
        <f t="shared" ca="1" si="10"/>
        <v>44180</v>
      </c>
      <c r="R363" t="str">
        <f t="shared" ca="1" si="11"/>
        <v>CUST1744</v>
      </c>
      <c r="S363">
        <f>IF(Table001__Page_1_13[[#This Row],[Loan Status]]="NO LOAN",0,1)</f>
        <v>0</v>
      </c>
      <c r="T363">
        <f>IF(Table001__Page_1_13[[#This Row],[Loan Status]]="active",1,0)</f>
        <v>0</v>
      </c>
      <c r="U363">
        <f>IF(Table001__Page_1_13[[#This Row],[NPA Status]]="NPA",Table001__Page_1_13[[#This Row],[Loan Amount (■)]],0)</f>
        <v>0</v>
      </c>
    </row>
    <row r="364" spans="1:21" x14ac:dyDescent="0.25">
      <c r="A364" t="s">
        <v>1339</v>
      </c>
      <c r="B364" t="s">
        <v>1375</v>
      </c>
      <c r="C364" t="s">
        <v>1363</v>
      </c>
      <c r="D364" t="s">
        <v>1342</v>
      </c>
      <c r="E364">
        <v>41</v>
      </c>
      <c r="F364" s="1">
        <v>44445</v>
      </c>
      <c r="G364">
        <v>50100</v>
      </c>
      <c r="H364">
        <v>1140500</v>
      </c>
      <c r="I364">
        <v>14.25</v>
      </c>
      <c r="J364">
        <v>54893</v>
      </c>
      <c r="K364" t="s">
        <v>1335</v>
      </c>
      <c r="L364">
        <v>31500</v>
      </c>
      <c r="M364" t="s">
        <v>1336</v>
      </c>
      <c r="N364">
        <v>900</v>
      </c>
      <c r="O364" t="s">
        <v>1337</v>
      </c>
      <c r="P364" t="s">
        <v>1338</v>
      </c>
      <c r="Q364" s="12">
        <f t="shared" ca="1" si="10"/>
        <v>43996</v>
      </c>
      <c r="R364" t="str">
        <f t="shared" ca="1" si="11"/>
        <v>CUST1548</v>
      </c>
      <c r="S364">
        <f>IF(Table001__Page_1_13[[#This Row],[Loan Status]]="NO LOAN",0,1)</f>
        <v>1</v>
      </c>
      <c r="T364">
        <f>IF(Table001__Page_1_13[[#This Row],[Loan Status]]="active",1,0)</f>
        <v>0</v>
      </c>
      <c r="U364">
        <f>IF(Table001__Page_1_13[[#This Row],[NPA Status]]="NPA",Table001__Page_1_13[[#This Row],[Loan Amount (■)]],0)</f>
        <v>0</v>
      </c>
    </row>
    <row r="365" spans="1:21" x14ac:dyDescent="0.25">
      <c r="A365" t="s">
        <v>1366</v>
      </c>
      <c r="B365" t="s">
        <v>1375</v>
      </c>
      <c r="C365" t="s">
        <v>1363</v>
      </c>
      <c r="D365" t="s">
        <v>1334</v>
      </c>
      <c r="E365">
        <v>62</v>
      </c>
      <c r="F365" s="1">
        <v>45686</v>
      </c>
      <c r="G365">
        <v>62300</v>
      </c>
      <c r="H365">
        <v>467200</v>
      </c>
      <c r="I365">
        <v>10.53</v>
      </c>
      <c r="J365">
        <v>10049</v>
      </c>
      <c r="K365" t="s">
        <v>1343</v>
      </c>
      <c r="L365">
        <v>49600</v>
      </c>
      <c r="M365" t="s">
        <v>1344</v>
      </c>
      <c r="N365">
        <v>7000</v>
      </c>
      <c r="O365" t="s">
        <v>1337</v>
      </c>
      <c r="P365" t="s">
        <v>1345</v>
      </c>
      <c r="Q365" s="12">
        <f t="shared" ca="1" si="10"/>
        <v>46033</v>
      </c>
      <c r="R365" t="str">
        <f t="shared" ca="1" si="11"/>
        <v>CUST1802</v>
      </c>
      <c r="S365">
        <f>IF(Table001__Page_1_13[[#This Row],[Loan Status]]="NO LOAN",0,1)</f>
        <v>1</v>
      </c>
      <c r="T365">
        <f>IF(Table001__Page_1_13[[#This Row],[Loan Status]]="active",1,0)</f>
        <v>1</v>
      </c>
      <c r="U365">
        <f>IF(Table001__Page_1_13[[#This Row],[NPA Status]]="NPA",Table001__Page_1_13[[#This Row],[Loan Amount (■)]],0)</f>
        <v>0</v>
      </c>
    </row>
    <row r="366" spans="1:21" x14ac:dyDescent="0.25">
      <c r="A366" t="s">
        <v>1346</v>
      </c>
      <c r="B366" t="s">
        <v>1364</v>
      </c>
      <c r="C366" t="s">
        <v>1365</v>
      </c>
      <c r="D366" t="s">
        <v>1334</v>
      </c>
      <c r="E366">
        <v>33</v>
      </c>
      <c r="F366" s="1">
        <v>45125</v>
      </c>
      <c r="G366">
        <v>29200</v>
      </c>
      <c r="H366">
        <v>785900</v>
      </c>
      <c r="I366">
        <v>9.2799999999999994</v>
      </c>
      <c r="J366">
        <v>68830</v>
      </c>
      <c r="K366" t="s">
        <v>1343</v>
      </c>
      <c r="L366">
        <v>20900</v>
      </c>
      <c r="M366" t="s">
        <v>1344</v>
      </c>
      <c r="N366">
        <v>20300</v>
      </c>
      <c r="O366" t="s">
        <v>1337</v>
      </c>
      <c r="P366" t="s">
        <v>1338</v>
      </c>
      <c r="Q366" s="12">
        <f t="shared" ca="1" si="10"/>
        <v>43785</v>
      </c>
      <c r="R366" t="str">
        <f t="shared" ca="1" si="11"/>
        <v>CUST1595</v>
      </c>
      <c r="S366">
        <f>IF(Table001__Page_1_13[[#This Row],[Loan Status]]="NO LOAN",0,1)</f>
        <v>1</v>
      </c>
      <c r="T366">
        <f>IF(Table001__Page_1_13[[#This Row],[Loan Status]]="active",1,0)</f>
        <v>1</v>
      </c>
      <c r="U366">
        <f>IF(Table001__Page_1_13[[#This Row],[NPA Status]]="NPA",Table001__Page_1_13[[#This Row],[Loan Amount (■)]],0)</f>
        <v>0</v>
      </c>
    </row>
    <row r="367" spans="1:21" x14ac:dyDescent="0.25">
      <c r="A367" t="s">
        <v>1339</v>
      </c>
      <c r="B367" t="s">
        <v>1364</v>
      </c>
      <c r="C367" t="s">
        <v>1365</v>
      </c>
      <c r="D367" t="s">
        <v>1342</v>
      </c>
      <c r="E367">
        <v>61</v>
      </c>
      <c r="F367" s="1">
        <v>44864</v>
      </c>
      <c r="G367">
        <v>250800</v>
      </c>
      <c r="H367">
        <v>581400</v>
      </c>
      <c r="I367">
        <v>13.95</v>
      </c>
      <c r="J367">
        <v>19857</v>
      </c>
      <c r="K367" t="s">
        <v>1343</v>
      </c>
      <c r="L367">
        <v>224900</v>
      </c>
      <c r="M367" t="s">
        <v>1359</v>
      </c>
      <c r="N367">
        <v>4800</v>
      </c>
      <c r="O367" t="s">
        <v>1337</v>
      </c>
      <c r="P367" t="s">
        <v>1338</v>
      </c>
      <c r="Q367" s="12">
        <f t="shared" ca="1" si="10"/>
        <v>45648</v>
      </c>
      <c r="R367" t="str">
        <f t="shared" ca="1" si="11"/>
        <v>CUST1838</v>
      </c>
      <c r="S367">
        <f>IF(Table001__Page_1_13[[#This Row],[Loan Status]]="NO LOAN",0,1)</f>
        <v>1</v>
      </c>
      <c r="T367">
        <f>IF(Table001__Page_1_13[[#This Row],[Loan Status]]="active",1,0)</f>
        <v>1</v>
      </c>
      <c r="U367">
        <f>IF(Table001__Page_1_13[[#This Row],[NPA Status]]="NPA",Table001__Page_1_13[[#This Row],[Loan Amount (■)]],0)</f>
        <v>0</v>
      </c>
    </row>
    <row r="368" spans="1:21" x14ac:dyDescent="0.25">
      <c r="A368" t="s">
        <v>1346</v>
      </c>
      <c r="B368" t="s">
        <v>1364</v>
      </c>
      <c r="C368" t="s">
        <v>1365</v>
      </c>
      <c r="D368" t="s">
        <v>1334</v>
      </c>
      <c r="E368">
        <v>37</v>
      </c>
      <c r="F368" s="1">
        <v>44098</v>
      </c>
      <c r="G368">
        <v>47600</v>
      </c>
      <c r="H368">
        <v>517800</v>
      </c>
      <c r="I368">
        <v>10.08</v>
      </c>
      <c r="J368">
        <v>13153</v>
      </c>
      <c r="K368" t="s">
        <v>1343</v>
      </c>
      <c r="L368">
        <v>38800</v>
      </c>
      <c r="M368" t="s">
        <v>1352</v>
      </c>
      <c r="N368">
        <v>8900</v>
      </c>
      <c r="O368" t="s">
        <v>1337</v>
      </c>
      <c r="P368" t="s">
        <v>1338</v>
      </c>
      <c r="Q368" s="12">
        <f t="shared" ca="1" si="10"/>
        <v>44168</v>
      </c>
      <c r="R368" t="str">
        <f t="shared" ca="1" si="11"/>
        <v>CUST1483</v>
      </c>
      <c r="S368">
        <f>IF(Table001__Page_1_13[[#This Row],[Loan Status]]="NO LOAN",0,1)</f>
        <v>1</v>
      </c>
      <c r="T368">
        <f>IF(Table001__Page_1_13[[#This Row],[Loan Status]]="active",1,0)</f>
        <v>1</v>
      </c>
      <c r="U368">
        <f>IF(Table001__Page_1_13[[#This Row],[NPA Status]]="NPA",Table001__Page_1_13[[#This Row],[Loan Amount (■)]],0)</f>
        <v>0</v>
      </c>
    </row>
    <row r="369" spans="1:21" x14ac:dyDescent="0.25">
      <c r="A369" t="s">
        <v>1331</v>
      </c>
      <c r="B369" t="s">
        <v>1340</v>
      </c>
      <c r="C369" t="s">
        <v>1341</v>
      </c>
      <c r="D369" t="s">
        <v>1342</v>
      </c>
      <c r="E369">
        <v>29</v>
      </c>
      <c r="F369" s="1">
        <v>44997</v>
      </c>
      <c r="G369">
        <v>22500</v>
      </c>
      <c r="H369">
        <v>0</v>
      </c>
      <c r="I369">
        <v>0</v>
      </c>
      <c r="J369">
        <v>0</v>
      </c>
      <c r="K369" t="s">
        <v>1356</v>
      </c>
      <c r="L369">
        <v>13300</v>
      </c>
      <c r="M369" t="s">
        <v>16</v>
      </c>
      <c r="N369">
        <v>4300</v>
      </c>
      <c r="O369" t="s">
        <v>1357</v>
      </c>
      <c r="P369" t="s">
        <v>1338</v>
      </c>
      <c r="Q369" s="12">
        <f t="shared" ca="1" si="10"/>
        <v>46141</v>
      </c>
      <c r="R369" t="str">
        <f t="shared" ca="1" si="11"/>
        <v>CUST1836</v>
      </c>
      <c r="S369">
        <f>IF(Table001__Page_1_13[[#This Row],[Loan Status]]="NO LOAN",0,1)</f>
        <v>0</v>
      </c>
      <c r="T369">
        <f>IF(Table001__Page_1_13[[#This Row],[Loan Status]]="active",1,0)</f>
        <v>0</v>
      </c>
      <c r="U369">
        <f>IF(Table001__Page_1_13[[#This Row],[NPA Status]]="NPA",Table001__Page_1_13[[#This Row],[Loan Amount (■)]],0)</f>
        <v>0</v>
      </c>
    </row>
    <row r="370" spans="1:21" x14ac:dyDescent="0.25">
      <c r="A370" t="s">
        <v>1346</v>
      </c>
      <c r="B370" t="s">
        <v>1358</v>
      </c>
      <c r="C370" t="s">
        <v>1333</v>
      </c>
      <c r="D370" t="s">
        <v>1342</v>
      </c>
      <c r="E370">
        <v>61</v>
      </c>
      <c r="F370" s="1">
        <v>44252</v>
      </c>
      <c r="G370">
        <v>89900</v>
      </c>
      <c r="H370">
        <v>522400</v>
      </c>
      <c r="I370">
        <v>11.96</v>
      </c>
      <c r="J370">
        <v>13747</v>
      </c>
      <c r="K370" t="s">
        <v>1343</v>
      </c>
      <c r="L370">
        <v>135400</v>
      </c>
      <c r="M370" t="s">
        <v>1352</v>
      </c>
      <c r="N370">
        <v>11800</v>
      </c>
      <c r="O370" t="s">
        <v>1337</v>
      </c>
      <c r="P370" t="s">
        <v>1361</v>
      </c>
      <c r="Q370" s="12">
        <f t="shared" ca="1" si="10"/>
        <v>43680</v>
      </c>
      <c r="R370" t="str">
        <f t="shared" ca="1" si="11"/>
        <v>CUST1103</v>
      </c>
      <c r="S370">
        <f>IF(Table001__Page_1_13[[#This Row],[Loan Status]]="NO LOAN",0,1)</f>
        <v>1</v>
      </c>
      <c r="T370">
        <f>IF(Table001__Page_1_13[[#This Row],[Loan Status]]="active",1,0)</f>
        <v>1</v>
      </c>
      <c r="U370">
        <f>IF(Table001__Page_1_13[[#This Row],[NPA Status]]="NPA",Table001__Page_1_13[[#This Row],[Loan Amount (■)]],0)</f>
        <v>0</v>
      </c>
    </row>
    <row r="371" spans="1:21" x14ac:dyDescent="0.25">
      <c r="A371" t="s">
        <v>1346</v>
      </c>
      <c r="B371" t="s">
        <v>1367</v>
      </c>
      <c r="C371" t="s">
        <v>1341</v>
      </c>
      <c r="D371" t="s">
        <v>1334</v>
      </c>
      <c r="E371">
        <v>21</v>
      </c>
      <c r="F371" s="1">
        <v>43863</v>
      </c>
      <c r="G371">
        <v>36100</v>
      </c>
      <c r="H371">
        <v>173700</v>
      </c>
      <c r="I371">
        <v>12.05</v>
      </c>
      <c r="J371">
        <v>3868</v>
      </c>
      <c r="K371" t="s">
        <v>1335</v>
      </c>
      <c r="L371">
        <v>47400</v>
      </c>
      <c r="M371" t="s">
        <v>1344</v>
      </c>
      <c r="N371">
        <v>7000</v>
      </c>
      <c r="O371" t="s">
        <v>1337</v>
      </c>
      <c r="P371" t="s">
        <v>1361</v>
      </c>
      <c r="Q371" s="12">
        <f t="shared" ca="1" si="10"/>
        <v>44884</v>
      </c>
      <c r="R371" t="str">
        <f t="shared" ca="1" si="11"/>
        <v>CUST1131</v>
      </c>
      <c r="S371">
        <f>IF(Table001__Page_1_13[[#This Row],[Loan Status]]="NO LOAN",0,1)</f>
        <v>1</v>
      </c>
      <c r="T371">
        <f>IF(Table001__Page_1_13[[#This Row],[Loan Status]]="active",1,0)</f>
        <v>0</v>
      </c>
      <c r="U371">
        <f>IF(Table001__Page_1_13[[#This Row],[NPA Status]]="NPA",Table001__Page_1_13[[#This Row],[Loan Amount (■)]],0)</f>
        <v>0</v>
      </c>
    </row>
    <row r="372" spans="1:21" x14ac:dyDescent="0.25">
      <c r="A372" t="s">
        <v>1339</v>
      </c>
      <c r="B372" t="s">
        <v>1358</v>
      </c>
      <c r="C372" t="s">
        <v>1333</v>
      </c>
      <c r="D372" t="s">
        <v>1342</v>
      </c>
      <c r="E372">
        <v>22</v>
      </c>
      <c r="F372" s="1">
        <v>44609</v>
      </c>
      <c r="G372">
        <v>31200</v>
      </c>
      <c r="H372">
        <v>0</v>
      </c>
      <c r="I372">
        <v>0</v>
      </c>
      <c r="J372">
        <v>0</v>
      </c>
      <c r="K372" t="s">
        <v>1356</v>
      </c>
      <c r="L372">
        <v>25100</v>
      </c>
      <c r="M372" t="s">
        <v>1352</v>
      </c>
      <c r="N372">
        <v>3700</v>
      </c>
      <c r="O372" t="s">
        <v>1357</v>
      </c>
      <c r="P372" t="s">
        <v>1338</v>
      </c>
      <c r="Q372" s="12">
        <f t="shared" ca="1" si="10"/>
        <v>43576</v>
      </c>
      <c r="R372" t="str">
        <f t="shared" ca="1" si="11"/>
        <v>CUST1617</v>
      </c>
      <c r="S372">
        <f>IF(Table001__Page_1_13[[#This Row],[Loan Status]]="NO LOAN",0,1)</f>
        <v>0</v>
      </c>
      <c r="T372">
        <f>IF(Table001__Page_1_13[[#This Row],[Loan Status]]="active",1,0)</f>
        <v>0</v>
      </c>
      <c r="U372">
        <f>IF(Table001__Page_1_13[[#This Row],[NPA Status]]="NPA",Table001__Page_1_13[[#This Row],[Loan Amount (■)]],0)</f>
        <v>0</v>
      </c>
    </row>
    <row r="373" spans="1:21" x14ac:dyDescent="0.25">
      <c r="A373" t="s">
        <v>1331</v>
      </c>
      <c r="B373" t="s">
        <v>1373</v>
      </c>
      <c r="C373" t="s">
        <v>1365</v>
      </c>
      <c r="D373" t="s">
        <v>1342</v>
      </c>
      <c r="E373">
        <v>49</v>
      </c>
      <c r="F373" s="1">
        <v>44399</v>
      </c>
      <c r="G373">
        <v>52000</v>
      </c>
      <c r="H373">
        <v>865900</v>
      </c>
      <c r="I373">
        <v>9.23</v>
      </c>
      <c r="J373">
        <v>39650</v>
      </c>
      <c r="K373" t="s">
        <v>1343</v>
      </c>
      <c r="L373">
        <v>55500</v>
      </c>
      <c r="M373" t="s">
        <v>16</v>
      </c>
      <c r="N373">
        <v>28200</v>
      </c>
      <c r="O373" t="s">
        <v>1337</v>
      </c>
      <c r="P373" t="s">
        <v>1345</v>
      </c>
      <c r="Q373" s="12">
        <f t="shared" ca="1" si="10"/>
        <v>45427</v>
      </c>
      <c r="R373" t="str">
        <f t="shared" ca="1" si="11"/>
        <v>CUST1251</v>
      </c>
      <c r="S373">
        <f>IF(Table001__Page_1_13[[#This Row],[Loan Status]]="NO LOAN",0,1)</f>
        <v>1</v>
      </c>
      <c r="T373">
        <f>IF(Table001__Page_1_13[[#This Row],[Loan Status]]="active",1,0)</f>
        <v>1</v>
      </c>
      <c r="U373">
        <f>IF(Table001__Page_1_13[[#This Row],[NPA Status]]="NPA",Table001__Page_1_13[[#This Row],[Loan Amount (■)]],0)</f>
        <v>0</v>
      </c>
    </row>
    <row r="374" spans="1:21" x14ac:dyDescent="0.25">
      <c r="A374" t="s">
        <v>1366</v>
      </c>
      <c r="B374" t="s">
        <v>1358</v>
      </c>
      <c r="C374" t="s">
        <v>1333</v>
      </c>
      <c r="D374" t="s">
        <v>1334</v>
      </c>
      <c r="E374">
        <v>53</v>
      </c>
      <c r="F374" s="1">
        <v>44926</v>
      </c>
      <c r="G374">
        <v>80700</v>
      </c>
      <c r="H374">
        <v>83400</v>
      </c>
      <c r="I374">
        <v>10.91</v>
      </c>
      <c r="J374">
        <v>2152</v>
      </c>
      <c r="K374" t="s">
        <v>1343</v>
      </c>
      <c r="L374">
        <v>89100</v>
      </c>
      <c r="M374" t="s">
        <v>1352</v>
      </c>
      <c r="N374">
        <v>19600</v>
      </c>
      <c r="O374" t="s">
        <v>1337</v>
      </c>
      <c r="P374" t="s">
        <v>1345</v>
      </c>
      <c r="Q374" s="12">
        <f t="shared" ca="1" si="10"/>
        <v>45475</v>
      </c>
      <c r="R374" t="str">
        <f t="shared" ca="1" si="11"/>
        <v>CUST1979</v>
      </c>
      <c r="S374">
        <f>IF(Table001__Page_1_13[[#This Row],[Loan Status]]="NO LOAN",0,1)</f>
        <v>1</v>
      </c>
      <c r="T374">
        <f>IF(Table001__Page_1_13[[#This Row],[Loan Status]]="active",1,0)</f>
        <v>1</v>
      </c>
      <c r="U374">
        <f>IF(Table001__Page_1_13[[#This Row],[NPA Status]]="NPA",Table001__Page_1_13[[#This Row],[Loan Amount (■)]],0)</f>
        <v>0</v>
      </c>
    </row>
    <row r="375" spans="1:21" x14ac:dyDescent="0.25">
      <c r="A375" t="s">
        <v>1339</v>
      </c>
      <c r="B375" t="s">
        <v>1340</v>
      </c>
      <c r="C375" t="s">
        <v>1341</v>
      </c>
      <c r="D375" t="s">
        <v>1342</v>
      </c>
      <c r="E375">
        <v>30</v>
      </c>
      <c r="F375" s="1">
        <v>45318</v>
      </c>
      <c r="G375">
        <v>23200</v>
      </c>
      <c r="H375">
        <v>266600</v>
      </c>
      <c r="I375">
        <v>9.58</v>
      </c>
      <c r="J375">
        <v>6708</v>
      </c>
      <c r="K375" t="s">
        <v>1343</v>
      </c>
      <c r="L375">
        <v>30100</v>
      </c>
      <c r="M375" t="s">
        <v>1352</v>
      </c>
      <c r="N375">
        <v>4900</v>
      </c>
      <c r="O375" t="s">
        <v>1337</v>
      </c>
      <c r="P375" t="s">
        <v>1361</v>
      </c>
      <c r="Q375" s="12">
        <f t="shared" ca="1" si="10"/>
        <v>44182</v>
      </c>
      <c r="R375" t="str">
        <f t="shared" ca="1" si="11"/>
        <v>CUST1150</v>
      </c>
      <c r="S375">
        <f>IF(Table001__Page_1_13[[#This Row],[Loan Status]]="NO LOAN",0,1)</f>
        <v>1</v>
      </c>
      <c r="T375">
        <f>IF(Table001__Page_1_13[[#This Row],[Loan Status]]="active",1,0)</f>
        <v>1</v>
      </c>
      <c r="U375">
        <f>IF(Table001__Page_1_13[[#This Row],[NPA Status]]="NPA",Table001__Page_1_13[[#This Row],[Loan Amount (■)]],0)</f>
        <v>0</v>
      </c>
    </row>
    <row r="376" spans="1:21" x14ac:dyDescent="0.25">
      <c r="A376" t="s">
        <v>1331</v>
      </c>
      <c r="B376" t="s">
        <v>1354</v>
      </c>
      <c r="C376" t="s">
        <v>1355</v>
      </c>
      <c r="D376" t="s">
        <v>1342</v>
      </c>
      <c r="E376">
        <v>60</v>
      </c>
      <c r="F376" s="1">
        <v>45978</v>
      </c>
      <c r="G376">
        <v>243400</v>
      </c>
      <c r="H376">
        <v>0</v>
      </c>
      <c r="I376">
        <v>0</v>
      </c>
      <c r="J376">
        <v>0</v>
      </c>
      <c r="K376" t="s">
        <v>1356</v>
      </c>
      <c r="L376">
        <v>193600</v>
      </c>
      <c r="M376" t="s">
        <v>1352</v>
      </c>
      <c r="N376">
        <v>13300</v>
      </c>
      <c r="O376" t="s">
        <v>1357</v>
      </c>
      <c r="P376" t="s">
        <v>1361</v>
      </c>
      <c r="Q376" s="12">
        <f t="shared" ca="1" si="10"/>
        <v>46124</v>
      </c>
      <c r="R376" t="str">
        <f t="shared" ca="1" si="11"/>
        <v>CUST1688</v>
      </c>
      <c r="S376">
        <f>IF(Table001__Page_1_13[[#This Row],[Loan Status]]="NO LOAN",0,1)</f>
        <v>0</v>
      </c>
      <c r="T376">
        <f>IF(Table001__Page_1_13[[#This Row],[Loan Status]]="active",1,0)</f>
        <v>0</v>
      </c>
      <c r="U376">
        <f>IF(Table001__Page_1_13[[#This Row],[NPA Status]]="NPA",Table001__Page_1_13[[#This Row],[Loan Amount (■)]],0)</f>
        <v>0</v>
      </c>
    </row>
    <row r="377" spans="1:21" x14ac:dyDescent="0.25">
      <c r="A377" t="s">
        <v>1339</v>
      </c>
      <c r="B377" t="s">
        <v>1373</v>
      </c>
      <c r="C377" t="s">
        <v>1365</v>
      </c>
      <c r="D377" t="s">
        <v>1342</v>
      </c>
      <c r="E377">
        <v>41</v>
      </c>
      <c r="F377" s="1">
        <v>43751</v>
      </c>
      <c r="G377">
        <v>133400</v>
      </c>
      <c r="H377">
        <v>104300</v>
      </c>
      <c r="I377">
        <v>14.48</v>
      </c>
      <c r="J377">
        <v>2875</v>
      </c>
      <c r="K377" t="s">
        <v>1343</v>
      </c>
      <c r="L377">
        <v>169800</v>
      </c>
      <c r="M377" t="s">
        <v>1352</v>
      </c>
      <c r="N377">
        <v>13800</v>
      </c>
      <c r="O377" t="s">
        <v>1337</v>
      </c>
      <c r="P377" t="s">
        <v>1345</v>
      </c>
      <c r="Q377" s="12">
        <f t="shared" ca="1" si="10"/>
        <v>46128</v>
      </c>
      <c r="R377" t="str">
        <f t="shared" ca="1" si="11"/>
        <v>CUST1372</v>
      </c>
      <c r="S377">
        <f>IF(Table001__Page_1_13[[#This Row],[Loan Status]]="NO LOAN",0,1)</f>
        <v>1</v>
      </c>
      <c r="T377">
        <f>IF(Table001__Page_1_13[[#This Row],[Loan Status]]="active",1,0)</f>
        <v>1</v>
      </c>
      <c r="U377">
        <f>IF(Table001__Page_1_13[[#This Row],[NPA Status]]="NPA",Table001__Page_1_13[[#This Row],[Loan Amount (■)]],0)</f>
        <v>0</v>
      </c>
    </row>
    <row r="378" spans="1:21" x14ac:dyDescent="0.25">
      <c r="A378" t="s">
        <v>1339</v>
      </c>
      <c r="B378" t="s">
        <v>1358</v>
      </c>
      <c r="C378" t="s">
        <v>1333</v>
      </c>
      <c r="D378" t="s">
        <v>1342</v>
      </c>
      <c r="E378">
        <v>48</v>
      </c>
      <c r="F378" s="1">
        <v>43730</v>
      </c>
      <c r="G378">
        <v>55000</v>
      </c>
      <c r="H378">
        <v>0</v>
      </c>
      <c r="I378">
        <v>0</v>
      </c>
      <c r="J378">
        <v>0</v>
      </c>
      <c r="K378" t="s">
        <v>1356</v>
      </c>
      <c r="L378">
        <v>47500</v>
      </c>
      <c r="M378" t="s">
        <v>1336</v>
      </c>
      <c r="N378">
        <v>15200</v>
      </c>
      <c r="O378" t="s">
        <v>1357</v>
      </c>
      <c r="P378" t="s">
        <v>1345</v>
      </c>
      <c r="Q378" s="12">
        <f t="shared" ca="1" si="10"/>
        <v>44140</v>
      </c>
      <c r="R378" t="str">
        <f t="shared" ca="1" si="11"/>
        <v>CUST1632</v>
      </c>
      <c r="S378">
        <f>IF(Table001__Page_1_13[[#This Row],[Loan Status]]="NO LOAN",0,1)</f>
        <v>0</v>
      </c>
      <c r="T378">
        <f>IF(Table001__Page_1_13[[#This Row],[Loan Status]]="active",1,0)</f>
        <v>0</v>
      </c>
      <c r="U378">
        <f>IF(Table001__Page_1_13[[#This Row],[NPA Status]]="NPA",Table001__Page_1_13[[#This Row],[Loan Amount (■)]],0)</f>
        <v>0</v>
      </c>
    </row>
    <row r="379" spans="1:21" x14ac:dyDescent="0.25">
      <c r="A379" t="s">
        <v>1331</v>
      </c>
      <c r="B379" t="s">
        <v>1340</v>
      </c>
      <c r="C379" t="s">
        <v>1341</v>
      </c>
      <c r="D379" t="s">
        <v>1334</v>
      </c>
      <c r="E379">
        <v>31</v>
      </c>
      <c r="F379" s="1">
        <v>45833</v>
      </c>
      <c r="G379">
        <v>34800</v>
      </c>
      <c r="H379">
        <v>0</v>
      </c>
      <c r="I379">
        <v>0</v>
      </c>
      <c r="J379">
        <v>0</v>
      </c>
      <c r="K379" t="s">
        <v>1356</v>
      </c>
      <c r="L379">
        <v>23200</v>
      </c>
      <c r="M379" t="s">
        <v>1344</v>
      </c>
      <c r="N379">
        <v>1900</v>
      </c>
      <c r="O379" t="s">
        <v>1357</v>
      </c>
      <c r="P379" t="s">
        <v>1361</v>
      </c>
      <c r="Q379" s="12">
        <f t="shared" ca="1" si="10"/>
        <v>46251</v>
      </c>
      <c r="R379" t="str">
        <f t="shared" ca="1" si="11"/>
        <v>CUST1758</v>
      </c>
      <c r="S379">
        <f>IF(Table001__Page_1_13[[#This Row],[Loan Status]]="NO LOAN",0,1)</f>
        <v>0</v>
      </c>
      <c r="T379">
        <f>IF(Table001__Page_1_13[[#This Row],[Loan Status]]="active",1,0)</f>
        <v>0</v>
      </c>
      <c r="U379">
        <f>IF(Table001__Page_1_13[[#This Row],[NPA Status]]="NPA",Table001__Page_1_13[[#This Row],[Loan Amount (■)]],0)</f>
        <v>0</v>
      </c>
    </row>
    <row r="380" spans="1:21" x14ac:dyDescent="0.25">
      <c r="A380" t="s">
        <v>1331</v>
      </c>
      <c r="B380" t="s">
        <v>1367</v>
      </c>
      <c r="C380" t="s">
        <v>1341</v>
      </c>
      <c r="D380" t="s">
        <v>1342</v>
      </c>
      <c r="E380">
        <v>54</v>
      </c>
      <c r="F380" s="1">
        <v>45602</v>
      </c>
      <c r="G380">
        <v>69500</v>
      </c>
      <c r="H380">
        <v>1314800</v>
      </c>
      <c r="I380">
        <v>12.19</v>
      </c>
      <c r="J380">
        <v>29373</v>
      </c>
      <c r="K380" t="s">
        <v>1343</v>
      </c>
      <c r="L380">
        <v>82100</v>
      </c>
      <c r="M380" t="s">
        <v>16</v>
      </c>
      <c r="N380">
        <v>21000</v>
      </c>
      <c r="O380" t="s">
        <v>1337</v>
      </c>
      <c r="P380" t="s">
        <v>1338</v>
      </c>
      <c r="Q380" s="12">
        <f t="shared" ca="1" si="10"/>
        <v>44449</v>
      </c>
      <c r="R380" t="str">
        <f t="shared" ca="1" si="11"/>
        <v>CUST1487</v>
      </c>
      <c r="S380">
        <f>IF(Table001__Page_1_13[[#This Row],[Loan Status]]="NO LOAN",0,1)</f>
        <v>1</v>
      </c>
      <c r="T380">
        <f>IF(Table001__Page_1_13[[#This Row],[Loan Status]]="active",1,0)</f>
        <v>1</v>
      </c>
      <c r="U380">
        <f>IF(Table001__Page_1_13[[#This Row],[NPA Status]]="NPA",Table001__Page_1_13[[#This Row],[Loan Amount (■)]],0)</f>
        <v>0</v>
      </c>
    </row>
    <row r="381" spans="1:21" x14ac:dyDescent="0.25">
      <c r="A381" t="s">
        <v>1339</v>
      </c>
      <c r="B381" t="s">
        <v>1358</v>
      </c>
      <c r="C381" t="s">
        <v>1333</v>
      </c>
      <c r="D381" t="s">
        <v>1342</v>
      </c>
      <c r="E381">
        <v>28</v>
      </c>
      <c r="F381" s="1">
        <v>45143</v>
      </c>
      <c r="G381">
        <v>161100</v>
      </c>
      <c r="H381">
        <v>0</v>
      </c>
      <c r="I381">
        <v>0</v>
      </c>
      <c r="J381">
        <v>0</v>
      </c>
      <c r="K381" t="s">
        <v>1356</v>
      </c>
      <c r="L381">
        <v>213100</v>
      </c>
      <c r="M381" t="s">
        <v>1344</v>
      </c>
      <c r="N381">
        <v>5100</v>
      </c>
      <c r="O381" t="s">
        <v>1357</v>
      </c>
      <c r="P381" t="s">
        <v>1338</v>
      </c>
      <c r="Q381" s="12">
        <f t="shared" ca="1" si="10"/>
        <v>43781</v>
      </c>
      <c r="R381" t="str">
        <f t="shared" ca="1" si="11"/>
        <v>CUST1334</v>
      </c>
      <c r="S381">
        <f>IF(Table001__Page_1_13[[#This Row],[Loan Status]]="NO LOAN",0,1)</f>
        <v>0</v>
      </c>
      <c r="T381">
        <f>IF(Table001__Page_1_13[[#This Row],[Loan Status]]="active",1,0)</f>
        <v>0</v>
      </c>
      <c r="U381">
        <f>IF(Table001__Page_1_13[[#This Row],[NPA Status]]="NPA",Table001__Page_1_13[[#This Row],[Loan Amount (■)]],0)</f>
        <v>0</v>
      </c>
    </row>
    <row r="382" spans="1:21" x14ac:dyDescent="0.25">
      <c r="A382" t="s">
        <v>1346</v>
      </c>
      <c r="B382" t="s">
        <v>1340</v>
      </c>
      <c r="C382" t="s">
        <v>1341</v>
      </c>
      <c r="D382" t="s">
        <v>1342</v>
      </c>
      <c r="E382">
        <v>42</v>
      </c>
      <c r="F382" s="1">
        <v>44692</v>
      </c>
      <c r="G382">
        <v>141200</v>
      </c>
      <c r="H382">
        <v>252500</v>
      </c>
      <c r="I382">
        <v>14.59</v>
      </c>
      <c r="J382">
        <v>22741</v>
      </c>
      <c r="K382" t="s">
        <v>1335</v>
      </c>
      <c r="L382">
        <v>232600</v>
      </c>
      <c r="M382" t="s">
        <v>1336</v>
      </c>
      <c r="N382">
        <v>6200</v>
      </c>
      <c r="O382" t="s">
        <v>1337</v>
      </c>
      <c r="P382" t="s">
        <v>1376</v>
      </c>
      <c r="Q382" s="12">
        <f t="shared" ca="1" si="10"/>
        <v>46117</v>
      </c>
      <c r="R382" t="str">
        <f t="shared" ca="1" si="11"/>
        <v>CUST1725</v>
      </c>
      <c r="S382">
        <f>IF(Table001__Page_1_13[[#This Row],[Loan Status]]="NO LOAN",0,1)</f>
        <v>1</v>
      </c>
      <c r="T382">
        <f>IF(Table001__Page_1_13[[#This Row],[Loan Status]]="active",1,0)</f>
        <v>0</v>
      </c>
      <c r="U382">
        <f>IF(Table001__Page_1_13[[#This Row],[NPA Status]]="NPA",Table001__Page_1_13[[#This Row],[Loan Amount (■)]],0)</f>
        <v>0</v>
      </c>
    </row>
    <row r="383" spans="1:21" x14ac:dyDescent="0.25">
      <c r="A383" t="s">
        <v>1339</v>
      </c>
      <c r="B383" t="s">
        <v>1371</v>
      </c>
      <c r="C383" t="s">
        <v>1372</v>
      </c>
      <c r="D383" t="s">
        <v>1342</v>
      </c>
      <c r="E383">
        <v>28</v>
      </c>
      <c r="F383" s="1">
        <v>44286</v>
      </c>
      <c r="G383">
        <v>184400</v>
      </c>
      <c r="H383">
        <v>575800</v>
      </c>
      <c r="I383">
        <v>8.1999999999999993</v>
      </c>
      <c r="J383">
        <v>14111</v>
      </c>
      <c r="K383" t="s">
        <v>1343</v>
      </c>
      <c r="L383">
        <v>129100</v>
      </c>
      <c r="M383" t="s">
        <v>1336</v>
      </c>
      <c r="N383">
        <v>91300</v>
      </c>
      <c r="O383" t="s">
        <v>1337</v>
      </c>
      <c r="P383" t="s">
        <v>1361</v>
      </c>
      <c r="Q383" s="12">
        <f t="shared" ca="1" si="10"/>
        <v>44533</v>
      </c>
      <c r="R383" t="str">
        <f t="shared" ca="1" si="11"/>
        <v>CUST1430</v>
      </c>
      <c r="S383">
        <f>IF(Table001__Page_1_13[[#This Row],[Loan Status]]="NO LOAN",0,1)</f>
        <v>1</v>
      </c>
      <c r="T383">
        <f>IF(Table001__Page_1_13[[#This Row],[Loan Status]]="active",1,0)</f>
        <v>1</v>
      </c>
      <c r="U383">
        <f>IF(Table001__Page_1_13[[#This Row],[NPA Status]]="NPA",Table001__Page_1_13[[#This Row],[Loan Amount (■)]],0)</f>
        <v>0</v>
      </c>
    </row>
    <row r="384" spans="1:21" x14ac:dyDescent="0.25">
      <c r="A384" t="s">
        <v>1339</v>
      </c>
      <c r="B384" t="s">
        <v>1364</v>
      </c>
      <c r="C384" t="s">
        <v>1365</v>
      </c>
      <c r="D384" t="s">
        <v>1342</v>
      </c>
      <c r="E384">
        <v>35</v>
      </c>
      <c r="F384" s="1">
        <v>45228</v>
      </c>
      <c r="G384">
        <v>49900</v>
      </c>
      <c r="H384">
        <v>0</v>
      </c>
      <c r="I384">
        <v>0</v>
      </c>
      <c r="J384">
        <v>0</v>
      </c>
      <c r="K384" t="s">
        <v>1356</v>
      </c>
      <c r="L384">
        <v>58600</v>
      </c>
      <c r="M384" t="s">
        <v>1336</v>
      </c>
      <c r="N384">
        <v>11200</v>
      </c>
      <c r="O384" t="s">
        <v>1357</v>
      </c>
      <c r="P384" t="s">
        <v>1345</v>
      </c>
      <c r="Q384" s="12">
        <f t="shared" ca="1" si="10"/>
        <v>45911</v>
      </c>
      <c r="R384" t="str">
        <f t="shared" ca="1" si="11"/>
        <v>CUST1586</v>
      </c>
      <c r="S384">
        <f>IF(Table001__Page_1_13[[#This Row],[Loan Status]]="NO LOAN",0,1)</f>
        <v>0</v>
      </c>
      <c r="T384">
        <f>IF(Table001__Page_1_13[[#This Row],[Loan Status]]="active",1,0)</f>
        <v>0</v>
      </c>
      <c r="U384">
        <f>IF(Table001__Page_1_13[[#This Row],[NPA Status]]="NPA",Table001__Page_1_13[[#This Row],[Loan Amount (■)]],0)</f>
        <v>0</v>
      </c>
    </row>
    <row r="385" spans="1:21" x14ac:dyDescent="0.25">
      <c r="A385" t="s">
        <v>1339</v>
      </c>
      <c r="B385" t="s">
        <v>1371</v>
      </c>
      <c r="C385" t="s">
        <v>1372</v>
      </c>
      <c r="D385" t="s">
        <v>1334</v>
      </c>
      <c r="E385">
        <v>37</v>
      </c>
      <c r="F385" s="1">
        <v>45847</v>
      </c>
      <c r="G385">
        <v>6200</v>
      </c>
      <c r="H385">
        <v>0</v>
      </c>
      <c r="I385">
        <v>0</v>
      </c>
      <c r="J385">
        <v>0</v>
      </c>
      <c r="K385" t="s">
        <v>1356</v>
      </c>
      <c r="L385">
        <v>5600</v>
      </c>
      <c r="M385" t="s">
        <v>1336</v>
      </c>
      <c r="N385">
        <v>6000</v>
      </c>
      <c r="O385" t="s">
        <v>1357</v>
      </c>
      <c r="P385" t="s">
        <v>1345</v>
      </c>
      <c r="Q385" s="12">
        <f t="shared" ref="Q385:Q448" ca="1" si="12">RANDBETWEEN(DATE(2019,1,1),DATE(2026,9,30))</f>
        <v>44925</v>
      </c>
      <c r="R385" t="str">
        <f t="shared" ca="1" si="11"/>
        <v>CUST1008</v>
      </c>
      <c r="S385">
        <f>IF(Table001__Page_1_13[[#This Row],[Loan Status]]="NO LOAN",0,1)</f>
        <v>0</v>
      </c>
      <c r="T385">
        <f>IF(Table001__Page_1_13[[#This Row],[Loan Status]]="active",1,0)</f>
        <v>0</v>
      </c>
      <c r="U385">
        <f>IF(Table001__Page_1_13[[#This Row],[NPA Status]]="NPA",Table001__Page_1_13[[#This Row],[Loan Amount (■)]],0)</f>
        <v>0</v>
      </c>
    </row>
    <row r="386" spans="1:21" x14ac:dyDescent="0.25">
      <c r="A386" t="s">
        <v>1339</v>
      </c>
      <c r="B386" t="s">
        <v>1375</v>
      </c>
      <c r="C386" t="s">
        <v>1363</v>
      </c>
      <c r="D386" t="s">
        <v>1342</v>
      </c>
      <c r="E386">
        <v>43</v>
      </c>
      <c r="F386" s="1">
        <v>45735</v>
      </c>
      <c r="G386">
        <v>216600</v>
      </c>
      <c r="H386">
        <v>0</v>
      </c>
      <c r="I386">
        <v>0</v>
      </c>
      <c r="J386">
        <v>0</v>
      </c>
      <c r="K386" t="s">
        <v>1356</v>
      </c>
      <c r="L386">
        <v>259000</v>
      </c>
      <c r="M386" t="s">
        <v>1352</v>
      </c>
      <c r="N386">
        <v>1200</v>
      </c>
      <c r="O386" t="s">
        <v>1357</v>
      </c>
      <c r="P386" t="s">
        <v>1338</v>
      </c>
      <c r="Q386" s="12">
        <f t="shared" ca="1" si="12"/>
        <v>45253</v>
      </c>
      <c r="R386" t="str">
        <f t="shared" ref="R386:R449" ca="1" si="13">"CUST"&amp; RANDBETWEEN(1001,2001)</f>
        <v>CUST1362</v>
      </c>
      <c r="S386">
        <f>IF(Table001__Page_1_13[[#This Row],[Loan Status]]="NO LOAN",0,1)</f>
        <v>0</v>
      </c>
      <c r="T386">
        <f>IF(Table001__Page_1_13[[#This Row],[Loan Status]]="active",1,0)</f>
        <v>0</v>
      </c>
      <c r="U386">
        <f>IF(Table001__Page_1_13[[#This Row],[NPA Status]]="NPA",Table001__Page_1_13[[#This Row],[Loan Amount (■)]],0)</f>
        <v>0</v>
      </c>
    </row>
    <row r="387" spans="1:21" x14ac:dyDescent="0.25">
      <c r="A387" t="s">
        <v>1339</v>
      </c>
      <c r="B387" t="s">
        <v>1364</v>
      </c>
      <c r="C387" t="s">
        <v>1365</v>
      </c>
      <c r="D387" t="s">
        <v>1334</v>
      </c>
      <c r="E387">
        <v>44</v>
      </c>
      <c r="F387" s="1">
        <v>43506</v>
      </c>
      <c r="G387">
        <v>65100</v>
      </c>
      <c r="H387">
        <v>206900</v>
      </c>
      <c r="I387">
        <v>12.03</v>
      </c>
      <c r="J387">
        <v>4606</v>
      </c>
      <c r="K387" t="s">
        <v>1343</v>
      </c>
      <c r="L387">
        <v>41200</v>
      </c>
      <c r="M387" t="s">
        <v>1344</v>
      </c>
      <c r="N387">
        <v>29700</v>
      </c>
      <c r="O387" t="s">
        <v>1337</v>
      </c>
      <c r="P387" t="s">
        <v>1345</v>
      </c>
      <c r="Q387" s="12">
        <f t="shared" ca="1" si="12"/>
        <v>45784</v>
      </c>
      <c r="R387" t="str">
        <f t="shared" ca="1" si="13"/>
        <v>CUST1640</v>
      </c>
      <c r="S387">
        <f>IF(Table001__Page_1_13[[#This Row],[Loan Status]]="NO LOAN",0,1)</f>
        <v>1</v>
      </c>
      <c r="T387">
        <f>IF(Table001__Page_1_13[[#This Row],[Loan Status]]="active",1,0)</f>
        <v>1</v>
      </c>
      <c r="U387">
        <f>IF(Table001__Page_1_13[[#This Row],[NPA Status]]="NPA",Table001__Page_1_13[[#This Row],[Loan Amount (■)]],0)</f>
        <v>0</v>
      </c>
    </row>
    <row r="388" spans="1:21" x14ac:dyDescent="0.25">
      <c r="A388" t="s">
        <v>1331</v>
      </c>
      <c r="B388" t="s">
        <v>1375</v>
      </c>
      <c r="C388" t="s">
        <v>1363</v>
      </c>
      <c r="D388" t="s">
        <v>1342</v>
      </c>
      <c r="E388">
        <v>65</v>
      </c>
      <c r="F388" s="1">
        <v>45197</v>
      </c>
      <c r="G388">
        <v>132100</v>
      </c>
      <c r="H388">
        <v>74800</v>
      </c>
      <c r="I388">
        <v>7.7</v>
      </c>
      <c r="J388">
        <v>1816</v>
      </c>
      <c r="K388" t="s">
        <v>1335</v>
      </c>
      <c r="L388">
        <v>90400</v>
      </c>
      <c r="M388" t="s">
        <v>1359</v>
      </c>
      <c r="N388">
        <v>2500</v>
      </c>
      <c r="O388" t="s">
        <v>1337</v>
      </c>
      <c r="P388" t="s">
        <v>1345</v>
      </c>
      <c r="Q388" s="12">
        <f t="shared" ca="1" si="12"/>
        <v>44380</v>
      </c>
      <c r="R388" t="str">
        <f t="shared" ca="1" si="13"/>
        <v>CUST1842</v>
      </c>
      <c r="S388">
        <f>IF(Table001__Page_1_13[[#This Row],[Loan Status]]="NO LOAN",0,1)</f>
        <v>1</v>
      </c>
      <c r="T388">
        <f>IF(Table001__Page_1_13[[#This Row],[Loan Status]]="active",1,0)</f>
        <v>0</v>
      </c>
      <c r="U388">
        <f>IF(Table001__Page_1_13[[#This Row],[NPA Status]]="NPA",Table001__Page_1_13[[#This Row],[Loan Amount (■)]],0)</f>
        <v>0</v>
      </c>
    </row>
    <row r="389" spans="1:21" x14ac:dyDescent="0.25">
      <c r="A389" t="s">
        <v>1346</v>
      </c>
      <c r="B389" t="s">
        <v>1347</v>
      </c>
      <c r="C389" t="s">
        <v>1348</v>
      </c>
      <c r="D389" t="s">
        <v>1342</v>
      </c>
      <c r="E389">
        <v>39</v>
      </c>
      <c r="F389" s="1">
        <v>43533</v>
      </c>
      <c r="G389">
        <v>309900</v>
      </c>
      <c r="H389">
        <v>0</v>
      </c>
      <c r="I389">
        <v>0</v>
      </c>
      <c r="J389">
        <v>0</v>
      </c>
      <c r="K389" t="s">
        <v>1356</v>
      </c>
      <c r="L389">
        <v>249800</v>
      </c>
      <c r="M389" t="s">
        <v>16</v>
      </c>
      <c r="N389">
        <v>3400</v>
      </c>
      <c r="O389" t="s">
        <v>1357</v>
      </c>
      <c r="P389" t="s">
        <v>1338</v>
      </c>
      <c r="Q389" s="12">
        <f t="shared" ca="1" si="12"/>
        <v>46259</v>
      </c>
      <c r="R389" t="str">
        <f t="shared" ca="1" si="13"/>
        <v>CUST1139</v>
      </c>
      <c r="S389">
        <f>IF(Table001__Page_1_13[[#This Row],[Loan Status]]="NO LOAN",0,1)</f>
        <v>0</v>
      </c>
      <c r="T389">
        <f>IF(Table001__Page_1_13[[#This Row],[Loan Status]]="active",1,0)</f>
        <v>0</v>
      </c>
      <c r="U389">
        <f>IF(Table001__Page_1_13[[#This Row],[NPA Status]]="NPA",Table001__Page_1_13[[#This Row],[Loan Amount (■)]],0)</f>
        <v>0</v>
      </c>
    </row>
    <row r="390" spans="1:21" x14ac:dyDescent="0.25">
      <c r="A390" t="s">
        <v>1339</v>
      </c>
      <c r="B390" t="s">
        <v>1368</v>
      </c>
      <c r="C390" t="s">
        <v>1365</v>
      </c>
      <c r="D390" t="s">
        <v>1334</v>
      </c>
      <c r="E390">
        <v>25</v>
      </c>
      <c r="F390" s="1">
        <v>44453</v>
      </c>
      <c r="G390">
        <v>593900</v>
      </c>
      <c r="H390">
        <v>282100</v>
      </c>
      <c r="I390">
        <v>11.37</v>
      </c>
      <c r="J390">
        <v>13197</v>
      </c>
      <c r="K390" t="s">
        <v>1335</v>
      </c>
      <c r="L390">
        <v>605600</v>
      </c>
      <c r="M390" t="s">
        <v>1336</v>
      </c>
      <c r="N390">
        <v>6300</v>
      </c>
      <c r="O390" t="s">
        <v>1337</v>
      </c>
      <c r="P390" t="s">
        <v>1345</v>
      </c>
      <c r="Q390" s="12">
        <f t="shared" ca="1" si="12"/>
        <v>44337</v>
      </c>
      <c r="R390" t="str">
        <f t="shared" ca="1" si="13"/>
        <v>CUST1959</v>
      </c>
      <c r="S390">
        <f>IF(Table001__Page_1_13[[#This Row],[Loan Status]]="NO LOAN",0,1)</f>
        <v>1</v>
      </c>
      <c r="T390">
        <f>IF(Table001__Page_1_13[[#This Row],[Loan Status]]="active",1,0)</f>
        <v>0</v>
      </c>
      <c r="U390">
        <f>IF(Table001__Page_1_13[[#This Row],[NPA Status]]="NPA",Table001__Page_1_13[[#This Row],[Loan Amount (■)]],0)</f>
        <v>0</v>
      </c>
    </row>
    <row r="391" spans="1:21" x14ac:dyDescent="0.25">
      <c r="A391" t="s">
        <v>1366</v>
      </c>
      <c r="B391" t="s">
        <v>1371</v>
      </c>
      <c r="C391" t="s">
        <v>1372</v>
      </c>
      <c r="D391" t="s">
        <v>1334</v>
      </c>
      <c r="E391">
        <v>52</v>
      </c>
      <c r="F391" s="1">
        <v>45265</v>
      </c>
      <c r="G391">
        <v>43200</v>
      </c>
      <c r="H391">
        <v>354900</v>
      </c>
      <c r="I391">
        <v>9.0399999999999991</v>
      </c>
      <c r="J391">
        <v>8838</v>
      </c>
      <c r="K391" t="s">
        <v>1343</v>
      </c>
      <c r="L391">
        <v>36300</v>
      </c>
      <c r="M391" t="s">
        <v>1344</v>
      </c>
      <c r="N391">
        <v>30400</v>
      </c>
      <c r="O391" t="s">
        <v>1337</v>
      </c>
      <c r="P391" t="s">
        <v>1361</v>
      </c>
      <c r="Q391" s="12">
        <f t="shared" ca="1" si="12"/>
        <v>44227</v>
      </c>
      <c r="R391" t="str">
        <f t="shared" ca="1" si="13"/>
        <v>CUST1463</v>
      </c>
      <c r="S391">
        <f>IF(Table001__Page_1_13[[#This Row],[Loan Status]]="NO LOAN",0,1)</f>
        <v>1</v>
      </c>
      <c r="T391">
        <f>IF(Table001__Page_1_13[[#This Row],[Loan Status]]="active",1,0)</f>
        <v>1</v>
      </c>
      <c r="U391">
        <f>IF(Table001__Page_1_13[[#This Row],[NPA Status]]="NPA",Table001__Page_1_13[[#This Row],[Loan Amount (■)]],0)</f>
        <v>0</v>
      </c>
    </row>
    <row r="392" spans="1:21" x14ac:dyDescent="0.25">
      <c r="A392" t="s">
        <v>1346</v>
      </c>
      <c r="B392" t="s">
        <v>1368</v>
      </c>
      <c r="C392" t="s">
        <v>1365</v>
      </c>
      <c r="D392" t="s">
        <v>1334</v>
      </c>
      <c r="E392">
        <v>64</v>
      </c>
      <c r="F392" s="1">
        <v>45087</v>
      </c>
      <c r="G392">
        <v>84000</v>
      </c>
      <c r="H392">
        <v>338000</v>
      </c>
      <c r="I392">
        <v>14.45</v>
      </c>
      <c r="J392">
        <v>30420</v>
      </c>
      <c r="K392" t="s">
        <v>1351</v>
      </c>
      <c r="L392">
        <v>97800</v>
      </c>
      <c r="M392" t="s">
        <v>1336</v>
      </c>
      <c r="N392">
        <v>17000</v>
      </c>
      <c r="O392" t="s">
        <v>1353</v>
      </c>
      <c r="P392" t="s">
        <v>1338</v>
      </c>
      <c r="Q392" s="12">
        <f t="shared" ca="1" si="12"/>
        <v>44994</v>
      </c>
      <c r="R392" t="str">
        <f t="shared" ca="1" si="13"/>
        <v>CUST1889</v>
      </c>
      <c r="S392">
        <f>IF(Table001__Page_1_13[[#This Row],[Loan Status]]="NO LOAN",0,1)</f>
        <v>1</v>
      </c>
      <c r="T392">
        <f>IF(Table001__Page_1_13[[#This Row],[Loan Status]]="active",1,0)</f>
        <v>0</v>
      </c>
      <c r="U392">
        <f>IF(Table001__Page_1_13[[#This Row],[NPA Status]]="NPA",Table001__Page_1_13[[#This Row],[Loan Amount (■)]],0)</f>
        <v>338000</v>
      </c>
    </row>
    <row r="393" spans="1:21" x14ac:dyDescent="0.25">
      <c r="A393" t="s">
        <v>1339</v>
      </c>
      <c r="B393" t="s">
        <v>1368</v>
      </c>
      <c r="C393" t="s">
        <v>1365</v>
      </c>
      <c r="D393" t="s">
        <v>1334</v>
      </c>
      <c r="E393">
        <v>21</v>
      </c>
      <c r="F393" s="1">
        <v>45121</v>
      </c>
      <c r="G393">
        <v>239700</v>
      </c>
      <c r="H393">
        <v>285300</v>
      </c>
      <c r="I393">
        <v>7.97</v>
      </c>
      <c r="J393">
        <v>5781</v>
      </c>
      <c r="K393" t="s">
        <v>1343</v>
      </c>
      <c r="L393">
        <v>301200</v>
      </c>
      <c r="M393" t="s">
        <v>1336</v>
      </c>
      <c r="N393">
        <v>7400</v>
      </c>
      <c r="O393" t="s">
        <v>1337</v>
      </c>
      <c r="P393" t="s">
        <v>1345</v>
      </c>
      <c r="Q393" s="12">
        <f t="shared" ca="1" si="12"/>
        <v>46168</v>
      </c>
      <c r="R393" t="str">
        <f t="shared" ca="1" si="13"/>
        <v>CUST1868</v>
      </c>
      <c r="S393">
        <f>IF(Table001__Page_1_13[[#This Row],[Loan Status]]="NO LOAN",0,1)</f>
        <v>1</v>
      </c>
      <c r="T393">
        <f>IF(Table001__Page_1_13[[#This Row],[Loan Status]]="active",1,0)</f>
        <v>1</v>
      </c>
      <c r="U393">
        <f>IF(Table001__Page_1_13[[#This Row],[NPA Status]]="NPA",Table001__Page_1_13[[#This Row],[Loan Amount (■)]],0)</f>
        <v>0</v>
      </c>
    </row>
    <row r="394" spans="1:21" x14ac:dyDescent="0.25">
      <c r="A394" t="s">
        <v>1366</v>
      </c>
      <c r="B394" t="s">
        <v>1367</v>
      </c>
      <c r="C394" t="s">
        <v>1341</v>
      </c>
      <c r="D394" t="s">
        <v>1342</v>
      </c>
      <c r="E394">
        <v>43</v>
      </c>
      <c r="F394" s="1">
        <v>44744</v>
      </c>
      <c r="G394">
        <v>36600</v>
      </c>
      <c r="H394">
        <v>0</v>
      </c>
      <c r="I394">
        <v>0</v>
      </c>
      <c r="J394">
        <v>0</v>
      </c>
      <c r="K394" t="s">
        <v>1356</v>
      </c>
      <c r="L394">
        <v>42100</v>
      </c>
      <c r="M394" t="s">
        <v>1336</v>
      </c>
      <c r="N394">
        <v>11200</v>
      </c>
      <c r="O394" t="s">
        <v>1357</v>
      </c>
      <c r="P394" t="s">
        <v>1338</v>
      </c>
      <c r="Q394" s="12">
        <f t="shared" ca="1" si="12"/>
        <v>45517</v>
      </c>
      <c r="R394" t="str">
        <f t="shared" ca="1" si="13"/>
        <v>CUST1269</v>
      </c>
      <c r="S394">
        <f>IF(Table001__Page_1_13[[#This Row],[Loan Status]]="NO LOAN",0,1)</f>
        <v>0</v>
      </c>
      <c r="T394">
        <f>IF(Table001__Page_1_13[[#This Row],[Loan Status]]="active",1,0)</f>
        <v>0</v>
      </c>
      <c r="U394">
        <f>IF(Table001__Page_1_13[[#This Row],[NPA Status]]="NPA",Table001__Page_1_13[[#This Row],[Loan Amount (■)]],0)</f>
        <v>0</v>
      </c>
    </row>
    <row r="395" spans="1:21" x14ac:dyDescent="0.25">
      <c r="A395" t="s">
        <v>1366</v>
      </c>
      <c r="B395" t="s">
        <v>1364</v>
      </c>
      <c r="C395" t="s">
        <v>1365</v>
      </c>
      <c r="D395" t="s">
        <v>1342</v>
      </c>
      <c r="E395">
        <v>57</v>
      </c>
      <c r="F395" s="1">
        <v>44160</v>
      </c>
      <c r="G395">
        <v>45700</v>
      </c>
      <c r="H395">
        <v>202700</v>
      </c>
      <c r="I395">
        <v>12.95</v>
      </c>
      <c r="J395">
        <v>9632</v>
      </c>
      <c r="K395" t="s">
        <v>1343</v>
      </c>
      <c r="L395">
        <v>64200</v>
      </c>
      <c r="M395" t="s">
        <v>1336</v>
      </c>
      <c r="N395">
        <v>5000</v>
      </c>
      <c r="O395" t="s">
        <v>1337</v>
      </c>
      <c r="P395" t="s">
        <v>1345</v>
      </c>
      <c r="Q395" s="12">
        <f t="shared" ca="1" si="12"/>
        <v>44468</v>
      </c>
      <c r="R395" t="str">
        <f t="shared" ca="1" si="13"/>
        <v>CUST1800</v>
      </c>
      <c r="S395">
        <f>IF(Table001__Page_1_13[[#This Row],[Loan Status]]="NO LOAN",0,1)</f>
        <v>1</v>
      </c>
      <c r="T395">
        <f>IF(Table001__Page_1_13[[#This Row],[Loan Status]]="active",1,0)</f>
        <v>1</v>
      </c>
      <c r="U395">
        <f>IF(Table001__Page_1_13[[#This Row],[NPA Status]]="NPA",Table001__Page_1_13[[#This Row],[Loan Amount (■)]],0)</f>
        <v>0</v>
      </c>
    </row>
    <row r="396" spans="1:21" x14ac:dyDescent="0.25">
      <c r="A396" t="s">
        <v>1339</v>
      </c>
      <c r="B396" t="s">
        <v>1347</v>
      </c>
      <c r="C396" t="s">
        <v>1348</v>
      </c>
      <c r="D396" t="s">
        <v>1342</v>
      </c>
      <c r="E396">
        <v>28</v>
      </c>
      <c r="F396" s="1">
        <v>45990</v>
      </c>
      <c r="G396">
        <v>45500</v>
      </c>
      <c r="H396">
        <v>0</v>
      </c>
      <c r="I396">
        <v>0</v>
      </c>
      <c r="J396">
        <v>0</v>
      </c>
      <c r="K396" t="s">
        <v>1356</v>
      </c>
      <c r="L396">
        <v>50200</v>
      </c>
      <c r="M396" t="s">
        <v>1336</v>
      </c>
      <c r="N396">
        <v>9600</v>
      </c>
      <c r="O396" t="s">
        <v>1357</v>
      </c>
      <c r="P396" t="s">
        <v>1338</v>
      </c>
      <c r="Q396" s="12">
        <f t="shared" ca="1" si="12"/>
        <v>45191</v>
      </c>
      <c r="R396" t="str">
        <f t="shared" ca="1" si="13"/>
        <v>CUST1731</v>
      </c>
      <c r="S396">
        <f>IF(Table001__Page_1_13[[#This Row],[Loan Status]]="NO LOAN",0,1)</f>
        <v>0</v>
      </c>
      <c r="T396">
        <f>IF(Table001__Page_1_13[[#This Row],[Loan Status]]="active",1,0)</f>
        <v>0</v>
      </c>
      <c r="U396">
        <f>IF(Table001__Page_1_13[[#This Row],[NPA Status]]="NPA",Table001__Page_1_13[[#This Row],[Loan Amount (■)]],0)</f>
        <v>0</v>
      </c>
    </row>
    <row r="397" spans="1:21" x14ac:dyDescent="0.25">
      <c r="A397" t="s">
        <v>1339</v>
      </c>
      <c r="B397" t="s">
        <v>1375</v>
      </c>
      <c r="C397" t="s">
        <v>1363</v>
      </c>
      <c r="D397" t="s">
        <v>1334</v>
      </c>
      <c r="E397">
        <v>33</v>
      </c>
      <c r="F397" s="1">
        <v>44551</v>
      </c>
      <c r="G397">
        <v>73200</v>
      </c>
      <c r="H397">
        <v>326200</v>
      </c>
      <c r="I397">
        <v>12.4</v>
      </c>
      <c r="J397">
        <v>29044</v>
      </c>
      <c r="K397" t="s">
        <v>1374</v>
      </c>
      <c r="L397">
        <v>50900</v>
      </c>
      <c r="M397" t="s">
        <v>16</v>
      </c>
      <c r="N397">
        <v>9100</v>
      </c>
      <c r="O397" t="s">
        <v>1353</v>
      </c>
      <c r="P397" t="s">
        <v>1345</v>
      </c>
      <c r="Q397" s="12">
        <f t="shared" ca="1" si="12"/>
        <v>43693</v>
      </c>
      <c r="R397" t="str">
        <f t="shared" ca="1" si="13"/>
        <v>CUST1797</v>
      </c>
      <c r="S397">
        <f>IF(Table001__Page_1_13[[#This Row],[Loan Status]]="NO LOAN",0,1)</f>
        <v>1</v>
      </c>
      <c r="T397">
        <f>IF(Table001__Page_1_13[[#This Row],[Loan Status]]="active",1,0)</f>
        <v>0</v>
      </c>
      <c r="U397">
        <f>IF(Table001__Page_1_13[[#This Row],[NPA Status]]="NPA",Table001__Page_1_13[[#This Row],[Loan Amount (■)]],0)</f>
        <v>326200</v>
      </c>
    </row>
    <row r="398" spans="1:21" x14ac:dyDescent="0.25">
      <c r="A398" t="s">
        <v>1366</v>
      </c>
      <c r="B398" t="s">
        <v>1340</v>
      </c>
      <c r="C398" t="s">
        <v>1341</v>
      </c>
      <c r="D398" t="s">
        <v>1342</v>
      </c>
      <c r="E398">
        <v>28</v>
      </c>
      <c r="F398" s="1">
        <v>45945</v>
      </c>
      <c r="G398">
        <v>62200</v>
      </c>
      <c r="H398">
        <v>0</v>
      </c>
      <c r="I398">
        <v>0</v>
      </c>
      <c r="J398">
        <v>0</v>
      </c>
      <c r="K398" t="s">
        <v>1356</v>
      </c>
      <c r="L398">
        <v>83400</v>
      </c>
      <c r="M398" t="s">
        <v>1344</v>
      </c>
      <c r="N398">
        <v>20300</v>
      </c>
      <c r="O398" t="s">
        <v>1357</v>
      </c>
      <c r="P398" t="s">
        <v>1361</v>
      </c>
      <c r="Q398" s="12">
        <f t="shared" ca="1" si="12"/>
        <v>46135</v>
      </c>
      <c r="R398" t="str">
        <f t="shared" ca="1" si="13"/>
        <v>CUST1929</v>
      </c>
      <c r="S398">
        <f>IF(Table001__Page_1_13[[#This Row],[Loan Status]]="NO LOAN",0,1)</f>
        <v>0</v>
      </c>
      <c r="T398">
        <f>IF(Table001__Page_1_13[[#This Row],[Loan Status]]="active",1,0)</f>
        <v>0</v>
      </c>
      <c r="U398">
        <f>IF(Table001__Page_1_13[[#This Row],[NPA Status]]="NPA",Table001__Page_1_13[[#This Row],[Loan Amount (■)]],0)</f>
        <v>0</v>
      </c>
    </row>
    <row r="399" spans="1:21" x14ac:dyDescent="0.25">
      <c r="A399" t="s">
        <v>1346</v>
      </c>
      <c r="B399" t="s">
        <v>1373</v>
      </c>
      <c r="C399" t="s">
        <v>1365</v>
      </c>
      <c r="D399" t="s">
        <v>1334</v>
      </c>
      <c r="E399">
        <v>43</v>
      </c>
      <c r="F399" s="1">
        <v>45159</v>
      </c>
      <c r="G399">
        <v>45300</v>
      </c>
      <c r="H399">
        <v>662100</v>
      </c>
      <c r="I399">
        <v>8.82</v>
      </c>
      <c r="J399">
        <v>16420</v>
      </c>
      <c r="K399" t="s">
        <v>1343</v>
      </c>
      <c r="L399">
        <v>38400</v>
      </c>
      <c r="M399" t="s">
        <v>1336</v>
      </c>
      <c r="N399">
        <v>20300</v>
      </c>
      <c r="O399" t="s">
        <v>1337</v>
      </c>
      <c r="P399" t="s">
        <v>1338</v>
      </c>
      <c r="Q399" s="12">
        <f t="shared" ca="1" si="12"/>
        <v>43862</v>
      </c>
      <c r="R399" t="str">
        <f t="shared" ca="1" si="13"/>
        <v>CUST1826</v>
      </c>
      <c r="S399">
        <f>IF(Table001__Page_1_13[[#This Row],[Loan Status]]="NO LOAN",0,1)</f>
        <v>1</v>
      </c>
      <c r="T399">
        <f>IF(Table001__Page_1_13[[#This Row],[Loan Status]]="active",1,0)</f>
        <v>1</v>
      </c>
      <c r="U399">
        <f>IF(Table001__Page_1_13[[#This Row],[NPA Status]]="NPA",Table001__Page_1_13[[#This Row],[Loan Amount (■)]],0)</f>
        <v>0</v>
      </c>
    </row>
    <row r="400" spans="1:21" x14ac:dyDescent="0.25">
      <c r="A400" t="s">
        <v>1339</v>
      </c>
      <c r="B400" t="s">
        <v>1340</v>
      </c>
      <c r="C400" t="s">
        <v>1341</v>
      </c>
      <c r="D400" t="s">
        <v>1334</v>
      </c>
      <c r="E400">
        <v>63</v>
      </c>
      <c r="F400" s="1">
        <v>45781</v>
      </c>
      <c r="G400">
        <v>33000</v>
      </c>
      <c r="H400">
        <v>214300</v>
      </c>
      <c r="I400">
        <v>14.82</v>
      </c>
      <c r="J400">
        <v>10372</v>
      </c>
      <c r="K400" t="s">
        <v>1343</v>
      </c>
      <c r="L400">
        <v>40500</v>
      </c>
      <c r="M400" t="s">
        <v>1336</v>
      </c>
      <c r="N400">
        <v>13300</v>
      </c>
      <c r="O400" t="s">
        <v>1337</v>
      </c>
      <c r="P400" t="s">
        <v>1376</v>
      </c>
      <c r="Q400" s="12">
        <f t="shared" ca="1" si="12"/>
        <v>44081</v>
      </c>
      <c r="R400" t="str">
        <f t="shared" ca="1" si="13"/>
        <v>CUST1323</v>
      </c>
      <c r="S400">
        <f>IF(Table001__Page_1_13[[#This Row],[Loan Status]]="NO LOAN",0,1)</f>
        <v>1</v>
      </c>
      <c r="T400">
        <f>IF(Table001__Page_1_13[[#This Row],[Loan Status]]="active",1,0)</f>
        <v>1</v>
      </c>
      <c r="U400">
        <f>IF(Table001__Page_1_13[[#This Row],[NPA Status]]="NPA",Table001__Page_1_13[[#This Row],[Loan Amount (■)]],0)</f>
        <v>0</v>
      </c>
    </row>
    <row r="401" spans="1:21" x14ac:dyDescent="0.25">
      <c r="A401" t="s">
        <v>1346</v>
      </c>
      <c r="B401" t="s">
        <v>1373</v>
      </c>
      <c r="C401" t="s">
        <v>1365</v>
      </c>
      <c r="D401" t="s">
        <v>1342</v>
      </c>
      <c r="E401">
        <v>21</v>
      </c>
      <c r="F401" s="1">
        <v>44524</v>
      </c>
      <c r="G401">
        <v>149600</v>
      </c>
      <c r="H401">
        <v>490800</v>
      </c>
      <c r="I401">
        <v>11.82</v>
      </c>
      <c r="J401">
        <v>10873</v>
      </c>
      <c r="K401" t="s">
        <v>1343</v>
      </c>
      <c r="L401">
        <v>208500</v>
      </c>
      <c r="M401" t="s">
        <v>1336</v>
      </c>
      <c r="N401">
        <v>6100</v>
      </c>
      <c r="O401" t="s">
        <v>1337</v>
      </c>
      <c r="P401" t="s">
        <v>1376</v>
      </c>
      <c r="Q401" s="12">
        <f t="shared" ca="1" si="12"/>
        <v>45698</v>
      </c>
      <c r="R401" t="str">
        <f t="shared" ca="1" si="13"/>
        <v>CUST1565</v>
      </c>
      <c r="S401">
        <f>IF(Table001__Page_1_13[[#This Row],[Loan Status]]="NO LOAN",0,1)</f>
        <v>1</v>
      </c>
      <c r="T401">
        <f>IF(Table001__Page_1_13[[#This Row],[Loan Status]]="active",1,0)</f>
        <v>1</v>
      </c>
      <c r="U401">
        <f>IF(Table001__Page_1_13[[#This Row],[NPA Status]]="NPA",Table001__Page_1_13[[#This Row],[Loan Amount (■)]],0)</f>
        <v>0</v>
      </c>
    </row>
    <row r="402" spans="1:21" x14ac:dyDescent="0.25">
      <c r="A402" t="s">
        <v>1346</v>
      </c>
      <c r="B402" t="s">
        <v>1371</v>
      </c>
      <c r="C402" t="s">
        <v>1372</v>
      </c>
      <c r="D402" t="s">
        <v>1342</v>
      </c>
      <c r="E402">
        <v>65</v>
      </c>
      <c r="F402" s="1">
        <v>44244</v>
      </c>
      <c r="G402">
        <v>233800</v>
      </c>
      <c r="H402">
        <v>322100</v>
      </c>
      <c r="I402">
        <v>9.7200000000000006</v>
      </c>
      <c r="J402">
        <v>8126</v>
      </c>
      <c r="K402" t="s">
        <v>1343</v>
      </c>
      <c r="L402">
        <v>260500</v>
      </c>
      <c r="M402" t="s">
        <v>1336</v>
      </c>
      <c r="N402">
        <v>16600</v>
      </c>
      <c r="O402" t="s">
        <v>1337</v>
      </c>
      <c r="P402" t="s">
        <v>1338</v>
      </c>
      <c r="Q402" s="12">
        <f t="shared" ca="1" si="12"/>
        <v>45926</v>
      </c>
      <c r="R402" t="str">
        <f t="shared" ca="1" si="13"/>
        <v>CUST1985</v>
      </c>
      <c r="S402">
        <f>IF(Table001__Page_1_13[[#This Row],[Loan Status]]="NO LOAN",0,1)</f>
        <v>1</v>
      </c>
      <c r="T402">
        <f>IF(Table001__Page_1_13[[#This Row],[Loan Status]]="active",1,0)</f>
        <v>1</v>
      </c>
      <c r="U402">
        <f>IF(Table001__Page_1_13[[#This Row],[NPA Status]]="NPA",Table001__Page_1_13[[#This Row],[Loan Amount (■)]],0)</f>
        <v>0</v>
      </c>
    </row>
    <row r="403" spans="1:21" x14ac:dyDescent="0.25">
      <c r="A403" t="s">
        <v>1346</v>
      </c>
      <c r="B403" t="s">
        <v>1360</v>
      </c>
      <c r="C403" t="s">
        <v>1341</v>
      </c>
      <c r="D403" t="s">
        <v>1334</v>
      </c>
      <c r="E403">
        <v>44</v>
      </c>
      <c r="F403" s="1">
        <v>43959</v>
      </c>
      <c r="G403">
        <v>264500</v>
      </c>
      <c r="H403">
        <v>203600</v>
      </c>
      <c r="I403">
        <v>10.8</v>
      </c>
      <c r="J403">
        <v>6646</v>
      </c>
      <c r="K403" t="s">
        <v>1335</v>
      </c>
      <c r="L403">
        <v>165600</v>
      </c>
      <c r="M403" t="s">
        <v>1352</v>
      </c>
      <c r="N403">
        <v>7800</v>
      </c>
      <c r="O403" t="s">
        <v>1337</v>
      </c>
      <c r="P403" t="s">
        <v>1338</v>
      </c>
      <c r="Q403" s="12">
        <f t="shared" ca="1" si="12"/>
        <v>45310</v>
      </c>
      <c r="R403" t="str">
        <f t="shared" ca="1" si="13"/>
        <v>CUST1769</v>
      </c>
      <c r="S403">
        <f>IF(Table001__Page_1_13[[#This Row],[Loan Status]]="NO LOAN",0,1)</f>
        <v>1</v>
      </c>
      <c r="T403">
        <f>IF(Table001__Page_1_13[[#This Row],[Loan Status]]="active",1,0)</f>
        <v>0</v>
      </c>
      <c r="U403">
        <f>IF(Table001__Page_1_13[[#This Row],[NPA Status]]="NPA",Table001__Page_1_13[[#This Row],[Loan Amount (■)]],0)</f>
        <v>0</v>
      </c>
    </row>
    <row r="404" spans="1:21" x14ac:dyDescent="0.25">
      <c r="A404" t="s">
        <v>1346</v>
      </c>
      <c r="B404" t="s">
        <v>1340</v>
      </c>
      <c r="C404" t="s">
        <v>1341</v>
      </c>
      <c r="D404" t="s">
        <v>1334</v>
      </c>
      <c r="E404">
        <v>55</v>
      </c>
      <c r="F404" s="1">
        <v>45051</v>
      </c>
      <c r="G404">
        <v>49800</v>
      </c>
      <c r="H404">
        <v>0</v>
      </c>
      <c r="I404">
        <v>0</v>
      </c>
      <c r="J404">
        <v>0</v>
      </c>
      <c r="K404" t="s">
        <v>1356</v>
      </c>
      <c r="L404">
        <v>38400</v>
      </c>
      <c r="M404" t="s">
        <v>1352</v>
      </c>
      <c r="N404">
        <v>3200</v>
      </c>
      <c r="O404" t="s">
        <v>1357</v>
      </c>
      <c r="P404" t="s">
        <v>1376</v>
      </c>
      <c r="Q404" s="12">
        <f t="shared" ca="1" si="12"/>
        <v>43689</v>
      </c>
      <c r="R404" t="str">
        <f t="shared" ca="1" si="13"/>
        <v>CUST1764</v>
      </c>
      <c r="S404">
        <f>IF(Table001__Page_1_13[[#This Row],[Loan Status]]="NO LOAN",0,1)</f>
        <v>0</v>
      </c>
      <c r="T404">
        <f>IF(Table001__Page_1_13[[#This Row],[Loan Status]]="active",1,0)</f>
        <v>0</v>
      </c>
      <c r="U404">
        <f>IF(Table001__Page_1_13[[#This Row],[NPA Status]]="NPA",Table001__Page_1_13[[#This Row],[Loan Amount (■)]],0)</f>
        <v>0</v>
      </c>
    </row>
    <row r="405" spans="1:21" x14ac:dyDescent="0.25">
      <c r="A405" t="s">
        <v>1346</v>
      </c>
      <c r="B405" t="s">
        <v>1358</v>
      </c>
      <c r="C405" t="s">
        <v>1333</v>
      </c>
      <c r="D405" t="s">
        <v>1334</v>
      </c>
      <c r="E405">
        <v>44</v>
      </c>
      <c r="F405" s="1">
        <v>44958</v>
      </c>
      <c r="G405">
        <v>155000</v>
      </c>
      <c r="H405">
        <v>0</v>
      </c>
      <c r="I405">
        <v>0</v>
      </c>
      <c r="J405">
        <v>0</v>
      </c>
      <c r="K405" t="s">
        <v>1356</v>
      </c>
      <c r="L405">
        <v>206300</v>
      </c>
      <c r="M405" t="s">
        <v>1359</v>
      </c>
      <c r="N405">
        <v>5900</v>
      </c>
      <c r="O405" t="s">
        <v>1357</v>
      </c>
      <c r="P405" t="s">
        <v>1376</v>
      </c>
      <c r="Q405" s="12">
        <f t="shared" ca="1" si="12"/>
        <v>44786</v>
      </c>
      <c r="R405" t="str">
        <f t="shared" ca="1" si="13"/>
        <v>CUST1975</v>
      </c>
      <c r="S405">
        <f>IF(Table001__Page_1_13[[#This Row],[Loan Status]]="NO LOAN",0,1)</f>
        <v>0</v>
      </c>
      <c r="T405">
        <f>IF(Table001__Page_1_13[[#This Row],[Loan Status]]="active",1,0)</f>
        <v>0</v>
      </c>
      <c r="U405">
        <f>IF(Table001__Page_1_13[[#This Row],[NPA Status]]="NPA",Table001__Page_1_13[[#This Row],[Loan Amount (■)]],0)</f>
        <v>0</v>
      </c>
    </row>
    <row r="406" spans="1:21" x14ac:dyDescent="0.25">
      <c r="A406" t="s">
        <v>1339</v>
      </c>
      <c r="B406" t="s">
        <v>1358</v>
      </c>
      <c r="C406" t="s">
        <v>1333</v>
      </c>
      <c r="D406" t="s">
        <v>1334</v>
      </c>
      <c r="E406">
        <v>37</v>
      </c>
      <c r="F406" s="1">
        <v>45256</v>
      </c>
      <c r="G406">
        <v>91700</v>
      </c>
      <c r="H406">
        <v>324800</v>
      </c>
      <c r="I406">
        <v>13.82</v>
      </c>
      <c r="J406">
        <v>7527</v>
      </c>
      <c r="K406" t="s">
        <v>1343</v>
      </c>
      <c r="L406">
        <v>87800</v>
      </c>
      <c r="M406" t="s">
        <v>1336</v>
      </c>
      <c r="N406">
        <v>9200</v>
      </c>
      <c r="O406" t="s">
        <v>1337</v>
      </c>
      <c r="P406" t="s">
        <v>1338</v>
      </c>
      <c r="Q406" s="12">
        <f t="shared" ca="1" si="12"/>
        <v>44084</v>
      </c>
      <c r="R406" t="str">
        <f t="shared" ca="1" si="13"/>
        <v>CUST1778</v>
      </c>
      <c r="S406">
        <f>IF(Table001__Page_1_13[[#This Row],[Loan Status]]="NO LOAN",0,1)</f>
        <v>1</v>
      </c>
      <c r="T406">
        <f>IF(Table001__Page_1_13[[#This Row],[Loan Status]]="active",1,0)</f>
        <v>1</v>
      </c>
      <c r="U406">
        <f>IF(Table001__Page_1_13[[#This Row],[NPA Status]]="NPA",Table001__Page_1_13[[#This Row],[Loan Amount (■)]],0)</f>
        <v>0</v>
      </c>
    </row>
    <row r="407" spans="1:21" x14ac:dyDescent="0.25">
      <c r="A407" t="s">
        <v>1339</v>
      </c>
      <c r="B407" t="s">
        <v>1332</v>
      </c>
      <c r="C407" t="s">
        <v>1333</v>
      </c>
      <c r="D407" t="s">
        <v>1342</v>
      </c>
      <c r="E407">
        <v>25</v>
      </c>
      <c r="F407" s="1">
        <v>44126</v>
      </c>
      <c r="G407">
        <v>46200</v>
      </c>
      <c r="H407">
        <v>227000</v>
      </c>
      <c r="I407">
        <v>14.12</v>
      </c>
      <c r="J407">
        <v>5296</v>
      </c>
      <c r="K407" t="s">
        <v>1343</v>
      </c>
      <c r="L407">
        <v>47100</v>
      </c>
      <c r="M407" t="s">
        <v>1359</v>
      </c>
      <c r="N407">
        <v>19300</v>
      </c>
      <c r="O407" t="s">
        <v>1337</v>
      </c>
      <c r="P407" t="s">
        <v>1338</v>
      </c>
      <c r="Q407" s="12">
        <f t="shared" ca="1" si="12"/>
        <v>43920</v>
      </c>
      <c r="R407" t="str">
        <f t="shared" ca="1" si="13"/>
        <v>CUST1100</v>
      </c>
      <c r="S407">
        <f>IF(Table001__Page_1_13[[#This Row],[Loan Status]]="NO LOAN",0,1)</f>
        <v>1</v>
      </c>
      <c r="T407">
        <f>IF(Table001__Page_1_13[[#This Row],[Loan Status]]="active",1,0)</f>
        <v>1</v>
      </c>
      <c r="U407">
        <f>IF(Table001__Page_1_13[[#This Row],[NPA Status]]="NPA",Table001__Page_1_13[[#This Row],[Loan Amount (■)]],0)</f>
        <v>0</v>
      </c>
    </row>
    <row r="408" spans="1:21" x14ac:dyDescent="0.25">
      <c r="A408" t="s">
        <v>1331</v>
      </c>
      <c r="B408" t="s">
        <v>1364</v>
      </c>
      <c r="C408" t="s">
        <v>1365</v>
      </c>
      <c r="D408" t="s">
        <v>1334</v>
      </c>
      <c r="E408">
        <v>40</v>
      </c>
      <c r="F408" s="1">
        <v>44814</v>
      </c>
      <c r="G408">
        <v>140000</v>
      </c>
      <c r="H408">
        <v>197700</v>
      </c>
      <c r="I408">
        <v>15.38</v>
      </c>
      <c r="J408">
        <v>17880</v>
      </c>
      <c r="K408" t="s">
        <v>1335</v>
      </c>
      <c r="L408">
        <v>166600</v>
      </c>
      <c r="M408" t="s">
        <v>16</v>
      </c>
      <c r="N408">
        <v>7200</v>
      </c>
      <c r="O408" t="s">
        <v>1337</v>
      </c>
      <c r="P408" t="s">
        <v>1338</v>
      </c>
      <c r="Q408" s="12">
        <f t="shared" ca="1" si="12"/>
        <v>44177</v>
      </c>
      <c r="R408" t="str">
        <f t="shared" ca="1" si="13"/>
        <v>CUST1966</v>
      </c>
      <c r="S408">
        <f>IF(Table001__Page_1_13[[#This Row],[Loan Status]]="NO LOAN",0,1)</f>
        <v>1</v>
      </c>
      <c r="T408">
        <f>IF(Table001__Page_1_13[[#This Row],[Loan Status]]="active",1,0)</f>
        <v>0</v>
      </c>
      <c r="U408">
        <f>IF(Table001__Page_1_13[[#This Row],[NPA Status]]="NPA",Table001__Page_1_13[[#This Row],[Loan Amount (■)]],0)</f>
        <v>0</v>
      </c>
    </row>
    <row r="409" spans="1:21" x14ac:dyDescent="0.25">
      <c r="A409" t="s">
        <v>1366</v>
      </c>
      <c r="B409" t="s">
        <v>1373</v>
      </c>
      <c r="C409" t="s">
        <v>1365</v>
      </c>
      <c r="D409" t="s">
        <v>1334</v>
      </c>
      <c r="E409">
        <v>41</v>
      </c>
      <c r="F409" s="1">
        <v>44793</v>
      </c>
      <c r="G409">
        <v>44400</v>
      </c>
      <c r="H409">
        <v>0</v>
      </c>
      <c r="I409">
        <v>0</v>
      </c>
      <c r="J409">
        <v>0</v>
      </c>
      <c r="K409" t="s">
        <v>1356</v>
      </c>
      <c r="L409">
        <v>52100</v>
      </c>
      <c r="M409" t="s">
        <v>1359</v>
      </c>
      <c r="N409">
        <v>2900</v>
      </c>
      <c r="O409" t="s">
        <v>1357</v>
      </c>
      <c r="P409" t="s">
        <v>1376</v>
      </c>
      <c r="Q409" s="12">
        <f t="shared" ca="1" si="12"/>
        <v>43873</v>
      </c>
      <c r="R409" t="str">
        <f t="shared" ca="1" si="13"/>
        <v>CUST1791</v>
      </c>
      <c r="S409">
        <f>IF(Table001__Page_1_13[[#This Row],[Loan Status]]="NO LOAN",0,1)</f>
        <v>0</v>
      </c>
      <c r="T409">
        <f>IF(Table001__Page_1_13[[#This Row],[Loan Status]]="active",1,0)</f>
        <v>0</v>
      </c>
      <c r="U409">
        <f>IF(Table001__Page_1_13[[#This Row],[NPA Status]]="NPA",Table001__Page_1_13[[#This Row],[Loan Amount (■)]],0)</f>
        <v>0</v>
      </c>
    </row>
    <row r="410" spans="1:21" x14ac:dyDescent="0.25">
      <c r="A410" t="s">
        <v>1339</v>
      </c>
      <c r="B410" t="s">
        <v>1373</v>
      </c>
      <c r="C410" t="s">
        <v>1365</v>
      </c>
      <c r="D410" t="s">
        <v>1334</v>
      </c>
      <c r="E410">
        <v>60</v>
      </c>
      <c r="F410" s="1">
        <v>44765</v>
      </c>
      <c r="G410">
        <v>54500</v>
      </c>
      <c r="H410">
        <v>0</v>
      </c>
      <c r="I410">
        <v>0</v>
      </c>
      <c r="J410">
        <v>0</v>
      </c>
      <c r="K410" t="s">
        <v>1356</v>
      </c>
      <c r="L410">
        <v>58300</v>
      </c>
      <c r="M410" t="s">
        <v>1344</v>
      </c>
      <c r="N410">
        <v>8900</v>
      </c>
      <c r="O410" t="s">
        <v>1357</v>
      </c>
      <c r="P410" t="s">
        <v>1338</v>
      </c>
      <c r="Q410" s="12">
        <f t="shared" ca="1" si="12"/>
        <v>43606</v>
      </c>
      <c r="R410" t="str">
        <f t="shared" ca="1" si="13"/>
        <v>CUST1572</v>
      </c>
      <c r="S410">
        <f>IF(Table001__Page_1_13[[#This Row],[Loan Status]]="NO LOAN",0,1)</f>
        <v>0</v>
      </c>
      <c r="T410">
        <f>IF(Table001__Page_1_13[[#This Row],[Loan Status]]="active",1,0)</f>
        <v>0</v>
      </c>
      <c r="U410">
        <f>IF(Table001__Page_1_13[[#This Row],[NPA Status]]="NPA",Table001__Page_1_13[[#This Row],[Loan Amount (■)]],0)</f>
        <v>0</v>
      </c>
    </row>
    <row r="411" spans="1:21" x14ac:dyDescent="0.25">
      <c r="A411" t="s">
        <v>1331</v>
      </c>
      <c r="B411" t="s">
        <v>1369</v>
      </c>
      <c r="C411" t="s">
        <v>1370</v>
      </c>
      <c r="D411" t="s">
        <v>1334</v>
      </c>
      <c r="E411">
        <v>51</v>
      </c>
      <c r="F411" s="1">
        <v>45452</v>
      </c>
      <c r="G411">
        <v>23300</v>
      </c>
      <c r="H411">
        <v>0</v>
      </c>
      <c r="I411">
        <v>0</v>
      </c>
      <c r="J411">
        <v>0</v>
      </c>
      <c r="K411" t="s">
        <v>1356</v>
      </c>
      <c r="L411">
        <v>22100</v>
      </c>
      <c r="M411" t="s">
        <v>1352</v>
      </c>
      <c r="N411">
        <v>9400</v>
      </c>
      <c r="O411" t="s">
        <v>1357</v>
      </c>
      <c r="P411" t="s">
        <v>1345</v>
      </c>
      <c r="Q411" s="12">
        <f t="shared" ca="1" si="12"/>
        <v>45916</v>
      </c>
      <c r="R411" t="str">
        <f t="shared" ca="1" si="13"/>
        <v>CUST1261</v>
      </c>
      <c r="S411">
        <f>IF(Table001__Page_1_13[[#This Row],[Loan Status]]="NO LOAN",0,1)</f>
        <v>0</v>
      </c>
      <c r="T411">
        <f>IF(Table001__Page_1_13[[#This Row],[Loan Status]]="active",1,0)</f>
        <v>0</v>
      </c>
      <c r="U411">
        <f>IF(Table001__Page_1_13[[#This Row],[NPA Status]]="NPA",Table001__Page_1_13[[#This Row],[Loan Amount (■)]],0)</f>
        <v>0</v>
      </c>
    </row>
    <row r="412" spans="1:21" x14ac:dyDescent="0.25">
      <c r="A412" t="s">
        <v>1346</v>
      </c>
      <c r="B412" t="s">
        <v>1354</v>
      </c>
      <c r="C412" t="s">
        <v>1355</v>
      </c>
      <c r="D412" t="s">
        <v>1334</v>
      </c>
      <c r="E412">
        <v>56</v>
      </c>
      <c r="F412" s="1">
        <v>45510</v>
      </c>
      <c r="G412">
        <v>50500</v>
      </c>
      <c r="H412">
        <v>566500</v>
      </c>
      <c r="I412">
        <v>11.74</v>
      </c>
      <c r="J412">
        <v>50264</v>
      </c>
      <c r="K412" t="s">
        <v>1343</v>
      </c>
      <c r="L412">
        <v>46600</v>
      </c>
      <c r="M412" t="s">
        <v>1352</v>
      </c>
      <c r="N412">
        <v>10000</v>
      </c>
      <c r="O412" t="s">
        <v>1337</v>
      </c>
      <c r="P412" t="s">
        <v>1361</v>
      </c>
      <c r="Q412" s="12">
        <f t="shared" ca="1" si="12"/>
        <v>45535</v>
      </c>
      <c r="R412" t="str">
        <f t="shared" ca="1" si="13"/>
        <v>CUST1517</v>
      </c>
      <c r="S412">
        <f>IF(Table001__Page_1_13[[#This Row],[Loan Status]]="NO LOAN",0,1)</f>
        <v>1</v>
      </c>
      <c r="T412">
        <f>IF(Table001__Page_1_13[[#This Row],[Loan Status]]="active",1,0)</f>
        <v>1</v>
      </c>
      <c r="U412">
        <f>IF(Table001__Page_1_13[[#This Row],[NPA Status]]="NPA",Table001__Page_1_13[[#This Row],[Loan Amount (■)]],0)</f>
        <v>0</v>
      </c>
    </row>
    <row r="413" spans="1:21" x14ac:dyDescent="0.25">
      <c r="A413" t="s">
        <v>1339</v>
      </c>
      <c r="B413" t="s">
        <v>1364</v>
      </c>
      <c r="C413" t="s">
        <v>1365</v>
      </c>
      <c r="D413" t="s">
        <v>1334</v>
      </c>
      <c r="E413">
        <v>31</v>
      </c>
      <c r="F413" s="1">
        <v>45394</v>
      </c>
      <c r="G413">
        <v>93100</v>
      </c>
      <c r="H413">
        <v>1052400</v>
      </c>
      <c r="I413">
        <v>7.59</v>
      </c>
      <c r="J413">
        <v>91347</v>
      </c>
      <c r="K413" t="s">
        <v>1343</v>
      </c>
      <c r="L413">
        <v>113100</v>
      </c>
      <c r="M413" t="s">
        <v>1336</v>
      </c>
      <c r="N413">
        <v>19500</v>
      </c>
      <c r="O413" t="s">
        <v>1337</v>
      </c>
      <c r="P413" t="s">
        <v>1338</v>
      </c>
      <c r="Q413" s="12">
        <f t="shared" ca="1" si="12"/>
        <v>44659</v>
      </c>
      <c r="R413" t="str">
        <f t="shared" ca="1" si="13"/>
        <v>CUST1922</v>
      </c>
      <c r="S413">
        <f>IF(Table001__Page_1_13[[#This Row],[Loan Status]]="NO LOAN",0,1)</f>
        <v>1</v>
      </c>
      <c r="T413">
        <f>IF(Table001__Page_1_13[[#This Row],[Loan Status]]="active",1,0)</f>
        <v>1</v>
      </c>
      <c r="U413">
        <f>IF(Table001__Page_1_13[[#This Row],[NPA Status]]="NPA",Table001__Page_1_13[[#This Row],[Loan Amount (■)]],0)</f>
        <v>0</v>
      </c>
    </row>
    <row r="414" spans="1:21" x14ac:dyDescent="0.25">
      <c r="A414" t="s">
        <v>1346</v>
      </c>
      <c r="B414" t="s">
        <v>1367</v>
      </c>
      <c r="C414" t="s">
        <v>1341</v>
      </c>
      <c r="D414" t="s">
        <v>1334</v>
      </c>
      <c r="E414">
        <v>35</v>
      </c>
      <c r="F414" s="1">
        <v>44813</v>
      </c>
      <c r="G414">
        <v>284600</v>
      </c>
      <c r="H414">
        <v>514500</v>
      </c>
      <c r="I414">
        <v>13.39</v>
      </c>
      <c r="J414">
        <v>17432</v>
      </c>
      <c r="K414" t="s">
        <v>1351</v>
      </c>
      <c r="L414">
        <v>324000</v>
      </c>
      <c r="M414" t="s">
        <v>1336</v>
      </c>
      <c r="N414">
        <v>21300</v>
      </c>
      <c r="O414" t="s">
        <v>1353</v>
      </c>
      <c r="P414" t="s">
        <v>1345</v>
      </c>
      <c r="Q414" s="12">
        <f t="shared" ca="1" si="12"/>
        <v>44832</v>
      </c>
      <c r="R414" t="str">
        <f t="shared" ca="1" si="13"/>
        <v>CUST1551</v>
      </c>
      <c r="S414">
        <f>IF(Table001__Page_1_13[[#This Row],[Loan Status]]="NO LOAN",0,1)</f>
        <v>1</v>
      </c>
      <c r="T414">
        <f>IF(Table001__Page_1_13[[#This Row],[Loan Status]]="active",1,0)</f>
        <v>0</v>
      </c>
      <c r="U414">
        <f>IF(Table001__Page_1_13[[#This Row],[NPA Status]]="NPA",Table001__Page_1_13[[#This Row],[Loan Amount (■)]],0)</f>
        <v>514500</v>
      </c>
    </row>
    <row r="415" spans="1:21" x14ac:dyDescent="0.25">
      <c r="A415" t="s">
        <v>1366</v>
      </c>
      <c r="B415" t="s">
        <v>1332</v>
      </c>
      <c r="C415" t="s">
        <v>1333</v>
      </c>
      <c r="D415" t="s">
        <v>1334</v>
      </c>
      <c r="E415">
        <v>39</v>
      </c>
      <c r="F415" s="1">
        <v>44524</v>
      </c>
      <c r="G415">
        <v>55500</v>
      </c>
      <c r="H415">
        <v>0</v>
      </c>
      <c r="I415">
        <v>0</v>
      </c>
      <c r="J415">
        <v>0</v>
      </c>
      <c r="K415" t="s">
        <v>1356</v>
      </c>
      <c r="L415">
        <v>51900</v>
      </c>
      <c r="M415" t="s">
        <v>16</v>
      </c>
      <c r="N415">
        <v>5000</v>
      </c>
      <c r="O415" t="s">
        <v>1357</v>
      </c>
      <c r="P415" t="s">
        <v>1338</v>
      </c>
      <c r="Q415" s="12">
        <f t="shared" ca="1" si="12"/>
        <v>43873</v>
      </c>
      <c r="R415" t="str">
        <f t="shared" ca="1" si="13"/>
        <v>CUST1895</v>
      </c>
      <c r="S415">
        <f>IF(Table001__Page_1_13[[#This Row],[Loan Status]]="NO LOAN",0,1)</f>
        <v>0</v>
      </c>
      <c r="T415">
        <f>IF(Table001__Page_1_13[[#This Row],[Loan Status]]="active",1,0)</f>
        <v>0</v>
      </c>
      <c r="U415">
        <f>IF(Table001__Page_1_13[[#This Row],[NPA Status]]="NPA",Table001__Page_1_13[[#This Row],[Loan Amount (■)]],0)</f>
        <v>0</v>
      </c>
    </row>
    <row r="416" spans="1:21" x14ac:dyDescent="0.25">
      <c r="A416" t="s">
        <v>1331</v>
      </c>
      <c r="B416" t="s">
        <v>1367</v>
      </c>
      <c r="C416" t="s">
        <v>1341</v>
      </c>
      <c r="D416" t="s">
        <v>1342</v>
      </c>
      <c r="E416">
        <v>27</v>
      </c>
      <c r="F416" s="1">
        <v>44442</v>
      </c>
      <c r="G416">
        <v>31000</v>
      </c>
      <c r="H416">
        <v>0</v>
      </c>
      <c r="I416">
        <v>0</v>
      </c>
      <c r="J416">
        <v>0</v>
      </c>
      <c r="K416" t="s">
        <v>1356</v>
      </c>
      <c r="L416">
        <v>39400</v>
      </c>
      <c r="M416" t="s">
        <v>16</v>
      </c>
      <c r="N416">
        <v>4900</v>
      </c>
      <c r="O416" t="s">
        <v>1357</v>
      </c>
      <c r="P416" t="s">
        <v>1361</v>
      </c>
      <c r="Q416" s="12">
        <f t="shared" ca="1" si="12"/>
        <v>45862</v>
      </c>
      <c r="R416" t="str">
        <f t="shared" ca="1" si="13"/>
        <v>CUST1855</v>
      </c>
      <c r="S416">
        <f>IF(Table001__Page_1_13[[#This Row],[Loan Status]]="NO LOAN",0,1)</f>
        <v>0</v>
      </c>
      <c r="T416">
        <f>IF(Table001__Page_1_13[[#This Row],[Loan Status]]="active",1,0)</f>
        <v>0</v>
      </c>
      <c r="U416">
        <f>IF(Table001__Page_1_13[[#This Row],[NPA Status]]="NPA",Table001__Page_1_13[[#This Row],[Loan Amount (■)]],0)</f>
        <v>0</v>
      </c>
    </row>
    <row r="417" spans="1:21" x14ac:dyDescent="0.25">
      <c r="A417" t="s">
        <v>1331</v>
      </c>
      <c r="B417" t="s">
        <v>1371</v>
      </c>
      <c r="C417" t="s">
        <v>1372</v>
      </c>
      <c r="D417" t="s">
        <v>1334</v>
      </c>
      <c r="E417">
        <v>48</v>
      </c>
      <c r="F417" s="1">
        <v>43947</v>
      </c>
      <c r="G417">
        <v>267800</v>
      </c>
      <c r="H417">
        <v>0</v>
      </c>
      <c r="I417">
        <v>0</v>
      </c>
      <c r="J417">
        <v>0</v>
      </c>
      <c r="K417" t="s">
        <v>1356</v>
      </c>
      <c r="L417">
        <v>259200</v>
      </c>
      <c r="M417" t="s">
        <v>1344</v>
      </c>
      <c r="N417">
        <v>3300</v>
      </c>
      <c r="O417" t="s">
        <v>1357</v>
      </c>
      <c r="P417" t="s">
        <v>1338</v>
      </c>
      <c r="Q417" s="12">
        <f t="shared" ca="1" si="12"/>
        <v>45751</v>
      </c>
      <c r="R417" t="str">
        <f t="shared" ca="1" si="13"/>
        <v>CUST1970</v>
      </c>
      <c r="S417">
        <f>IF(Table001__Page_1_13[[#This Row],[Loan Status]]="NO LOAN",0,1)</f>
        <v>0</v>
      </c>
      <c r="T417">
        <f>IF(Table001__Page_1_13[[#This Row],[Loan Status]]="active",1,0)</f>
        <v>0</v>
      </c>
      <c r="U417">
        <f>IF(Table001__Page_1_13[[#This Row],[NPA Status]]="NPA",Table001__Page_1_13[[#This Row],[Loan Amount (■)]],0)</f>
        <v>0</v>
      </c>
    </row>
    <row r="418" spans="1:21" x14ac:dyDescent="0.25">
      <c r="A418" t="s">
        <v>1339</v>
      </c>
      <c r="B418" t="s">
        <v>1371</v>
      </c>
      <c r="C418" t="s">
        <v>1372</v>
      </c>
      <c r="D418" t="s">
        <v>1342</v>
      </c>
      <c r="E418">
        <v>63</v>
      </c>
      <c r="F418" s="1">
        <v>44193</v>
      </c>
      <c r="G418">
        <v>48800</v>
      </c>
      <c r="H418">
        <v>0</v>
      </c>
      <c r="I418">
        <v>0</v>
      </c>
      <c r="J418">
        <v>0</v>
      </c>
      <c r="K418" t="s">
        <v>1356</v>
      </c>
      <c r="L418">
        <v>38400</v>
      </c>
      <c r="M418" t="s">
        <v>1336</v>
      </c>
      <c r="N418">
        <v>15900</v>
      </c>
      <c r="O418" t="s">
        <v>1357</v>
      </c>
      <c r="P418" t="s">
        <v>1345</v>
      </c>
      <c r="Q418" s="12">
        <f t="shared" ca="1" si="12"/>
        <v>44697</v>
      </c>
      <c r="R418" t="str">
        <f t="shared" ca="1" si="13"/>
        <v>CUST1476</v>
      </c>
      <c r="S418">
        <f>IF(Table001__Page_1_13[[#This Row],[Loan Status]]="NO LOAN",0,1)</f>
        <v>0</v>
      </c>
      <c r="T418">
        <f>IF(Table001__Page_1_13[[#This Row],[Loan Status]]="active",1,0)</f>
        <v>0</v>
      </c>
      <c r="U418">
        <f>IF(Table001__Page_1_13[[#This Row],[NPA Status]]="NPA",Table001__Page_1_13[[#This Row],[Loan Amount (■)]],0)</f>
        <v>0</v>
      </c>
    </row>
    <row r="419" spans="1:21" x14ac:dyDescent="0.25">
      <c r="A419" t="s">
        <v>1331</v>
      </c>
      <c r="B419" t="s">
        <v>1367</v>
      </c>
      <c r="C419" t="s">
        <v>1341</v>
      </c>
      <c r="D419" t="s">
        <v>1334</v>
      </c>
      <c r="E419">
        <v>25</v>
      </c>
      <c r="F419" s="1">
        <v>45993</v>
      </c>
      <c r="G419">
        <v>17000</v>
      </c>
      <c r="H419">
        <v>561400</v>
      </c>
      <c r="I419">
        <v>12.06</v>
      </c>
      <c r="J419">
        <v>18663</v>
      </c>
      <c r="K419" t="s">
        <v>1343</v>
      </c>
      <c r="L419">
        <v>13800</v>
      </c>
      <c r="M419" t="s">
        <v>1336</v>
      </c>
      <c r="N419">
        <v>31300</v>
      </c>
      <c r="O419" t="s">
        <v>1337</v>
      </c>
      <c r="P419" t="s">
        <v>1345</v>
      </c>
      <c r="Q419" s="12">
        <f t="shared" ca="1" si="12"/>
        <v>45506</v>
      </c>
      <c r="R419" t="str">
        <f t="shared" ca="1" si="13"/>
        <v>CUST1657</v>
      </c>
      <c r="S419">
        <f>IF(Table001__Page_1_13[[#This Row],[Loan Status]]="NO LOAN",0,1)</f>
        <v>1</v>
      </c>
      <c r="T419">
        <f>IF(Table001__Page_1_13[[#This Row],[Loan Status]]="active",1,0)</f>
        <v>1</v>
      </c>
      <c r="U419">
        <f>IF(Table001__Page_1_13[[#This Row],[NPA Status]]="NPA",Table001__Page_1_13[[#This Row],[Loan Amount (■)]],0)</f>
        <v>0</v>
      </c>
    </row>
    <row r="420" spans="1:21" x14ac:dyDescent="0.25">
      <c r="A420" t="s">
        <v>1339</v>
      </c>
      <c r="B420" t="s">
        <v>1367</v>
      </c>
      <c r="C420" t="s">
        <v>1341</v>
      </c>
      <c r="D420" t="s">
        <v>1342</v>
      </c>
      <c r="E420">
        <v>25</v>
      </c>
      <c r="F420" s="1">
        <v>44497</v>
      </c>
      <c r="G420">
        <v>84000</v>
      </c>
      <c r="H420">
        <v>0</v>
      </c>
      <c r="I420">
        <v>0</v>
      </c>
      <c r="J420">
        <v>0</v>
      </c>
      <c r="K420" t="s">
        <v>1356</v>
      </c>
      <c r="L420">
        <v>63400</v>
      </c>
      <c r="M420" t="s">
        <v>16</v>
      </c>
      <c r="N420">
        <v>6400</v>
      </c>
      <c r="O420" t="s">
        <v>1357</v>
      </c>
      <c r="P420" t="s">
        <v>1338</v>
      </c>
      <c r="Q420" s="12">
        <f t="shared" ca="1" si="12"/>
        <v>46257</v>
      </c>
      <c r="R420" t="str">
        <f t="shared" ca="1" si="13"/>
        <v>CUST1624</v>
      </c>
      <c r="S420">
        <f>IF(Table001__Page_1_13[[#This Row],[Loan Status]]="NO LOAN",0,1)</f>
        <v>0</v>
      </c>
      <c r="T420">
        <f>IF(Table001__Page_1_13[[#This Row],[Loan Status]]="active",1,0)</f>
        <v>0</v>
      </c>
      <c r="U420">
        <f>IF(Table001__Page_1_13[[#This Row],[NPA Status]]="NPA",Table001__Page_1_13[[#This Row],[Loan Amount (■)]],0)</f>
        <v>0</v>
      </c>
    </row>
    <row r="421" spans="1:21" x14ac:dyDescent="0.25">
      <c r="A421" t="s">
        <v>1339</v>
      </c>
      <c r="B421" t="s">
        <v>1347</v>
      </c>
      <c r="C421" t="s">
        <v>1348</v>
      </c>
      <c r="D421" t="s">
        <v>1342</v>
      </c>
      <c r="E421">
        <v>50</v>
      </c>
      <c r="F421" s="1">
        <v>43808</v>
      </c>
      <c r="G421">
        <v>56900</v>
      </c>
      <c r="H421">
        <v>273200</v>
      </c>
      <c r="I421">
        <v>12.36</v>
      </c>
      <c r="J421">
        <v>6127</v>
      </c>
      <c r="K421" t="s">
        <v>1343</v>
      </c>
      <c r="L421">
        <v>53000</v>
      </c>
      <c r="M421" t="s">
        <v>16</v>
      </c>
      <c r="N421">
        <v>6800</v>
      </c>
      <c r="O421" t="s">
        <v>1337</v>
      </c>
      <c r="P421" t="s">
        <v>1338</v>
      </c>
      <c r="Q421" s="12">
        <f t="shared" ca="1" si="12"/>
        <v>43811</v>
      </c>
      <c r="R421" t="str">
        <f t="shared" ca="1" si="13"/>
        <v>CUST1375</v>
      </c>
      <c r="S421">
        <f>IF(Table001__Page_1_13[[#This Row],[Loan Status]]="NO LOAN",0,1)</f>
        <v>1</v>
      </c>
      <c r="T421">
        <f>IF(Table001__Page_1_13[[#This Row],[Loan Status]]="active",1,0)</f>
        <v>1</v>
      </c>
      <c r="U421">
        <f>IF(Table001__Page_1_13[[#This Row],[NPA Status]]="NPA",Table001__Page_1_13[[#This Row],[Loan Amount (■)]],0)</f>
        <v>0</v>
      </c>
    </row>
    <row r="422" spans="1:21" x14ac:dyDescent="0.25">
      <c r="A422" t="s">
        <v>1331</v>
      </c>
      <c r="B422" t="s">
        <v>1364</v>
      </c>
      <c r="C422" t="s">
        <v>1365</v>
      </c>
      <c r="D422" t="s">
        <v>1342</v>
      </c>
      <c r="E422">
        <v>52</v>
      </c>
      <c r="F422" s="1">
        <v>44913</v>
      </c>
      <c r="G422">
        <v>530000</v>
      </c>
      <c r="H422">
        <v>0</v>
      </c>
      <c r="I422">
        <v>0</v>
      </c>
      <c r="J422">
        <v>0</v>
      </c>
      <c r="K422" t="s">
        <v>1356</v>
      </c>
      <c r="L422">
        <v>693500</v>
      </c>
      <c r="M422" t="s">
        <v>16</v>
      </c>
      <c r="N422">
        <v>31800</v>
      </c>
      <c r="O422" t="s">
        <v>1357</v>
      </c>
      <c r="P422" t="s">
        <v>1338</v>
      </c>
      <c r="Q422" s="12">
        <f t="shared" ca="1" si="12"/>
        <v>43815</v>
      </c>
      <c r="R422" t="str">
        <f t="shared" ca="1" si="13"/>
        <v>CUST1592</v>
      </c>
      <c r="S422">
        <f>IF(Table001__Page_1_13[[#This Row],[Loan Status]]="NO LOAN",0,1)</f>
        <v>0</v>
      </c>
      <c r="T422">
        <f>IF(Table001__Page_1_13[[#This Row],[Loan Status]]="active",1,0)</f>
        <v>0</v>
      </c>
      <c r="U422">
        <f>IF(Table001__Page_1_13[[#This Row],[NPA Status]]="NPA",Table001__Page_1_13[[#This Row],[Loan Amount (■)]],0)</f>
        <v>0</v>
      </c>
    </row>
    <row r="423" spans="1:21" x14ac:dyDescent="0.25">
      <c r="A423" t="s">
        <v>1339</v>
      </c>
      <c r="B423" t="s">
        <v>1367</v>
      </c>
      <c r="C423" t="s">
        <v>1341</v>
      </c>
      <c r="D423" t="s">
        <v>1342</v>
      </c>
      <c r="E423">
        <v>28</v>
      </c>
      <c r="F423" s="1">
        <v>45845</v>
      </c>
      <c r="G423">
        <v>112300</v>
      </c>
      <c r="H423">
        <v>147800</v>
      </c>
      <c r="I423">
        <v>12.71</v>
      </c>
      <c r="J423">
        <v>13181</v>
      </c>
      <c r="K423" t="s">
        <v>1351</v>
      </c>
      <c r="L423">
        <v>89700</v>
      </c>
      <c r="M423" t="s">
        <v>1352</v>
      </c>
      <c r="N423">
        <v>13400</v>
      </c>
      <c r="O423" t="s">
        <v>1353</v>
      </c>
      <c r="P423" t="s">
        <v>1338</v>
      </c>
      <c r="Q423" s="12">
        <f t="shared" ca="1" si="12"/>
        <v>43660</v>
      </c>
      <c r="R423" t="str">
        <f t="shared" ca="1" si="13"/>
        <v>CUST1338</v>
      </c>
      <c r="S423">
        <f>IF(Table001__Page_1_13[[#This Row],[Loan Status]]="NO LOAN",0,1)</f>
        <v>1</v>
      </c>
      <c r="T423">
        <f>IF(Table001__Page_1_13[[#This Row],[Loan Status]]="active",1,0)</f>
        <v>0</v>
      </c>
      <c r="U423">
        <f>IF(Table001__Page_1_13[[#This Row],[NPA Status]]="NPA",Table001__Page_1_13[[#This Row],[Loan Amount (■)]],0)</f>
        <v>147800</v>
      </c>
    </row>
    <row r="424" spans="1:21" x14ac:dyDescent="0.25">
      <c r="A424" t="s">
        <v>1339</v>
      </c>
      <c r="B424" t="s">
        <v>1358</v>
      </c>
      <c r="C424" t="s">
        <v>1333</v>
      </c>
      <c r="D424" t="s">
        <v>1334</v>
      </c>
      <c r="E424">
        <v>30</v>
      </c>
      <c r="F424" s="1">
        <v>45951</v>
      </c>
      <c r="G424">
        <v>66200</v>
      </c>
      <c r="H424">
        <v>200400</v>
      </c>
      <c r="I424">
        <v>9.06</v>
      </c>
      <c r="J424">
        <v>9161</v>
      </c>
      <c r="K424" t="s">
        <v>1343</v>
      </c>
      <c r="L424">
        <v>69300</v>
      </c>
      <c r="M424" t="s">
        <v>1359</v>
      </c>
      <c r="N424">
        <v>12600</v>
      </c>
      <c r="O424" t="s">
        <v>1337</v>
      </c>
      <c r="P424" t="s">
        <v>1361</v>
      </c>
      <c r="Q424" s="12">
        <f t="shared" ca="1" si="12"/>
        <v>45367</v>
      </c>
      <c r="R424" t="str">
        <f t="shared" ca="1" si="13"/>
        <v>CUST1122</v>
      </c>
      <c r="S424">
        <f>IF(Table001__Page_1_13[[#This Row],[Loan Status]]="NO LOAN",0,1)</f>
        <v>1</v>
      </c>
      <c r="T424">
        <f>IF(Table001__Page_1_13[[#This Row],[Loan Status]]="active",1,0)</f>
        <v>1</v>
      </c>
      <c r="U424">
        <f>IF(Table001__Page_1_13[[#This Row],[NPA Status]]="NPA",Table001__Page_1_13[[#This Row],[Loan Amount (■)]],0)</f>
        <v>0</v>
      </c>
    </row>
    <row r="425" spans="1:21" x14ac:dyDescent="0.25">
      <c r="A425" t="s">
        <v>1331</v>
      </c>
      <c r="B425" t="s">
        <v>1354</v>
      </c>
      <c r="C425" t="s">
        <v>1355</v>
      </c>
      <c r="D425" t="s">
        <v>1334</v>
      </c>
      <c r="E425">
        <v>58</v>
      </c>
      <c r="F425" s="1">
        <v>45687</v>
      </c>
      <c r="G425">
        <v>34200</v>
      </c>
      <c r="H425">
        <v>0</v>
      </c>
      <c r="I425">
        <v>0</v>
      </c>
      <c r="J425">
        <v>0</v>
      </c>
      <c r="K425" t="s">
        <v>1356</v>
      </c>
      <c r="L425">
        <v>28600</v>
      </c>
      <c r="M425" t="s">
        <v>1359</v>
      </c>
      <c r="N425">
        <v>2900</v>
      </c>
      <c r="O425" t="s">
        <v>1357</v>
      </c>
      <c r="P425" t="s">
        <v>1361</v>
      </c>
      <c r="Q425" s="12">
        <f t="shared" ca="1" si="12"/>
        <v>45130</v>
      </c>
      <c r="R425" t="str">
        <f t="shared" ca="1" si="13"/>
        <v>CUST1758</v>
      </c>
      <c r="S425">
        <f>IF(Table001__Page_1_13[[#This Row],[Loan Status]]="NO LOAN",0,1)</f>
        <v>0</v>
      </c>
      <c r="T425">
        <f>IF(Table001__Page_1_13[[#This Row],[Loan Status]]="active",1,0)</f>
        <v>0</v>
      </c>
      <c r="U425">
        <f>IF(Table001__Page_1_13[[#This Row],[NPA Status]]="NPA",Table001__Page_1_13[[#This Row],[Loan Amount (■)]],0)</f>
        <v>0</v>
      </c>
    </row>
    <row r="426" spans="1:21" x14ac:dyDescent="0.25">
      <c r="A426" t="s">
        <v>1339</v>
      </c>
      <c r="B426" t="s">
        <v>1354</v>
      </c>
      <c r="C426" t="s">
        <v>1355</v>
      </c>
      <c r="D426" t="s">
        <v>1334</v>
      </c>
      <c r="E426">
        <v>52</v>
      </c>
      <c r="F426" s="1">
        <v>43992</v>
      </c>
      <c r="G426">
        <v>99300</v>
      </c>
      <c r="H426">
        <v>0</v>
      </c>
      <c r="I426">
        <v>0</v>
      </c>
      <c r="J426">
        <v>0</v>
      </c>
      <c r="K426" t="s">
        <v>1356</v>
      </c>
      <c r="L426">
        <v>92800</v>
      </c>
      <c r="M426" t="s">
        <v>1336</v>
      </c>
      <c r="N426">
        <v>15700</v>
      </c>
      <c r="O426" t="s">
        <v>1357</v>
      </c>
      <c r="P426" t="s">
        <v>1345</v>
      </c>
      <c r="Q426" s="12">
        <f t="shared" ca="1" si="12"/>
        <v>46157</v>
      </c>
      <c r="R426" t="str">
        <f t="shared" ca="1" si="13"/>
        <v>CUST1845</v>
      </c>
      <c r="S426">
        <f>IF(Table001__Page_1_13[[#This Row],[Loan Status]]="NO LOAN",0,1)</f>
        <v>0</v>
      </c>
      <c r="T426">
        <f>IF(Table001__Page_1_13[[#This Row],[Loan Status]]="active",1,0)</f>
        <v>0</v>
      </c>
      <c r="U426">
        <f>IF(Table001__Page_1_13[[#This Row],[NPA Status]]="NPA",Table001__Page_1_13[[#This Row],[Loan Amount (■)]],0)</f>
        <v>0</v>
      </c>
    </row>
    <row r="427" spans="1:21" x14ac:dyDescent="0.25">
      <c r="A427" t="s">
        <v>1339</v>
      </c>
      <c r="B427" t="s">
        <v>1368</v>
      </c>
      <c r="C427" t="s">
        <v>1365</v>
      </c>
      <c r="D427" t="s">
        <v>1342</v>
      </c>
      <c r="E427">
        <v>48</v>
      </c>
      <c r="F427" s="1">
        <v>45362</v>
      </c>
      <c r="G427">
        <v>258700</v>
      </c>
      <c r="H427">
        <v>0</v>
      </c>
      <c r="I427">
        <v>0</v>
      </c>
      <c r="J427">
        <v>0</v>
      </c>
      <c r="K427" t="s">
        <v>1356</v>
      </c>
      <c r="L427">
        <v>161000</v>
      </c>
      <c r="M427" t="s">
        <v>1352</v>
      </c>
      <c r="N427">
        <v>3700</v>
      </c>
      <c r="O427" t="s">
        <v>1357</v>
      </c>
      <c r="P427" t="s">
        <v>1345</v>
      </c>
      <c r="Q427" s="12">
        <f t="shared" ca="1" si="12"/>
        <v>43897</v>
      </c>
      <c r="R427" t="str">
        <f t="shared" ca="1" si="13"/>
        <v>CUST1329</v>
      </c>
      <c r="S427">
        <f>IF(Table001__Page_1_13[[#This Row],[Loan Status]]="NO LOAN",0,1)</f>
        <v>0</v>
      </c>
      <c r="T427">
        <f>IF(Table001__Page_1_13[[#This Row],[Loan Status]]="active",1,0)</f>
        <v>0</v>
      </c>
      <c r="U427">
        <f>IF(Table001__Page_1_13[[#This Row],[NPA Status]]="NPA",Table001__Page_1_13[[#This Row],[Loan Amount (■)]],0)</f>
        <v>0</v>
      </c>
    </row>
    <row r="428" spans="1:21" x14ac:dyDescent="0.25">
      <c r="A428" t="s">
        <v>1346</v>
      </c>
      <c r="B428" t="s">
        <v>1360</v>
      </c>
      <c r="C428" t="s">
        <v>1341</v>
      </c>
      <c r="D428" t="s">
        <v>1334</v>
      </c>
      <c r="E428">
        <v>37</v>
      </c>
      <c r="F428" s="1">
        <v>44124</v>
      </c>
      <c r="G428">
        <v>97800</v>
      </c>
      <c r="H428">
        <v>123200</v>
      </c>
      <c r="I428">
        <v>7.47</v>
      </c>
      <c r="J428">
        <v>10687</v>
      </c>
      <c r="K428" t="s">
        <v>1343</v>
      </c>
      <c r="L428">
        <v>92400</v>
      </c>
      <c r="M428" t="s">
        <v>16</v>
      </c>
      <c r="N428">
        <v>3100</v>
      </c>
      <c r="O428" t="s">
        <v>1337</v>
      </c>
      <c r="P428" t="s">
        <v>1345</v>
      </c>
      <c r="Q428" s="12">
        <f t="shared" ca="1" si="12"/>
        <v>44156</v>
      </c>
      <c r="R428" t="str">
        <f t="shared" ca="1" si="13"/>
        <v>CUST1566</v>
      </c>
      <c r="S428">
        <f>IF(Table001__Page_1_13[[#This Row],[Loan Status]]="NO LOAN",0,1)</f>
        <v>1</v>
      </c>
      <c r="T428">
        <f>IF(Table001__Page_1_13[[#This Row],[Loan Status]]="active",1,0)</f>
        <v>1</v>
      </c>
      <c r="U428">
        <f>IF(Table001__Page_1_13[[#This Row],[NPA Status]]="NPA",Table001__Page_1_13[[#This Row],[Loan Amount (■)]],0)</f>
        <v>0</v>
      </c>
    </row>
    <row r="429" spans="1:21" x14ac:dyDescent="0.25">
      <c r="A429" t="s">
        <v>1346</v>
      </c>
      <c r="B429" t="s">
        <v>1371</v>
      </c>
      <c r="C429" t="s">
        <v>1372</v>
      </c>
      <c r="D429" t="s">
        <v>1334</v>
      </c>
      <c r="E429">
        <v>51</v>
      </c>
      <c r="F429" s="1">
        <v>45539</v>
      </c>
      <c r="G429">
        <v>36500</v>
      </c>
      <c r="H429">
        <v>0</v>
      </c>
      <c r="I429">
        <v>0</v>
      </c>
      <c r="J429">
        <v>0</v>
      </c>
      <c r="K429" t="s">
        <v>1356</v>
      </c>
      <c r="L429">
        <v>34700</v>
      </c>
      <c r="M429" t="s">
        <v>1336</v>
      </c>
      <c r="N429">
        <v>6200</v>
      </c>
      <c r="O429" t="s">
        <v>1357</v>
      </c>
      <c r="P429" t="s">
        <v>1361</v>
      </c>
      <c r="Q429" s="12">
        <f t="shared" ca="1" si="12"/>
        <v>45879</v>
      </c>
      <c r="R429" t="str">
        <f t="shared" ca="1" si="13"/>
        <v>CUST1540</v>
      </c>
      <c r="S429">
        <f>IF(Table001__Page_1_13[[#This Row],[Loan Status]]="NO LOAN",0,1)</f>
        <v>0</v>
      </c>
      <c r="T429">
        <f>IF(Table001__Page_1_13[[#This Row],[Loan Status]]="active",1,0)</f>
        <v>0</v>
      </c>
      <c r="U429">
        <f>IF(Table001__Page_1_13[[#This Row],[NPA Status]]="NPA",Table001__Page_1_13[[#This Row],[Loan Amount (■)]],0)</f>
        <v>0</v>
      </c>
    </row>
    <row r="430" spans="1:21" x14ac:dyDescent="0.25">
      <c r="A430" t="s">
        <v>1339</v>
      </c>
      <c r="B430" t="s">
        <v>1373</v>
      </c>
      <c r="C430" t="s">
        <v>1365</v>
      </c>
      <c r="D430" t="s">
        <v>1342</v>
      </c>
      <c r="E430">
        <v>28</v>
      </c>
      <c r="F430" s="1">
        <v>44285</v>
      </c>
      <c r="G430">
        <v>118600</v>
      </c>
      <c r="H430">
        <v>637100</v>
      </c>
      <c r="I430">
        <v>8.1300000000000008</v>
      </c>
      <c r="J430">
        <v>20003</v>
      </c>
      <c r="K430" t="s">
        <v>1374</v>
      </c>
      <c r="L430">
        <v>134600</v>
      </c>
      <c r="M430" t="s">
        <v>1352</v>
      </c>
      <c r="N430">
        <v>5000</v>
      </c>
      <c r="O430" t="s">
        <v>1353</v>
      </c>
      <c r="P430" t="s">
        <v>1345</v>
      </c>
      <c r="Q430" s="12">
        <f t="shared" ca="1" si="12"/>
        <v>44989</v>
      </c>
      <c r="R430" t="str">
        <f t="shared" ca="1" si="13"/>
        <v>CUST1363</v>
      </c>
      <c r="S430">
        <f>IF(Table001__Page_1_13[[#This Row],[Loan Status]]="NO LOAN",0,1)</f>
        <v>1</v>
      </c>
      <c r="T430">
        <f>IF(Table001__Page_1_13[[#This Row],[Loan Status]]="active",1,0)</f>
        <v>0</v>
      </c>
      <c r="U430">
        <f>IF(Table001__Page_1_13[[#This Row],[NPA Status]]="NPA",Table001__Page_1_13[[#This Row],[Loan Amount (■)]],0)</f>
        <v>637100</v>
      </c>
    </row>
    <row r="431" spans="1:21" x14ac:dyDescent="0.25">
      <c r="A431" t="s">
        <v>1366</v>
      </c>
      <c r="B431" t="s">
        <v>1369</v>
      </c>
      <c r="C431" t="s">
        <v>1370</v>
      </c>
      <c r="D431" t="s">
        <v>1342</v>
      </c>
      <c r="E431">
        <v>60</v>
      </c>
      <c r="F431" s="1">
        <v>43871</v>
      </c>
      <c r="G431">
        <v>72000</v>
      </c>
      <c r="H431">
        <v>0</v>
      </c>
      <c r="I431">
        <v>0</v>
      </c>
      <c r="J431">
        <v>0</v>
      </c>
      <c r="K431" t="s">
        <v>1356</v>
      </c>
      <c r="L431">
        <v>76000</v>
      </c>
      <c r="M431" t="s">
        <v>1344</v>
      </c>
      <c r="N431">
        <v>7000</v>
      </c>
      <c r="O431" t="s">
        <v>1357</v>
      </c>
      <c r="P431" t="s">
        <v>1338</v>
      </c>
      <c r="Q431" s="12">
        <f t="shared" ca="1" si="12"/>
        <v>45014</v>
      </c>
      <c r="R431" t="str">
        <f t="shared" ca="1" si="13"/>
        <v>CUST1217</v>
      </c>
      <c r="S431">
        <f>IF(Table001__Page_1_13[[#This Row],[Loan Status]]="NO LOAN",0,1)</f>
        <v>0</v>
      </c>
      <c r="T431">
        <f>IF(Table001__Page_1_13[[#This Row],[Loan Status]]="active",1,0)</f>
        <v>0</v>
      </c>
      <c r="U431">
        <f>IF(Table001__Page_1_13[[#This Row],[NPA Status]]="NPA",Table001__Page_1_13[[#This Row],[Loan Amount (■)]],0)</f>
        <v>0</v>
      </c>
    </row>
    <row r="432" spans="1:21" x14ac:dyDescent="0.25">
      <c r="A432" t="s">
        <v>1339</v>
      </c>
      <c r="B432" t="s">
        <v>1349</v>
      </c>
      <c r="C432" t="s">
        <v>1350</v>
      </c>
      <c r="D432" t="s">
        <v>1342</v>
      </c>
      <c r="E432">
        <v>45</v>
      </c>
      <c r="F432" s="1">
        <v>45745</v>
      </c>
      <c r="G432">
        <v>109800</v>
      </c>
      <c r="H432">
        <v>205100</v>
      </c>
      <c r="I432">
        <v>10.52</v>
      </c>
      <c r="J432">
        <v>4410</v>
      </c>
      <c r="K432" t="s">
        <v>1343</v>
      </c>
      <c r="L432">
        <v>76900</v>
      </c>
      <c r="M432" t="s">
        <v>1352</v>
      </c>
      <c r="N432">
        <v>2300</v>
      </c>
      <c r="O432" t="s">
        <v>1337</v>
      </c>
      <c r="P432" t="s">
        <v>1338</v>
      </c>
      <c r="Q432" s="12">
        <f t="shared" ca="1" si="12"/>
        <v>45012</v>
      </c>
      <c r="R432" t="str">
        <f t="shared" ca="1" si="13"/>
        <v>CUST1264</v>
      </c>
      <c r="S432">
        <f>IF(Table001__Page_1_13[[#This Row],[Loan Status]]="NO LOAN",0,1)</f>
        <v>1</v>
      </c>
      <c r="T432">
        <f>IF(Table001__Page_1_13[[#This Row],[Loan Status]]="active",1,0)</f>
        <v>1</v>
      </c>
      <c r="U432">
        <f>IF(Table001__Page_1_13[[#This Row],[NPA Status]]="NPA",Table001__Page_1_13[[#This Row],[Loan Amount (■)]],0)</f>
        <v>0</v>
      </c>
    </row>
    <row r="433" spans="1:21" x14ac:dyDescent="0.25">
      <c r="A433" t="s">
        <v>1346</v>
      </c>
      <c r="B433" t="s">
        <v>1373</v>
      </c>
      <c r="C433" t="s">
        <v>1365</v>
      </c>
      <c r="D433" t="s">
        <v>1342</v>
      </c>
      <c r="E433">
        <v>29</v>
      </c>
      <c r="F433" s="1">
        <v>45039</v>
      </c>
      <c r="G433">
        <v>55500</v>
      </c>
      <c r="H433">
        <v>0</v>
      </c>
      <c r="I433">
        <v>0</v>
      </c>
      <c r="J433">
        <v>0</v>
      </c>
      <c r="K433" t="s">
        <v>1356</v>
      </c>
      <c r="L433">
        <v>70500</v>
      </c>
      <c r="M433" t="s">
        <v>1336</v>
      </c>
      <c r="N433">
        <v>20100</v>
      </c>
      <c r="O433" t="s">
        <v>1357</v>
      </c>
      <c r="P433" t="s">
        <v>1345</v>
      </c>
      <c r="Q433" s="12">
        <f t="shared" ca="1" si="12"/>
        <v>44322</v>
      </c>
      <c r="R433" t="str">
        <f t="shared" ca="1" si="13"/>
        <v>CUST1987</v>
      </c>
      <c r="S433">
        <f>IF(Table001__Page_1_13[[#This Row],[Loan Status]]="NO LOAN",0,1)</f>
        <v>0</v>
      </c>
      <c r="T433">
        <f>IF(Table001__Page_1_13[[#This Row],[Loan Status]]="active",1,0)</f>
        <v>0</v>
      </c>
      <c r="U433">
        <f>IF(Table001__Page_1_13[[#This Row],[NPA Status]]="NPA",Table001__Page_1_13[[#This Row],[Loan Amount (■)]],0)</f>
        <v>0</v>
      </c>
    </row>
    <row r="434" spans="1:21" x14ac:dyDescent="0.25">
      <c r="A434" t="s">
        <v>1331</v>
      </c>
      <c r="B434" t="s">
        <v>1360</v>
      </c>
      <c r="C434" t="s">
        <v>1341</v>
      </c>
      <c r="D434" t="s">
        <v>1342</v>
      </c>
      <c r="E434">
        <v>22</v>
      </c>
      <c r="F434" s="1">
        <v>45277</v>
      </c>
      <c r="G434">
        <v>54400</v>
      </c>
      <c r="H434">
        <v>0</v>
      </c>
      <c r="I434">
        <v>0</v>
      </c>
      <c r="J434">
        <v>0</v>
      </c>
      <c r="K434" t="s">
        <v>1356</v>
      </c>
      <c r="L434">
        <v>57300</v>
      </c>
      <c r="M434" t="s">
        <v>1359</v>
      </c>
      <c r="N434">
        <v>23500</v>
      </c>
      <c r="O434" t="s">
        <v>1357</v>
      </c>
      <c r="P434" t="s">
        <v>1345</v>
      </c>
      <c r="Q434" s="12">
        <f t="shared" ca="1" si="12"/>
        <v>43619</v>
      </c>
      <c r="R434" t="str">
        <f t="shared" ca="1" si="13"/>
        <v>CUST1704</v>
      </c>
      <c r="S434">
        <f>IF(Table001__Page_1_13[[#This Row],[Loan Status]]="NO LOAN",0,1)</f>
        <v>0</v>
      </c>
      <c r="T434">
        <f>IF(Table001__Page_1_13[[#This Row],[Loan Status]]="active",1,0)</f>
        <v>0</v>
      </c>
      <c r="U434">
        <f>IF(Table001__Page_1_13[[#This Row],[NPA Status]]="NPA",Table001__Page_1_13[[#This Row],[Loan Amount (■)]],0)</f>
        <v>0</v>
      </c>
    </row>
    <row r="435" spans="1:21" x14ac:dyDescent="0.25">
      <c r="A435" t="s">
        <v>1366</v>
      </c>
      <c r="B435" t="s">
        <v>1369</v>
      </c>
      <c r="C435" t="s">
        <v>1370</v>
      </c>
      <c r="D435" t="s">
        <v>1334</v>
      </c>
      <c r="E435">
        <v>35</v>
      </c>
      <c r="F435" s="1">
        <v>43970</v>
      </c>
      <c r="G435">
        <v>52600</v>
      </c>
      <c r="H435">
        <v>0</v>
      </c>
      <c r="I435">
        <v>0</v>
      </c>
      <c r="J435">
        <v>0</v>
      </c>
      <c r="K435" t="s">
        <v>1356</v>
      </c>
      <c r="L435">
        <v>55200</v>
      </c>
      <c r="M435" t="s">
        <v>16</v>
      </c>
      <c r="N435">
        <v>1500</v>
      </c>
      <c r="O435" t="s">
        <v>1357</v>
      </c>
      <c r="P435" t="s">
        <v>1345</v>
      </c>
      <c r="Q435" s="12">
        <f t="shared" ca="1" si="12"/>
        <v>43677</v>
      </c>
      <c r="R435" t="str">
        <f t="shared" ca="1" si="13"/>
        <v>CUST1686</v>
      </c>
      <c r="S435">
        <f>IF(Table001__Page_1_13[[#This Row],[Loan Status]]="NO LOAN",0,1)</f>
        <v>0</v>
      </c>
      <c r="T435">
        <f>IF(Table001__Page_1_13[[#This Row],[Loan Status]]="active",1,0)</f>
        <v>0</v>
      </c>
      <c r="U435">
        <f>IF(Table001__Page_1_13[[#This Row],[NPA Status]]="NPA",Table001__Page_1_13[[#This Row],[Loan Amount (■)]],0)</f>
        <v>0</v>
      </c>
    </row>
    <row r="436" spans="1:21" x14ac:dyDescent="0.25">
      <c r="A436" t="s">
        <v>1346</v>
      </c>
      <c r="B436" t="s">
        <v>1347</v>
      </c>
      <c r="C436" t="s">
        <v>1348</v>
      </c>
      <c r="D436" t="s">
        <v>1334</v>
      </c>
      <c r="E436">
        <v>23</v>
      </c>
      <c r="F436" s="1">
        <v>43644</v>
      </c>
      <c r="G436">
        <v>167100</v>
      </c>
      <c r="H436">
        <v>338600</v>
      </c>
      <c r="I436">
        <v>15.19</v>
      </c>
      <c r="J436">
        <v>9456</v>
      </c>
      <c r="K436" t="s">
        <v>1343</v>
      </c>
      <c r="L436">
        <v>166700</v>
      </c>
      <c r="M436" t="s">
        <v>1344</v>
      </c>
      <c r="N436">
        <v>20500</v>
      </c>
      <c r="O436" t="s">
        <v>1337</v>
      </c>
      <c r="P436" t="s">
        <v>1338</v>
      </c>
      <c r="Q436" s="12">
        <f t="shared" ca="1" si="12"/>
        <v>43518</v>
      </c>
      <c r="R436" t="str">
        <f t="shared" ca="1" si="13"/>
        <v>CUST1879</v>
      </c>
      <c r="S436">
        <f>IF(Table001__Page_1_13[[#This Row],[Loan Status]]="NO LOAN",0,1)</f>
        <v>1</v>
      </c>
      <c r="T436">
        <f>IF(Table001__Page_1_13[[#This Row],[Loan Status]]="active",1,0)</f>
        <v>1</v>
      </c>
      <c r="U436">
        <f>IF(Table001__Page_1_13[[#This Row],[NPA Status]]="NPA",Table001__Page_1_13[[#This Row],[Loan Amount (■)]],0)</f>
        <v>0</v>
      </c>
    </row>
    <row r="437" spans="1:21" x14ac:dyDescent="0.25">
      <c r="A437" t="s">
        <v>1346</v>
      </c>
      <c r="B437" t="s">
        <v>1364</v>
      </c>
      <c r="C437" t="s">
        <v>1365</v>
      </c>
      <c r="D437" t="s">
        <v>1334</v>
      </c>
      <c r="E437">
        <v>56</v>
      </c>
      <c r="F437" s="1">
        <v>43597</v>
      </c>
      <c r="G437">
        <v>54800</v>
      </c>
      <c r="H437">
        <v>96000</v>
      </c>
      <c r="I437">
        <v>11.67</v>
      </c>
      <c r="J437">
        <v>4504</v>
      </c>
      <c r="K437" t="s">
        <v>1335</v>
      </c>
      <c r="L437">
        <v>47700</v>
      </c>
      <c r="M437" t="s">
        <v>1352</v>
      </c>
      <c r="N437">
        <v>4100</v>
      </c>
      <c r="O437" t="s">
        <v>1337</v>
      </c>
      <c r="P437" t="s">
        <v>1345</v>
      </c>
      <c r="Q437" s="12">
        <f t="shared" ca="1" si="12"/>
        <v>43750</v>
      </c>
      <c r="R437" t="str">
        <f t="shared" ca="1" si="13"/>
        <v>CUST1823</v>
      </c>
      <c r="S437">
        <f>IF(Table001__Page_1_13[[#This Row],[Loan Status]]="NO LOAN",0,1)</f>
        <v>1</v>
      </c>
      <c r="T437">
        <f>IF(Table001__Page_1_13[[#This Row],[Loan Status]]="active",1,0)</f>
        <v>0</v>
      </c>
      <c r="U437">
        <f>IF(Table001__Page_1_13[[#This Row],[NPA Status]]="NPA",Table001__Page_1_13[[#This Row],[Loan Amount (■)]],0)</f>
        <v>0</v>
      </c>
    </row>
    <row r="438" spans="1:21" x14ac:dyDescent="0.25">
      <c r="A438" t="s">
        <v>1346</v>
      </c>
      <c r="B438" t="s">
        <v>1340</v>
      </c>
      <c r="C438" t="s">
        <v>1341</v>
      </c>
      <c r="D438" t="s">
        <v>1334</v>
      </c>
      <c r="E438">
        <v>24</v>
      </c>
      <c r="F438" s="1">
        <v>45312</v>
      </c>
      <c r="G438">
        <v>50700</v>
      </c>
      <c r="H438">
        <v>0</v>
      </c>
      <c r="I438">
        <v>0</v>
      </c>
      <c r="J438">
        <v>0</v>
      </c>
      <c r="K438" t="s">
        <v>1356</v>
      </c>
      <c r="L438">
        <v>53500</v>
      </c>
      <c r="M438" t="s">
        <v>1336</v>
      </c>
      <c r="N438">
        <v>18400</v>
      </c>
      <c r="O438" t="s">
        <v>1357</v>
      </c>
      <c r="P438" t="s">
        <v>1338</v>
      </c>
      <c r="Q438" s="12">
        <f t="shared" ca="1" si="12"/>
        <v>44595</v>
      </c>
      <c r="R438" t="str">
        <f t="shared" ca="1" si="13"/>
        <v>CUST1964</v>
      </c>
      <c r="S438">
        <f>IF(Table001__Page_1_13[[#This Row],[Loan Status]]="NO LOAN",0,1)</f>
        <v>0</v>
      </c>
      <c r="T438">
        <f>IF(Table001__Page_1_13[[#This Row],[Loan Status]]="active",1,0)</f>
        <v>0</v>
      </c>
      <c r="U438">
        <f>IF(Table001__Page_1_13[[#This Row],[NPA Status]]="NPA",Table001__Page_1_13[[#This Row],[Loan Amount (■)]],0)</f>
        <v>0</v>
      </c>
    </row>
    <row r="439" spans="1:21" x14ac:dyDescent="0.25">
      <c r="A439" t="s">
        <v>1339</v>
      </c>
      <c r="B439" t="s">
        <v>1364</v>
      </c>
      <c r="C439" t="s">
        <v>1365</v>
      </c>
      <c r="D439" t="s">
        <v>1342</v>
      </c>
      <c r="E439">
        <v>34</v>
      </c>
      <c r="F439" s="1">
        <v>44944</v>
      </c>
      <c r="G439">
        <v>33700</v>
      </c>
      <c r="H439">
        <v>354900</v>
      </c>
      <c r="I439">
        <v>12.87</v>
      </c>
      <c r="J439">
        <v>8051</v>
      </c>
      <c r="K439" t="s">
        <v>1343</v>
      </c>
      <c r="L439">
        <v>37700</v>
      </c>
      <c r="M439" t="s">
        <v>1336</v>
      </c>
      <c r="N439">
        <v>8000</v>
      </c>
      <c r="O439" t="s">
        <v>1337</v>
      </c>
      <c r="P439" t="s">
        <v>1338</v>
      </c>
      <c r="Q439" s="12">
        <f t="shared" ca="1" si="12"/>
        <v>44318</v>
      </c>
      <c r="R439" t="str">
        <f t="shared" ca="1" si="13"/>
        <v>CUST1011</v>
      </c>
      <c r="S439">
        <f>IF(Table001__Page_1_13[[#This Row],[Loan Status]]="NO LOAN",0,1)</f>
        <v>1</v>
      </c>
      <c r="T439">
        <f>IF(Table001__Page_1_13[[#This Row],[Loan Status]]="active",1,0)</f>
        <v>1</v>
      </c>
      <c r="U439">
        <f>IF(Table001__Page_1_13[[#This Row],[NPA Status]]="NPA",Table001__Page_1_13[[#This Row],[Loan Amount (■)]],0)</f>
        <v>0</v>
      </c>
    </row>
    <row r="440" spans="1:21" x14ac:dyDescent="0.25">
      <c r="A440" t="s">
        <v>1339</v>
      </c>
      <c r="B440" t="s">
        <v>1373</v>
      </c>
      <c r="C440" t="s">
        <v>1365</v>
      </c>
      <c r="D440" t="s">
        <v>1334</v>
      </c>
      <c r="E440">
        <v>61</v>
      </c>
      <c r="F440" s="1">
        <v>45861</v>
      </c>
      <c r="G440">
        <v>110300</v>
      </c>
      <c r="H440">
        <v>0</v>
      </c>
      <c r="I440">
        <v>0</v>
      </c>
      <c r="J440">
        <v>0</v>
      </c>
      <c r="K440" t="s">
        <v>1356</v>
      </c>
      <c r="L440">
        <v>62100</v>
      </c>
      <c r="M440" t="s">
        <v>16</v>
      </c>
      <c r="N440">
        <v>8700</v>
      </c>
      <c r="O440" t="s">
        <v>1357</v>
      </c>
      <c r="P440" t="s">
        <v>1338</v>
      </c>
      <c r="Q440" s="12">
        <f t="shared" ca="1" si="12"/>
        <v>44500</v>
      </c>
      <c r="R440" t="str">
        <f t="shared" ca="1" si="13"/>
        <v>CUST1449</v>
      </c>
      <c r="S440">
        <f>IF(Table001__Page_1_13[[#This Row],[Loan Status]]="NO LOAN",0,1)</f>
        <v>0</v>
      </c>
      <c r="T440">
        <f>IF(Table001__Page_1_13[[#This Row],[Loan Status]]="active",1,0)</f>
        <v>0</v>
      </c>
      <c r="U440">
        <f>IF(Table001__Page_1_13[[#This Row],[NPA Status]]="NPA",Table001__Page_1_13[[#This Row],[Loan Amount (■)]],0)</f>
        <v>0</v>
      </c>
    </row>
    <row r="441" spans="1:21" x14ac:dyDescent="0.25">
      <c r="A441" t="s">
        <v>1346</v>
      </c>
      <c r="B441" t="s">
        <v>1373</v>
      </c>
      <c r="C441" t="s">
        <v>1365</v>
      </c>
      <c r="D441" t="s">
        <v>1342</v>
      </c>
      <c r="E441">
        <v>61</v>
      </c>
      <c r="F441" s="1">
        <v>44237</v>
      </c>
      <c r="G441">
        <v>97800</v>
      </c>
      <c r="H441">
        <v>390500</v>
      </c>
      <c r="I441">
        <v>11.47</v>
      </c>
      <c r="J441">
        <v>12872</v>
      </c>
      <c r="K441" t="s">
        <v>1343</v>
      </c>
      <c r="L441">
        <v>84600</v>
      </c>
      <c r="M441" t="s">
        <v>1336</v>
      </c>
      <c r="N441">
        <v>7200</v>
      </c>
      <c r="O441" t="s">
        <v>1337</v>
      </c>
      <c r="P441" t="s">
        <v>1338</v>
      </c>
      <c r="Q441" s="12">
        <f t="shared" ca="1" si="12"/>
        <v>44046</v>
      </c>
      <c r="R441" t="str">
        <f t="shared" ca="1" si="13"/>
        <v>CUST1967</v>
      </c>
      <c r="S441">
        <f>IF(Table001__Page_1_13[[#This Row],[Loan Status]]="NO LOAN",0,1)</f>
        <v>1</v>
      </c>
      <c r="T441">
        <f>IF(Table001__Page_1_13[[#This Row],[Loan Status]]="active",1,0)</f>
        <v>1</v>
      </c>
      <c r="U441">
        <f>IF(Table001__Page_1_13[[#This Row],[NPA Status]]="NPA",Table001__Page_1_13[[#This Row],[Loan Amount (■)]],0)</f>
        <v>0</v>
      </c>
    </row>
    <row r="442" spans="1:21" x14ac:dyDescent="0.25">
      <c r="A442" t="s">
        <v>1339</v>
      </c>
      <c r="B442" t="s">
        <v>1369</v>
      </c>
      <c r="C442" t="s">
        <v>1370</v>
      </c>
      <c r="D442" t="s">
        <v>1334</v>
      </c>
      <c r="E442">
        <v>45</v>
      </c>
      <c r="F442" s="1">
        <v>44895</v>
      </c>
      <c r="G442">
        <v>51200</v>
      </c>
      <c r="H442">
        <v>152100</v>
      </c>
      <c r="I442">
        <v>10.79</v>
      </c>
      <c r="J442">
        <v>7074</v>
      </c>
      <c r="K442" t="s">
        <v>1335</v>
      </c>
      <c r="L442">
        <v>47900</v>
      </c>
      <c r="M442" t="s">
        <v>1336</v>
      </c>
      <c r="N442">
        <v>25300</v>
      </c>
      <c r="O442" t="s">
        <v>1337</v>
      </c>
      <c r="P442" t="s">
        <v>1345</v>
      </c>
      <c r="Q442" s="12">
        <f t="shared" ca="1" si="12"/>
        <v>44378</v>
      </c>
      <c r="R442" t="str">
        <f t="shared" ca="1" si="13"/>
        <v>CUST1719</v>
      </c>
      <c r="S442">
        <f>IF(Table001__Page_1_13[[#This Row],[Loan Status]]="NO LOAN",0,1)</f>
        <v>1</v>
      </c>
      <c r="T442">
        <f>IF(Table001__Page_1_13[[#This Row],[Loan Status]]="active",1,0)</f>
        <v>0</v>
      </c>
      <c r="U442">
        <f>IF(Table001__Page_1_13[[#This Row],[NPA Status]]="NPA",Table001__Page_1_13[[#This Row],[Loan Amount (■)]],0)</f>
        <v>0</v>
      </c>
    </row>
    <row r="443" spans="1:21" x14ac:dyDescent="0.25">
      <c r="A443" t="s">
        <v>1346</v>
      </c>
      <c r="B443" t="s">
        <v>1369</v>
      </c>
      <c r="C443" t="s">
        <v>1370</v>
      </c>
      <c r="D443" t="s">
        <v>1342</v>
      </c>
      <c r="E443">
        <v>30</v>
      </c>
      <c r="F443" s="1">
        <v>45589</v>
      </c>
      <c r="G443">
        <v>41000</v>
      </c>
      <c r="H443">
        <v>0</v>
      </c>
      <c r="I443">
        <v>0</v>
      </c>
      <c r="J443">
        <v>0</v>
      </c>
      <c r="K443" t="s">
        <v>1356</v>
      </c>
      <c r="L443">
        <v>43600</v>
      </c>
      <c r="M443" t="s">
        <v>16</v>
      </c>
      <c r="N443">
        <v>2800</v>
      </c>
      <c r="O443" t="s">
        <v>1357</v>
      </c>
      <c r="P443" t="s">
        <v>1338</v>
      </c>
      <c r="Q443" s="12">
        <f t="shared" ca="1" si="12"/>
        <v>44963</v>
      </c>
      <c r="R443" t="str">
        <f t="shared" ca="1" si="13"/>
        <v>CUST1826</v>
      </c>
      <c r="S443">
        <f>IF(Table001__Page_1_13[[#This Row],[Loan Status]]="NO LOAN",0,1)</f>
        <v>0</v>
      </c>
      <c r="T443">
        <f>IF(Table001__Page_1_13[[#This Row],[Loan Status]]="active",1,0)</f>
        <v>0</v>
      </c>
      <c r="U443">
        <f>IF(Table001__Page_1_13[[#This Row],[NPA Status]]="NPA",Table001__Page_1_13[[#This Row],[Loan Amount (■)]],0)</f>
        <v>0</v>
      </c>
    </row>
    <row r="444" spans="1:21" x14ac:dyDescent="0.25">
      <c r="A444" t="s">
        <v>1339</v>
      </c>
      <c r="B444" t="s">
        <v>1371</v>
      </c>
      <c r="C444" t="s">
        <v>1372</v>
      </c>
      <c r="D444" t="s">
        <v>1342</v>
      </c>
      <c r="E444">
        <v>41</v>
      </c>
      <c r="F444" s="1">
        <v>44044</v>
      </c>
      <c r="G444">
        <v>369500</v>
      </c>
      <c r="H444">
        <v>0</v>
      </c>
      <c r="I444">
        <v>0</v>
      </c>
      <c r="J444">
        <v>0</v>
      </c>
      <c r="K444" t="s">
        <v>1356</v>
      </c>
      <c r="L444">
        <v>479700</v>
      </c>
      <c r="M444" t="s">
        <v>1344</v>
      </c>
      <c r="N444">
        <v>14700</v>
      </c>
      <c r="O444" t="s">
        <v>1357</v>
      </c>
      <c r="P444" t="s">
        <v>1345</v>
      </c>
      <c r="Q444" s="12">
        <f t="shared" ca="1" si="12"/>
        <v>44268</v>
      </c>
      <c r="R444" t="str">
        <f t="shared" ca="1" si="13"/>
        <v>CUST1651</v>
      </c>
      <c r="S444">
        <f>IF(Table001__Page_1_13[[#This Row],[Loan Status]]="NO LOAN",0,1)</f>
        <v>0</v>
      </c>
      <c r="T444">
        <f>IF(Table001__Page_1_13[[#This Row],[Loan Status]]="active",1,0)</f>
        <v>0</v>
      </c>
      <c r="U444">
        <f>IF(Table001__Page_1_13[[#This Row],[NPA Status]]="NPA",Table001__Page_1_13[[#This Row],[Loan Amount (■)]],0)</f>
        <v>0</v>
      </c>
    </row>
    <row r="445" spans="1:21" x14ac:dyDescent="0.25">
      <c r="A445" t="s">
        <v>1331</v>
      </c>
      <c r="B445" t="s">
        <v>1347</v>
      </c>
      <c r="C445" t="s">
        <v>1348</v>
      </c>
      <c r="D445" t="s">
        <v>1334</v>
      </c>
      <c r="E445">
        <v>56</v>
      </c>
      <c r="F445" s="1">
        <v>44981</v>
      </c>
      <c r="G445">
        <v>15200</v>
      </c>
      <c r="H445">
        <v>0</v>
      </c>
      <c r="I445">
        <v>0</v>
      </c>
      <c r="J445">
        <v>0</v>
      </c>
      <c r="K445" t="s">
        <v>1356</v>
      </c>
      <c r="L445">
        <v>12300</v>
      </c>
      <c r="M445" t="s">
        <v>1359</v>
      </c>
      <c r="N445">
        <v>22900</v>
      </c>
      <c r="O445" t="s">
        <v>1357</v>
      </c>
      <c r="P445" t="s">
        <v>1345</v>
      </c>
      <c r="Q445" s="12">
        <f t="shared" ca="1" si="12"/>
        <v>43828</v>
      </c>
      <c r="R445" t="str">
        <f t="shared" ca="1" si="13"/>
        <v>CUST1307</v>
      </c>
      <c r="S445">
        <f>IF(Table001__Page_1_13[[#This Row],[Loan Status]]="NO LOAN",0,1)</f>
        <v>0</v>
      </c>
      <c r="T445">
        <f>IF(Table001__Page_1_13[[#This Row],[Loan Status]]="active",1,0)</f>
        <v>0</v>
      </c>
      <c r="U445">
        <f>IF(Table001__Page_1_13[[#This Row],[NPA Status]]="NPA",Table001__Page_1_13[[#This Row],[Loan Amount (■)]],0)</f>
        <v>0</v>
      </c>
    </row>
    <row r="446" spans="1:21" x14ac:dyDescent="0.25">
      <c r="A446" t="s">
        <v>1339</v>
      </c>
      <c r="B446" t="s">
        <v>1371</v>
      </c>
      <c r="C446" t="s">
        <v>1372</v>
      </c>
      <c r="D446" t="s">
        <v>1334</v>
      </c>
      <c r="E446">
        <v>32</v>
      </c>
      <c r="F446" s="1">
        <v>43659</v>
      </c>
      <c r="G446">
        <v>114100</v>
      </c>
      <c r="H446">
        <v>0</v>
      </c>
      <c r="I446">
        <v>0</v>
      </c>
      <c r="J446">
        <v>0</v>
      </c>
      <c r="K446" t="s">
        <v>1356</v>
      </c>
      <c r="L446">
        <v>99900</v>
      </c>
      <c r="M446" t="s">
        <v>1359</v>
      </c>
      <c r="N446">
        <v>16200</v>
      </c>
      <c r="O446" t="s">
        <v>1357</v>
      </c>
      <c r="P446" t="s">
        <v>1338</v>
      </c>
      <c r="Q446" s="12">
        <f t="shared" ca="1" si="12"/>
        <v>45090</v>
      </c>
      <c r="R446" t="str">
        <f t="shared" ca="1" si="13"/>
        <v>CUST1642</v>
      </c>
      <c r="S446">
        <f>IF(Table001__Page_1_13[[#This Row],[Loan Status]]="NO LOAN",0,1)</f>
        <v>0</v>
      </c>
      <c r="T446">
        <f>IF(Table001__Page_1_13[[#This Row],[Loan Status]]="active",1,0)</f>
        <v>0</v>
      </c>
      <c r="U446">
        <f>IF(Table001__Page_1_13[[#This Row],[NPA Status]]="NPA",Table001__Page_1_13[[#This Row],[Loan Amount (■)]],0)</f>
        <v>0</v>
      </c>
    </row>
    <row r="447" spans="1:21" x14ac:dyDescent="0.25">
      <c r="A447" t="s">
        <v>1339</v>
      </c>
      <c r="B447" t="s">
        <v>1360</v>
      </c>
      <c r="C447" t="s">
        <v>1341</v>
      </c>
      <c r="D447" t="s">
        <v>1334</v>
      </c>
      <c r="E447">
        <v>47</v>
      </c>
      <c r="F447" s="1">
        <v>45473</v>
      </c>
      <c r="G447">
        <v>224800</v>
      </c>
      <c r="H447">
        <v>149900</v>
      </c>
      <c r="I447">
        <v>10.45</v>
      </c>
      <c r="J447">
        <v>6948</v>
      </c>
      <c r="K447" t="s">
        <v>1343</v>
      </c>
      <c r="L447">
        <v>196000</v>
      </c>
      <c r="M447" t="s">
        <v>1352</v>
      </c>
      <c r="N447">
        <v>68900</v>
      </c>
      <c r="O447" t="s">
        <v>1337</v>
      </c>
      <c r="P447" t="s">
        <v>1338</v>
      </c>
      <c r="Q447" s="12">
        <f t="shared" ca="1" si="12"/>
        <v>43967</v>
      </c>
      <c r="R447" t="str">
        <f t="shared" ca="1" si="13"/>
        <v>CUST1432</v>
      </c>
      <c r="S447">
        <f>IF(Table001__Page_1_13[[#This Row],[Loan Status]]="NO LOAN",0,1)</f>
        <v>1</v>
      </c>
      <c r="T447">
        <f>IF(Table001__Page_1_13[[#This Row],[Loan Status]]="active",1,0)</f>
        <v>1</v>
      </c>
      <c r="U447">
        <f>IF(Table001__Page_1_13[[#This Row],[NPA Status]]="NPA",Table001__Page_1_13[[#This Row],[Loan Amount (■)]],0)</f>
        <v>0</v>
      </c>
    </row>
    <row r="448" spans="1:21" x14ac:dyDescent="0.25">
      <c r="A448" t="s">
        <v>1331</v>
      </c>
      <c r="B448" t="s">
        <v>1367</v>
      </c>
      <c r="C448" t="s">
        <v>1341</v>
      </c>
      <c r="D448" t="s">
        <v>1334</v>
      </c>
      <c r="E448">
        <v>60</v>
      </c>
      <c r="F448" s="1">
        <v>44651</v>
      </c>
      <c r="G448">
        <v>5000</v>
      </c>
      <c r="H448">
        <v>0</v>
      </c>
      <c r="I448">
        <v>0</v>
      </c>
      <c r="J448">
        <v>0</v>
      </c>
      <c r="K448" t="s">
        <v>1356</v>
      </c>
      <c r="L448">
        <v>4000</v>
      </c>
      <c r="M448" t="s">
        <v>1344</v>
      </c>
      <c r="N448">
        <v>5300</v>
      </c>
      <c r="O448" t="s">
        <v>1357</v>
      </c>
      <c r="P448" t="s">
        <v>1361</v>
      </c>
      <c r="Q448" s="12">
        <f t="shared" ca="1" si="12"/>
        <v>44629</v>
      </c>
      <c r="R448" t="str">
        <f t="shared" ca="1" si="13"/>
        <v>CUST1732</v>
      </c>
      <c r="S448">
        <f>IF(Table001__Page_1_13[[#This Row],[Loan Status]]="NO LOAN",0,1)</f>
        <v>0</v>
      </c>
      <c r="T448">
        <f>IF(Table001__Page_1_13[[#This Row],[Loan Status]]="active",1,0)</f>
        <v>0</v>
      </c>
      <c r="U448">
        <f>IF(Table001__Page_1_13[[#This Row],[NPA Status]]="NPA",Table001__Page_1_13[[#This Row],[Loan Amount (■)]],0)</f>
        <v>0</v>
      </c>
    </row>
    <row r="449" spans="1:21" x14ac:dyDescent="0.25">
      <c r="A449" t="s">
        <v>1331</v>
      </c>
      <c r="B449" t="s">
        <v>1364</v>
      </c>
      <c r="C449" t="s">
        <v>1365</v>
      </c>
      <c r="D449" t="s">
        <v>1334</v>
      </c>
      <c r="E449">
        <v>22</v>
      </c>
      <c r="F449" s="1">
        <v>45860</v>
      </c>
      <c r="G449">
        <v>147300</v>
      </c>
      <c r="H449">
        <v>459500</v>
      </c>
      <c r="I449">
        <v>13.34</v>
      </c>
      <c r="J449">
        <v>15558</v>
      </c>
      <c r="K449" t="s">
        <v>1335</v>
      </c>
      <c r="L449">
        <v>134500</v>
      </c>
      <c r="M449" t="s">
        <v>1352</v>
      </c>
      <c r="N449">
        <v>20100</v>
      </c>
      <c r="O449" t="s">
        <v>1337</v>
      </c>
      <c r="P449" t="s">
        <v>1345</v>
      </c>
      <c r="Q449" s="12">
        <f t="shared" ref="Q449:Q512" ca="1" si="14">RANDBETWEEN(DATE(2019,1,1),DATE(2026,9,30))</f>
        <v>44455</v>
      </c>
      <c r="R449" t="str">
        <f t="shared" ca="1" si="13"/>
        <v>CUST1047</v>
      </c>
      <c r="S449">
        <f>IF(Table001__Page_1_13[[#This Row],[Loan Status]]="NO LOAN",0,1)</f>
        <v>1</v>
      </c>
      <c r="T449">
        <f>IF(Table001__Page_1_13[[#This Row],[Loan Status]]="active",1,0)</f>
        <v>0</v>
      </c>
      <c r="U449">
        <f>IF(Table001__Page_1_13[[#This Row],[NPA Status]]="NPA",Table001__Page_1_13[[#This Row],[Loan Amount (■)]],0)</f>
        <v>0</v>
      </c>
    </row>
    <row r="450" spans="1:21" x14ac:dyDescent="0.25">
      <c r="A450" t="s">
        <v>1331</v>
      </c>
      <c r="B450" t="s">
        <v>1369</v>
      </c>
      <c r="C450" t="s">
        <v>1370</v>
      </c>
      <c r="D450" t="s">
        <v>1334</v>
      </c>
      <c r="E450">
        <v>33</v>
      </c>
      <c r="F450" s="1">
        <v>44850</v>
      </c>
      <c r="G450">
        <v>62200</v>
      </c>
      <c r="H450">
        <v>0</v>
      </c>
      <c r="I450">
        <v>0</v>
      </c>
      <c r="J450">
        <v>0</v>
      </c>
      <c r="K450" t="s">
        <v>1356</v>
      </c>
      <c r="L450">
        <v>74200</v>
      </c>
      <c r="M450" t="s">
        <v>1359</v>
      </c>
      <c r="N450">
        <v>7700</v>
      </c>
      <c r="O450" t="s">
        <v>1357</v>
      </c>
      <c r="P450" t="s">
        <v>1338</v>
      </c>
      <c r="Q450" s="12">
        <f t="shared" ca="1" si="14"/>
        <v>45736</v>
      </c>
      <c r="R450" t="str">
        <f t="shared" ref="R450:R513" ca="1" si="15">"CUST"&amp; RANDBETWEEN(1001,2001)</f>
        <v>CUST1791</v>
      </c>
      <c r="S450">
        <f>IF(Table001__Page_1_13[[#This Row],[Loan Status]]="NO LOAN",0,1)</f>
        <v>0</v>
      </c>
      <c r="T450">
        <f>IF(Table001__Page_1_13[[#This Row],[Loan Status]]="active",1,0)</f>
        <v>0</v>
      </c>
      <c r="U450">
        <f>IF(Table001__Page_1_13[[#This Row],[NPA Status]]="NPA",Table001__Page_1_13[[#This Row],[Loan Amount (■)]],0)</f>
        <v>0</v>
      </c>
    </row>
    <row r="451" spans="1:21" x14ac:dyDescent="0.25">
      <c r="A451" t="s">
        <v>1339</v>
      </c>
      <c r="B451" t="s">
        <v>1375</v>
      </c>
      <c r="C451" t="s">
        <v>1363</v>
      </c>
      <c r="D451" t="s">
        <v>1334</v>
      </c>
      <c r="E451">
        <v>52</v>
      </c>
      <c r="F451" s="1">
        <v>45258</v>
      </c>
      <c r="G451">
        <v>93200</v>
      </c>
      <c r="H451">
        <v>0</v>
      </c>
      <c r="I451">
        <v>0</v>
      </c>
      <c r="J451">
        <v>0</v>
      </c>
      <c r="K451" t="s">
        <v>1356</v>
      </c>
      <c r="L451">
        <v>68600</v>
      </c>
      <c r="M451" t="s">
        <v>16</v>
      </c>
      <c r="N451">
        <v>25800</v>
      </c>
      <c r="O451" t="s">
        <v>1357</v>
      </c>
      <c r="P451" t="s">
        <v>1338</v>
      </c>
      <c r="Q451" s="12">
        <f t="shared" ca="1" si="14"/>
        <v>45202</v>
      </c>
      <c r="R451" t="str">
        <f t="shared" ca="1" si="15"/>
        <v>CUST1593</v>
      </c>
      <c r="S451">
        <f>IF(Table001__Page_1_13[[#This Row],[Loan Status]]="NO LOAN",0,1)</f>
        <v>0</v>
      </c>
      <c r="T451">
        <f>IF(Table001__Page_1_13[[#This Row],[Loan Status]]="active",1,0)</f>
        <v>0</v>
      </c>
      <c r="U451">
        <f>IF(Table001__Page_1_13[[#This Row],[NPA Status]]="NPA",Table001__Page_1_13[[#This Row],[Loan Amount (■)]],0)</f>
        <v>0</v>
      </c>
    </row>
    <row r="452" spans="1:21" x14ac:dyDescent="0.25">
      <c r="A452" t="s">
        <v>1339</v>
      </c>
      <c r="B452" t="s">
        <v>1360</v>
      </c>
      <c r="C452" t="s">
        <v>1341</v>
      </c>
      <c r="D452" t="s">
        <v>1342</v>
      </c>
      <c r="E452">
        <v>51</v>
      </c>
      <c r="F452" s="1">
        <v>44576</v>
      </c>
      <c r="G452">
        <v>57000</v>
      </c>
      <c r="H452">
        <v>809300</v>
      </c>
      <c r="I452">
        <v>11.31</v>
      </c>
      <c r="J452">
        <v>37836</v>
      </c>
      <c r="K452" t="s">
        <v>1335</v>
      </c>
      <c r="L452">
        <v>63100</v>
      </c>
      <c r="M452" t="s">
        <v>1336</v>
      </c>
      <c r="N452">
        <v>8400</v>
      </c>
      <c r="O452" t="s">
        <v>1337</v>
      </c>
      <c r="P452" t="s">
        <v>1345</v>
      </c>
      <c r="Q452" s="12">
        <f t="shared" ca="1" si="14"/>
        <v>45764</v>
      </c>
      <c r="R452" t="str">
        <f t="shared" ca="1" si="15"/>
        <v>CUST1440</v>
      </c>
      <c r="S452">
        <f>IF(Table001__Page_1_13[[#This Row],[Loan Status]]="NO LOAN",0,1)</f>
        <v>1</v>
      </c>
      <c r="T452">
        <f>IF(Table001__Page_1_13[[#This Row],[Loan Status]]="active",1,0)</f>
        <v>0</v>
      </c>
      <c r="U452">
        <f>IF(Table001__Page_1_13[[#This Row],[NPA Status]]="NPA",Table001__Page_1_13[[#This Row],[Loan Amount (■)]],0)</f>
        <v>0</v>
      </c>
    </row>
    <row r="453" spans="1:21" x14ac:dyDescent="0.25">
      <c r="A453" t="s">
        <v>1346</v>
      </c>
      <c r="B453" t="s">
        <v>1358</v>
      </c>
      <c r="C453" t="s">
        <v>1333</v>
      </c>
      <c r="D453" t="s">
        <v>1334</v>
      </c>
      <c r="E453">
        <v>36</v>
      </c>
      <c r="F453" s="1">
        <v>45727</v>
      </c>
      <c r="G453">
        <v>187100</v>
      </c>
      <c r="H453">
        <v>0</v>
      </c>
      <c r="I453">
        <v>0</v>
      </c>
      <c r="J453">
        <v>0</v>
      </c>
      <c r="K453" t="s">
        <v>1356</v>
      </c>
      <c r="L453">
        <v>107500</v>
      </c>
      <c r="M453" t="s">
        <v>1359</v>
      </c>
      <c r="N453">
        <v>6000</v>
      </c>
      <c r="O453" t="s">
        <v>1357</v>
      </c>
      <c r="P453" t="s">
        <v>1345</v>
      </c>
      <c r="Q453" s="12">
        <f t="shared" ca="1" si="14"/>
        <v>44136</v>
      </c>
      <c r="R453" t="str">
        <f t="shared" ca="1" si="15"/>
        <v>CUST1413</v>
      </c>
      <c r="S453">
        <f>IF(Table001__Page_1_13[[#This Row],[Loan Status]]="NO LOAN",0,1)</f>
        <v>0</v>
      </c>
      <c r="T453">
        <f>IF(Table001__Page_1_13[[#This Row],[Loan Status]]="active",1,0)</f>
        <v>0</v>
      </c>
      <c r="U453">
        <f>IF(Table001__Page_1_13[[#This Row],[NPA Status]]="NPA",Table001__Page_1_13[[#This Row],[Loan Amount (■)]],0)</f>
        <v>0</v>
      </c>
    </row>
    <row r="454" spans="1:21" x14ac:dyDescent="0.25">
      <c r="A454" t="s">
        <v>1339</v>
      </c>
      <c r="B454" t="s">
        <v>1347</v>
      </c>
      <c r="C454" t="s">
        <v>1348</v>
      </c>
      <c r="D454" t="s">
        <v>1342</v>
      </c>
      <c r="E454">
        <v>52</v>
      </c>
      <c r="F454" s="1">
        <v>45402</v>
      </c>
      <c r="G454">
        <v>102100</v>
      </c>
      <c r="H454">
        <v>0</v>
      </c>
      <c r="I454">
        <v>0</v>
      </c>
      <c r="J454">
        <v>0</v>
      </c>
      <c r="K454" t="s">
        <v>1356</v>
      </c>
      <c r="L454">
        <v>87800</v>
      </c>
      <c r="M454" t="s">
        <v>1344</v>
      </c>
      <c r="N454">
        <v>27500</v>
      </c>
      <c r="O454" t="s">
        <v>1357</v>
      </c>
      <c r="P454" t="s">
        <v>1345</v>
      </c>
      <c r="Q454" s="12">
        <f t="shared" ca="1" si="14"/>
        <v>44443</v>
      </c>
      <c r="R454" t="str">
        <f t="shared" ca="1" si="15"/>
        <v>CUST1581</v>
      </c>
      <c r="S454">
        <f>IF(Table001__Page_1_13[[#This Row],[Loan Status]]="NO LOAN",0,1)</f>
        <v>0</v>
      </c>
      <c r="T454">
        <f>IF(Table001__Page_1_13[[#This Row],[Loan Status]]="active",1,0)</f>
        <v>0</v>
      </c>
      <c r="U454">
        <f>IF(Table001__Page_1_13[[#This Row],[NPA Status]]="NPA",Table001__Page_1_13[[#This Row],[Loan Amount (■)]],0)</f>
        <v>0</v>
      </c>
    </row>
    <row r="455" spans="1:21" x14ac:dyDescent="0.25">
      <c r="A455" t="s">
        <v>1331</v>
      </c>
      <c r="B455" t="s">
        <v>1373</v>
      </c>
      <c r="C455" t="s">
        <v>1365</v>
      </c>
      <c r="D455" t="s">
        <v>1334</v>
      </c>
      <c r="E455">
        <v>52</v>
      </c>
      <c r="F455" s="1">
        <v>44245</v>
      </c>
      <c r="G455">
        <v>83900</v>
      </c>
      <c r="H455">
        <v>705700</v>
      </c>
      <c r="I455">
        <v>10.7</v>
      </c>
      <c r="J455">
        <v>62272</v>
      </c>
      <c r="K455" t="s">
        <v>1343</v>
      </c>
      <c r="L455">
        <v>77000</v>
      </c>
      <c r="M455" t="s">
        <v>1359</v>
      </c>
      <c r="N455">
        <v>5500</v>
      </c>
      <c r="O455" t="s">
        <v>1337</v>
      </c>
      <c r="P455" t="s">
        <v>1345</v>
      </c>
      <c r="Q455" s="12">
        <f t="shared" ca="1" si="14"/>
        <v>45062</v>
      </c>
      <c r="R455" t="str">
        <f t="shared" ca="1" si="15"/>
        <v>CUST1294</v>
      </c>
      <c r="S455">
        <f>IF(Table001__Page_1_13[[#This Row],[Loan Status]]="NO LOAN",0,1)</f>
        <v>1</v>
      </c>
      <c r="T455">
        <f>IF(Table001__Page_1_13[[#This Row],[Loan Status]]="active",1,0)</f>
        <v>1</v>
      </c>
      <c r="U455">
        <f>IF(Table001__Page_1_13[[#This Row],[NPA Status]]="NPA",Table001__Page_1_13[[#This Row],[Loan Amount (■)]],0)</f>
        <v>0</v>
      </c>
    </row>
    <row r="456" spans="1:21" x14ac:dyDescent="0.25">
      <c r="A456" t="s">
        <v>1331</v>
      </c>
      <c r="B456" t="s">
        <v>1371</v>
      </c>
      <c r="C456" t="s">
        <v>1372</v>
      </c>
      <c r="D456" t="s">
        <v>1342</v>
      </c>
      <c r="E456">
        <v>54</v>
      </c>
      <c r="F456" s="1">
        <v>43727</v>
      </c>
      <c r="G456">
        <v>34900</v>
      </c>
      <c r="H456">
        <v>0</v>
      </c>
      <c r="I456">
        <v>0</v>
      </c>
      <c r="J456">
        <v>0</v>
      </c>
      <c r="K456" t="s">
        <v>1356</v>
      </c>
      <c r="L456">
        <v>49500</v>
      </c>
      <c r="M456" t="s">
        <v>1344</v>
      </c>
      <c r="N456">
        <v>2400</v>
      </c>
      <c r="O456" t="s">
        <v>1357</v>
      </c>
      <c r="P456" t="s">
        <v>1338</v>
      </c>
      <c r="Q456" s="12">
        <f t="shared" ca="1" si="14"/>
        <v>45537</v>
      </c>
      <c r="R456" t="str">
        <f t="shared" ca="1" si="15"/>
        <v>CUST1598</v>
      </c>
      <c r="S456">
        <f>IF(Table001__Page_1_13[[#This Row],[Loan Status]]="NO LOAN",0,1)</f>
        <v>0</v>
      </c>
      <c r="T456">
        <f>IF(Table001__Page_1_13[[#This Row],[Loan Status]]="active",1,0)</f>
        <v>0</v>
      </c>
      <c r="U456">
        <f>IF(Table001__Page_1_13[[#This Row],[NPA Status]]="NPA",Table001__Page_1_13[[#This Row],[Loan Amount (■)]],0)</f>
        <v>0</v>
      </c>
    </row>
    <row r="457" spans="1:21" x14ac:dyDescent="0.25">
      <c r="A457" t="s">
        <v>1346</v>
      </c>
      <c r="B457" t="s">
        <v>1360</v>
      </c>
      <c r="C457" t="s">
        <v>1341</v>
      </c>
      <c r="D457" t="s">
        <v>1334</v>
      </c>
      <c r="E457">
        <v>31</v>
      </c>
      <c r="F457" s="1">
        <v>44195</v>
      </c>
      <c r="G457">
        <v>371500</v>
      </c>
      <c r="H457">
        <v>354600</v>
      </c>
      <c r="I457">
        <v>14.98</v>
      </c>
      <c r="J457">
        <v>12289</v>
      </c>
      <c r="K457" t="s">
        <v>1343</v>
      </c>
      <c r="L457">
        <v>346000</v>
      </c>
      <c r="M457" t="s">
        <v>1344</v>
      </c>
      <c r="N457">
        <v>5300</v>
      </c>
      <c r="O457" t="s">
        <v>1337</v>
      </c>
      <c r="P457" t="s">
        <v>1338</v>
      </c>
      <c r="Q457" s="12">
        <f t="shared" ca="1" si="14"/>
        <v>44312</v>
      </c>
      <c r="R457" t="str">
        <f t="shared" ca="1" si="15"/>
        <v>CUST1930</v>
      </c>
      <c r="S457">
        <f>IF(Table001__Page_1_13[[#This Row],[Loan Status]]="NO LOAN",0,1)</f>
        <v>1</v>
      </c>
      <c r="T457">
        <f>IF(Table001__Page_1_13[[#This Row],[Loan Status]]="active",1,0)</f>
        <v>1</v>
      </c>
      <c r="U457">
        <f>IF(Table001__Page_1_13[[#This Row],[NPA Status]]="NPA",Table001__Page_1_13[[#This Row],[Loan Amount (■)]],0)</f>
        <v>0</v>
      </c>
    </row>
    <row r="458" spans="1:21" x14ac:dyDescent="0.25">
      <c r="A458" t="s">
        <v>1331</v>
      </c>
      <c r="B458" t="s">
        <v>1349</v>
      </c>
      <c r="C458" t="s">
        <v>1350</v>
      </c>
      <c r="D458" t="s">
        <v>1334</v>
      </c>
      <c r="E458">
        <v>30</v>
      </c>
      <c r="F458" s="1">
        <v>43748</v>
      </c>
      <c r="G458">
        <v>75600</v>
      </c>
      <c r="H458">
        <v>175500</v>
      </c>
      <c r="I458">
        <v>11.5</v>
      </c>
      <c r="J458">
        <v>4579</v>
      </c>
      <c r="K458" t="s">
        <v>1351</v>
      </c>
      <c r="L458">
        <v>34000</v>
      </c>
      <c r="M458" t="s">
        <v>1344</v>
      </c>
      <c r="N458">
        <v>14800</v>
      </c>
      <c r="O458" t="s">
        <v>1353</v>
      </c>
      <c r="P458" t="s">
        <v>1361</v>
      </c>
      <c r="Q458" s="12">
        <f t="shared" ca="1" si="14"/>
        <v>43671</v>
      </c>
      <c r="R458" t="str">
        <f t="shared" ca="1" si="15"/>
        <v>CUST1981</v>
      </c>
      <c r="S458">
        <f>IF(Table001__Page_1_13[[#This Row],[Loan Status]]="NO LOAN",0,1)</f>
        <v>1</v>
      </c>
      <c r="T458">
        <f>IF(Table001__Page_1_13[[#This Row],[Loan Status]]="active",1,0)</f>
        <v>0</v>
      </c>
      <c r="U458">
        <f>IF(Table001__Page_1_13[[#This Row],[NPA Status]]="NPA",Table001__Page_1_13[[#This Row],[Loan Amount (■)]],0)</f>
        <v>175500</v>
      </c>
    </row>
    <row r="459" spans="1:21" x14ac:dyDescent="0.25">
      <c r="A459" t="s">
        <v>1346</v>
      </c>
      <c r="B459" t="s">
        <v>1364</v>
      </c>
      <c r="C459" t="s">
        <v>1365</v>
      </c>
      <c r="D459" t="s">
        <v>1342</v>
      </c>
      <c r="E459">
        <v>35</v>
      </c>
      <c r="F459" s="1">
        <v>44956</v>
      </c>
      <c r="G459">
        <v>525200</v>
      </c>
      <c r="H459">
        <v>444700</v>
      </c>
      <c r="I459">
        <v>11.35</v>
      </c>
      <c r="J459">
        <v>39376</v>
      </c>
      <c r="K459" t="s">
        <v>1374</v>
      </c>
      <c r="L459">
        <v>262700</v>
      </c>
      <c r="M459" t="s">
        <v>1352</v>
      </c>
      <c r="N459">
        <v>29800</v>
      </c>
      <c r="O459" t="s">
        <v>1353</v>
      </c>
      <c r="P459" t="s">
        <v>1376</v>
      </c>
      <c r="Q459" s="12">
        <f t="shared" ca="1" si="14"/>
        <v>43846</v>
      </c>
      <c r="R459" t="str">
        <f t="shared" ca="1" si="15"/>
        <v>CUST2001</v>
      </c>
      <c r="S459">
        <f>IF(Table001__Page_1_13[[#This Row],[Loan Status]]="NO LOAN",0,1)</f>
        <v>1</v>
      </c>
      <c r="T459">
        <f>IF(Table001__Page_1_13[[#This Row],[Loan Status]]="active",1,0)</f>
        <v>0</v>
      </c>
      <c r="U459">
        <f>IF(Table001__Page_1_13[[#This Row],[NPA Status]]="NPA",Table001__Page_1_13[[#This Row],[Loan Amount (■)]],0)</f>
        <v>444700</v>
      </c>
    </row>
    <row r="460" spans="1:21" x14ac:dyDescent="0.25">
      <c r="A460" t="s">
        <v>1366</v>
      </c>
      <c r="B460" t="s">
        <v>1369</v>
      </c>
      <c r="C460" t="s">
        <v>1370</v>
      </c>
      <c r="D460" t="s">
        <v>1334</v>
      </c>
      <c r="E460">
        <v>37</v>
      </c>
      <c r="F460" s="1">
        <v>43827</v>
      </c>
      <c r="G460">
        <v>386000</v>
      </c>
      <c r="H460">
        <v>344300</v>
      </c>
      <c r="I460">
        <v>8.7200000000000006</v>
      </c>
      <c r="J460">
        <v>15685</v>
      </c>
      <c r="K460" t="s">
        <v>1335</v>
      </c>
      <c r="L460">
        <v>389300</v>
      </c>
      <c r="M460" t="s">
        <v>16</v>
      </c>
      <c r="N460">
        <v>9400</v>
      </c>
      <c r="O460" t="s">
        <v>1337</v>
      </c>
      <c r="P460" t="s">
        <v>1338</v>
      </c>
      <c r="Q460" s="12">
        <f t="shared" ca="1" si="14"/>
        <v>46057</v>
      </c>
      <c r="R460" t="str">
        <f t="shared" ca="1" si="15"/>
        <v>CUST1627</v>
      </c>
      <c r="S460">
        <f>IF(Table001__Page_1_13[[#This Row],[Loan Status]]="NO LOAN",0,1)</f>
        <v>1</v>
      </c>
      <c r="T460">
        <f>IF(Table001__Page_1_13[[#This Row],[Loan Status]]="active",1,0)</f>
        <v>0</v>
      </c>
      <c r="U460">
        <f>IF(Table001__Page_1_13[[#This Row],[NPA Status]]="NPA",Table001__Page_1_13[[#This Row],[Loan Amount (■)]],0)</f>
        <v>0</v>
      </c>
    </row>
    <row r="461" spans="1:21" x14ac:dyDescent="0.25">
      <c r="A461" t="s">
        <v>1339</v>
      </c>
      <c r="B461" t="s">
        <v>1373</v>
      </c>
      <c r="C461" t="s">
        <v>1365</v>
      </c>
      <c r="D461" t="s">
        <v>1342</v>
      </c>
      <c r="E461">
        <v>60</v>
      </c>
      <c r="F461" s="1">
        <v>43906</v>
      </c>
      <c r="G461">
        <v>16500</v>
      </c>
      <c r="H461">
        <v>0</v>
      </c>
      <c r="I461">
        <v>0</v>
      </c>
      <c r="J461">
        <v>0</v>
      </c>
      <c r="K461" t="s">
        <v>1356</v>
      </c>
      <c r="L461">
        <v>19000</v>
      </c>
      <c r="M461" t="s">
        <v>1359</v>
      </c>
      <c r="N461">
        <v>27800</v>
      </c>
      <c r="O461" t="s">
        <v>1357</v>
      </c>
      <c r="P461" t="s">
        <v>1345</v>
      </c>
      <c r="Q461" s="12">
        <f t="shared" ca="1" si="14"/>
        <v>43699</v>
      </c>
      <c r="R461" t="str">
        <f t="shared" ca="1" si="15"/>
        <v>CUST1016</v>
      </c>
      <c r="S461">
        <f>IF(Table001__Page_1_13[[#This Row],[Loan Status]]="NO LOAN",0,1)</f>
        <v>0</v>
      </c>
      <c r="T461">
        <f>IF(Table001__Page_1_13[[#This Row],[Loan Status]]="active",1,0)</f>
        <v>0</v>
      </c>
      <c r="U461">
        <f>IF(Table001__Page_1_13[[#This Row],[NPA Status]]="NPA",Table001__Page_1_13[[#This Row],[Loan Amount (■)]],0)</f>
        <v>0</v>
      </c>
    </row>
    <row r="462" spans="1:21" x14ac:dyDescent="0.25">
      <c r="A462" t="s">
        <v>1339</v>
      </c>
      <c r="B462" t="s">
        <v>1340</v>
      </c>
      <c r="C462" t="s">
        <v>1341</v>
      </c>
      <c r="D462" t="s">
        <v>1342</v>
      </c>
      <c r="E462">
        <v>38</v>
      </c>
      <c r="F462" s="1">
        <v>45606</v>
      </c>
      <c r="G462">
        <v>43000</v>
      </c>
      <c r="H462">
        <v>0</v>
      </c>
      <c r="I462">
        <v>0</v>
      </c>
      <c r="J462">
        <v>0</v>
      </c>
      <c r="K462" t="s">
        <v>1356</v>
      </c>
      <c r="L462">
        <v>47000</v>
      </c>
      <c r="M462" t="s">
        <v>16</v>
      </c>
      <c r="N462">
        <v>2500</v>
      </c>
      <c r="O462" t="s">
        <v>1357</v>
      </c>
      <c r="P462" t="s">
        <v>1338</v>
      </c>
      <c r="Q462" s="12">
        <f t="shared" ca="1" si="14"/>
        <v>44485</v>
      </c>
      <c r="R462" t="str">
        <f t="shared" ca="1" si="15"/>
        <v>CUST1927</v>
      </c>
      <c r="S462">
        <f>IF(Table001__Page_1_13[[#This Row],[Loan Status]]="NO LOAN",0,1)</f>
        <v>0</v>
      </c>
      <c r="T462">
        <f>IF(Table001__Page_1_13[[#This Row],[Loan Status]]="active",1,0)</f>
        <v>0</v>
      </c>
      <c r="U462">
        <f>IF(Table001__Page_1_13[[#This Row],[NPA Status]]="NPA",Table001__Page_1_13[[#This Row],[Loan Amount (■)]],0)</f>
        <v>0</v>
      </c>
    </row>
    <row r="463" spans="1:21" x14ac:dyDescent="0.25">
      <c r="A463" t="s">
        <v>1339</v>
      </c>
      <c r="B463" t="s">
        <v>1349</v>
      </c>
      <c r="C463" t="s">
        <v>1350</v>
      </c>
      <c r="D463" t="s">
        <v>1334</v>
      </c>
      <c r="E463">
        <v>29</v>
      </c>
      <c r="F463" s="1">
        <v>45110</v>
      </c>
      <c r="G463">
        <v>31100</v>
      </c>
      <c r="H463">
        <v>0</v>
      </c>
      <c r="I463">
        <v>0</v>
      </c>
      <c r="J463">
        <v>0</v>
      </c>
      <c r="K463" t="s">
        <v>1356</v>
      </c>
      <c r="L463">
        <v>32400</v>
      </c>
      <c r="M463" t="s">
        <v>1336</v>
      </c>
      <c r="N463">
        <v>5700</v>
      </c>
      <c r="O463" t="s">
        <v>1357</v>
      </c>
      <c r="P463" t="s">
        <v>1338</v>
      </c>
      <c r="Q463" s="12">
        <f t="shared" ca="1" si="14"/>
        <v>45652</v>
      </c>
      <c r="R463" t="str">
        <f t="shared" ca="1" si="15"/>
        <v>CUST1631</v>
      </c>
      <c r="S463">
        <f>IF(Table001__Page_1_13[[#This Row],[Loan Status]]="NO LOAN",0,1)</f>
        <v>0</v>
      </c>
      <c r="T463">
        <f>IF(Table001__Page_1_13[[#This Row],[Loan Status]]="active",1,0)</f>
        <v>0</v>
      </c>
      <c r="U463">
        <f>IF(Table001__Page_1_13[[#This Row],[NPA Status]]="NPA",Table001__Page_1_13[[#This Row],[Loan Amount (■)]],0)</f>
        <v>0</v>
      </c>
    </row>
    <row r="464" spans="1:21" x14ac:dyDescent="0.25">
      <c r="A464" t="s">
        <v>1339</v>
      </c>
      <c r="B464" t="s">
        <v>1347</v>
      </c>
      <c r="C464" t="s">
        <v>1348</v>
      </c>
      <c r="D464" t="s">
        <v>1334</v>
      </c>
      <c r="E464">
        <v>45</v>
      </c>
      <c r="F464" s="1">
        <v>44332</v>
      </c>
      <c r="G464">
        <v>72000</v>
      </c>
      <c r="H464">
        <v>0</v>
      </c>
      <c r="I464">
        <v>0</v>
      </c>
      <c r="J464">
        <v>0</v>
      </c>
      <c r="K464" t="s">
        <v>1356</v>
      </c>
      <c r="L464">
        <v>92900</v>
      </c>
      <c r="M464" t="s">
        <v>1359</v>
      </c>
      <c r="N464">
        <v>6600</v>
      </c>
      <c r="O464" t="s">
        <v>1357</v>
      </c>
      <c r="P464" t="s">
        <v>1338</v>
      </c>
      <c r="Q464" s="12">
        <f t="shared" ca="1" si="14"/>
        <v>45263</v>
      </c>
      <c r="R464" t="str">
        <f t="shared" ca="1" si="15"/>
        <v>CUST1756</v>
      </c>
      <c r="S464">
        <f>IF(Table001__Page_1_13[[#This Row],[Loan Status]]="NO LOAN",0,1)</f>
        <v>0</v>
      </c>
      <c r="T464">
        <f>IF(Table001__Page_1_13[[#This Row],[Loan Status]]="active",1,0)</f>
        <v>0</v>
      </c>
      <c r="U464">
        <f>IF(Table001__Page_1_13[[#This Row],[NPA Status]]="NPA",Table001__Page_1_13[[#This Row],[Loan Amount (■)]],0)</f>
        <v>0</v>
      </c>
    </row>
    <row r="465" spans="1:21" x14ac:dyDescent="0.25">
      <c r="A465" t="s">
        <v>1331</v>
      </c>
      <c r="B465" t="s">
        <v>1360</v>
      </c>
      <c r="C465" t="s">
        <v>1341</v>
      </c>
      <c r="D465" t="s">
        <v>1334</v>
      </c>
      <c r="E465">
        <v>60</v>
      </c>
      <c r="F465" s="1">
        <v>44913</v>
      </c>
      <c r="G465">
        <v>87900</v>
      </c>
      <c r="H465">
        <v>78900</v>
      </c>
      <c r="I465">
        <v>8.83</v>
      </c>
      <c r="J465">
        <v>2503</v>
      </c>
      <c r="K465" t="s">
        <v>1343</v>
      </c>
      <c r="L465">
        <v>76000</v>
      </c>
      <c r="M465" t="s">
        <v>16</v>
      </c>
      <c r="N465">
        <v>7700</v>
      </c>
      <c r="O465" t="s">
        <v>1337</v>
      </c>
      <c r="P465" t="s">
        <v>1338</v>
      </c>
      <c r="Q465" s="12">
        <f t="shared" ca="1" si="14"/>
        <v>44910</v>
      </c>
      <c r="R465" t="str">
        <f t="shared" ca="1" si="15"/>
        <v>CUST1317</v>
      </c>
      <c r="S465">
        <f>IF(Table001__Page_1_13[[#This Row],[Loan Status]]="NO LOAN",0,1)</f>
        <v>1</v>
      </c>
      <c r="T465">
        <f>IF(Table001__Page_1_13[[#This Row],[Loan Status]]="active",1,0)</f>
        <v>1</v>
      </c>
      <c r="U465">
        <f>IF(Table001__Page_1_13[[#This Row],[NPA Status]]="NPA",Table001__Page_1_13[[#This Row],[Loan Amount (■)]],0)</f>
        <v>0</v>
      </c>
    </row>
    <row r="466" spans="1:21" x14ac:dyDescent="0.25">
      <c r="A466" t="s">
        <v>1366</v>
      </c>
      <c r="B466" t="s">
        <v>1332</v>
      </c>
      <c r="C466" t="s">
        <v>1333</v>
      </c>
      <c r="D466" t="s">
        <v>1342</v>
      </c>
      <c r="E466">
        <v>34</v>
      </c>
      <c r="F466" s="1">
        <v>43607</v>
      </c>
      <c r="G466">
        <v>91200</v>
      </c>
      <c r="H466">
        <v>814500</v>
      </c>
      <c r="I466">
        <v>11.83</v>
      </c>
      <c r="J466">
        <v>21381</v>
      </c>
      <c r="K466" t="s">
        <v>1343</v>
      </c>
      <c r="L466">
        <v>111600</v>
      </c>
      <c r="M466" t="s">
        <v>16</v>
      </c>
      <c r="N466">
        <v>9200</v>
      </c>
      <c r="O466" t="s">
        <v>1337</v>
      </c>
      <c r="P466" t="s">
        <v>1345</v>
      </c>
      <c r="Q466" s="12">
        <f t="shared" ca="1" si="14"/>
        <v>45197</v>
      </c>
      <c r="R466" t="str">
        <f t="shared" ca="1" si="15"/>
        <v>CUST1781</v>
      </c>
      <c r="S466">
        <f>IF(Table001__Page_1_13[[#This Row],[Loan Status]]="NO LOAN",0,1)</f>
        <v>1</v>
      </c>
      <c r="T466">
        <f>IF(Table001__Page_1_13[[#This Row],[Loan Status]]="active",1,0)</f>
        <v>1</v>
      </c>
      <c r="U466">
        <f>IF(Table001__Page_1_13[[#This Row],[NPA Status]]="NPA",Table001__Page_1_13[[#This Row],[Loan Amount (■)]],0)</f>
        <v>0</v>
      </c>
    </row>
    <row r="467" spans="1:21" x14ac:dyDescent="0.25">
      <c r="A467" t="s">
        <v>1339</v>
      </c>
      <c r="B467" t="s">
        <v>1373</v>
      </c>
      <c r="C467" t="s">
        <v>1365</v>
      </c>
      <c r="D467" t="s">
        <v>1334</v>
      </c>
      <c r="E467">
        <v>45</v>
      </c>
      <c r="F467" s="1">
        <v>44780</v>
      </c>
      <c r="G467">
        <v>183700</v>
      </c>
      <c r="H467">
        <v>635300</v>
      </c>
      <c r="I467">
        <v>12.07</v>
      </c>
      <c r="J467">
        <v>56466</v>
      </c>
      <c r="K467" t="s">
        <v>1335</v>
      </c>
      <c r="L467">
        <v>108700</v>
      </c>
      <c r="M467" t="s">
        <v>1336</v>
      </c>
      <c r="N467">
        <v>15800</v>
      </c>
      <c r="O467" t="s">
        <v>1337</v>
      </c>
      <c r="P467" t="s">
        <v>1345</v>
      </c>
      <c r="Q467" s="12">
        <f t="shared" ca="1" si="14"/>
        <v>44700</v>
      </c>
      <c r="R467" t="str">
        <f t="shared" ca="1" si="15"/>
        <v>CUST1973</v>
      </c>
      <c r="S467">
        <f>IF(Table001__Page_1_13[[#This Row],[Loan Status]]="NO LOAN",0,1)</f>
        <v>1</v>
      </c>
      <c r="T467">
        <f>IF(Table001__Page_1_13[[#This Row],[Loan Status]]="active",1,0)</f>
        <v>0</v>
      </c>
      <c r="U467">
        <f>IF(Table001__Page_1_13[[#This Row],[NPA Status]]="NPA",Table001__Page_1_13[[#This Row],[Loan Amount (■)]],0)</f>
        <v>0</v>
      </c>
    </row>
    <row r="468" spans="1:21" x14ac:dyDescent="0.25">
      <c r="A468" t="s">
        <v>1339</v>
      </c>
      <c r="B468" t="s">
        <v>1364</v>
      </c>
      <c r="C468" t="s">
        <v>1365</v>
      </c>
      <c r="D468" t="s">
        <v>1334</v>
      </c>
      <c r="E468">
        <v>42</v>
      </c>
      <c r="F468" s="1">
        <v>44921</v>
      </c>
      <c r="G468">
        <v>266900</v>
      </c>
      <c r="H468">
        <v>270700</v>
      </c>
      <c r="I468">
        <v>8.9600000000000009</v>
      </c>
      <c r="J468">
        <v>23668</v>
      </c>
      <c r="K468" t="s">
        <v>1343</v>
      </c>
      <c r="L468">
        <v>206500</v>
      </c>
      <c r="M468" t="s">
        <v>1344</v>
      </c>
      <c r="N468">
        <v>5700</v>
      </c>
      <c r="O468" t="s">
        <v>1337</v>
      </c>
      <c r="P468" t="s">
        <v>1338</v>
      </c>
      <c r="Q468" s="12">
        <f t="shared" ca="1" si="14"/>
        <v>43754</v>
      </c>
      <c r="R468" t="str">
        <f t="shared" ca="1" si="15"/>
        <v>CUST1552</v>
      </c>
      <c r="S468">
        <f>IF(Table001__Page_1_13[[#This Row],[Loan Status]]="NO LOAN",0,1)</f>
        <v>1</v>
      </c>
      <c r="T468">
        <f>IF(Table001__Page_1_13[[#This Row],[Loan Status]]="active",1,0)</f>
        <v>1</v>
      </c>
      <c r="U468">
        <f>IF(Table001__Page_1_13[[#This Row],[NPA Status]]="NPA",Table001__Page_1_13[[#This Row],[Loan Amount (■)]],0)</f>
        <v>0</v>
      </c>
    </row>
    <row r="469" spans="1:21" x14ac:dyDescent="0.25">
      <c r="A469" t="s">
        <v>1339</v>
      </c>
      <c r="B469" t="s">
        <v>1368</v>
      </c>
      <c r="C469" t="s">
        <v>1365</v>
      </c>
      <c r="D469" t="s">
        <v>1334</v>
      </c>
      <c r="E469">
        <v>50</v>
      </c>
      <c r="F469" s="1">
        <v>45341</v>
      </c>
      <c r="G469">
        <v>170700</v>
      </c>
      <c r="H469">
        <v>0</v>
      </c>
      <c r="I469">
        <v>0</v>
      </c>
      <c r="J469">
        <v>0</v>
      </c>
      <c r="K469" t="s">
        <v>1356</v>
      </c>
      <c r="L469">
        <v>93600</v>
      </c>
      <c r="M469" t="s">
        <v>1359</v>
      </c>
      <c r="N469">
        <v>9600</v>
      </c>
      <c r="O469" t="s">
        <v>1357</v>
      </c>
      <c r="P469" t="s">
        <v>1338</v>
      </c>
      <c r="Q469" s="12">
        <f t="shared" ca="1" si="14"/>
        <v>44327</v>
      </c>
      <c r="R469" t="str">
        <f t="shared" ca="1" si="15"/>
        <v>CUST1088</v>
      </c>
      <c r="S469">
        <f>IF(Table001__Page_1_13[[#This Row],[Loan Status]]="NO LOAN",0,1)</f>
        <v>0</v>
      </c>
      <c r="T469">
        <f>IF(Table001__Page_1_13[[#This Row],[Loan Status]]="active",1,0)</f>
        <v>0</v>
      </c>
      <c r="U469">
        <f>IF(Table001__Page_1_13[[#This Row],[NPA Status]]="NPA",Table001__Page_1_13[[#This Row],[Loan Amount (■)]],0)</f>
        <v>0</v>
      </c>
    </row>
    <row r="470" spans="1:21" x14ac:dyDescent="0.25">
      <c r="A470" t="s">
        <v>1346</v>
      </c>
      <c r="B470" t="s">
        <v>1375</v>
      </c>
      <c r="C470" t="s">
        <v>1363</v>
      </c>
      <c r="D470" t="s">
        <v>1342</v>
      </c>
      <c r="E470">
        <v>40</v>
      </c>
      <c r="F470" s="1">
        <v>45313</v>
      </c>
      <c r="G470">
        <v>46600</v>
      </c>
      <c r="H470">
        <v>141200</v>
      </c>
      <c r="I470">
        <v>7.95</v>
      </c>
      <c r="J470">
        <v>2860</v>
      </c>
      <c r="K470" t="s">
        <v>1343</v>
      </c>
      <c r="L470">
        <v>43400</v>
      </c>
      <c r="M470" t="s">
        <v>1359</v>
      </c>
      <c r="N470">
        <v>8200</v>
      </c>
      <c r="O470" t="s">
        <v>1337</v>
      </c>
      <c r="P470" t="s">
        <v>1361</v>
      </c>
      <c r="Q470" s="12">
        <f t="shared" ca="1" si="14"/>
        <v>44537</v>
      </c>
      <c r="R470" t="str">
        <f t="shared" ca="1" si="15"/>
        <v>CUST1589</v>
      </c>
      <c r="S470">
        <f>IF(Table001__Page_1_13[[#This Row],[Loan Status]]="NO LOAN",0,1)</f>
        <v>1</v>
      </c>
      <c r="T470">
        <f>IF(Table001__Page_1_13[[#This Row],[Loan Status]]="active",1,0)</f>
        <v>1</v>
      </c>
      <c r="U470">
        <f>IF(Table001__Page_1_13[[#This Row],[NPA Status]]="NPA",Table001__Page_1_13[[#This Row],[Loan Amount (■)]],0)</f>
        <v>0</v>
      </c>
    </row>
    <row r="471" spans="1:21" x14ac:dyDescent="0.25">
      <c r="A471" t="s">
        <v>1331</v>
      </c>
      <c r="B471" t="s">
        <v>1362</v>
      </c>
      <c r="C471" t="s">
        <v>1363</v>
      </c>
      <c r="D471" t="s">
        <v>1334</v>
      </c>
      <c r="E471">
        <v>41</v>
      </c>
      <c r="F471" s="1">
        <v>45178</v>
      </c>
      <c r="G471">
        <v>38600</v>
      </c>
      <c r="H471">
        <v>1026000</v>
      </c>
      <c r="I471">
        <v>10.19</v>
      </c>
      <c r="J471">
        <v>47435</v>
      </c>
      <c r="K471" t="s">
        <v>1335</v>
      </c>
      <c r="L471">
        <v>38200</v>
      </c>
      <c r="M471" t="s">
        <v>1336</v>
      </c>
      <c r="N471">
        <v>3700</v>
      </c>
      <c r="O471" t="s">
        <v>1337</v>
      </c>
      <c r="P471" t="s">
        <v>1338</v>
      </c>
      <c r="Q471" s="12">
        <f t="shared" ca="1" si="14"/>
        <v>44244</v>
      </c>
      <c r="R471" t="str">
        <f t="shared" ca="1" si="15"/>
        <v>CUST1602</v>
      </c>
      <c r="S471">
        <f>IF(Table001__Page_1_13[[#This Row],[Loan Status]]="NO LOAN",0,1)</f>
        <v>1</v>
      </c>
      <c r="T471">
        <f>IF(Table001__Page_1_13[[#This Row],[Loan Status]]="active",1,0)</f>
        <v>0</v>
      </c>
      <c r="U471">
        <f>IF(Table001__Page_1_13[[#This Row],[NPA Status]]="NPA",Table001__Page_1_13[[#This Row],[Loan Amount (■)]],0)</f>
        <v>0</v>
      </c>
    </row>
    <row r="472" spans="1:21" x14ac:dyDescent="0.25">
      <c r="A472" t="s">
        <v>1339</v>
      </c>
      <c r="B472" t="s">
        <v>1349</v>
      </c>
      <c r="C472" t="s">
        <v>1350</v>
      </c>
      <c r="D472" t="s">
        <v>1334</v>
      </c>
      <c r="E472">
        <v>64</v>
      </c>
      <c r="F472" s="1">
        <v>44166</v>
      </c>
      <c r="G472">
        <v>75200</v>
      </c>
      <c r="H472">
        <v>344600</v>
      </c>
      <c r="I472">
        <v>12.86</v>
      </c>
      <c r="J472">
        <v>7816</v>
      </c>
      <c r="K472" t="s">
        <v>1374</v>
      </c>
      <c r="L472">
        <v>77300</v>
      </c>
      <c r="M472" t="s">
        <v>1344</v>
      </c>
      <c r="N472">
        <v>7700</v>
      </c>
      <c r="O472" t="s">
        <v>1353</v>
      </c>
      <c r="P472" t="s">
        <v>1345</v>
      </c>
      <c r="Q472" s="12">
        <f t="shared" ca="1" si="14"/>
        <v>43976</v>
      </c>
      <c r="R472" t="str">
        <f t="shared" ca="1" si="15"/>
        <v>CUST1403</v>
      </c>
      <c r="S472">
        <f>IF(Table001__Page_1_13[[#This Row],[Loan Status]]="NO LOAN",0,1)</f>
        <v>1</v>
      </c>
      <c r="T472">
        <f>IF(Table001__Page_1_13[[#This Row],[Loan Status]]="active",1,0)</f>
        <v>0</v>
      </c>
      <c r="U472">
        <f>IF(Table001__Page_1_13[[#This Row],[NPA Status]]="NPA",Table001__Page_1_13[[#This Row],[Loan Amount (■)]],0)</f>
        <v>344600</v>
      </c>
    </row>
    <row r="473" spans="1:21" x14ac:dyDescent="0.25">
      <c r="A473" t="s">
        <v>1366</v>
      </c>
      <c r="B473" t="s">
        <v>1367</v>
      </c>
      <c r="C473" t="s">
        <v>1341</v>
      </c>
      <c r="D473" t="s">
        <v>1342</v>
      </c>
      <c r="E473">
        <v>52</v>
      </c>
      <c r="F473" s="1">
        <v>44463</v>
      </c>
      <c r="G473">
        <v>107700</v>
      </c>
      <c r="H473">
        <v>0</v>
      </c>
      <c r="I473">
        <v>0</v>
      </c>
      <c r="J473">
        <v>0</v>
      </c>
      <c r="K473" t="s">
        <v>1356</v>
      </c>
      <c r="L473">
        <v>109400</v>
      </c>
      <c r="M473" t="s">
        <v>1359</v>
      </c>
      <c r="N473">
        <v>7500</v>
      </c>
      <c r="O473" t="s">
        <v>1357</v>
      </c>
      <c r="P473" t="s">
        <v>1338</v>
      </c>
      <c r="Q473" s="12">
        <f t="shared" ca="1" si="14"/>
        <v>43882</v>
      </c>
      <c r="R473" t="str">
        <f t="shared" ca="1" si="15"/>
        <v>CUST1734</v>
      </c>
      <c r="S473">
        <f>IF(Table001__Page_1_13[[#This Row],[Loan Status]]="NO LOAN",0,1)</f>
        <v>0</v>
      </c>
      <c r="T473">
        <f>IF(Table001__Page_1_13[[#This Row],[Loan Status]]="active",1,0)</f>
        <v>0</v>
      </c>
      <c r="U473">
        <f>IF(Table001__Page_1_13[[#This Row],[NPA Status]]="NPA",Table001__Page_1_13[[#This Row],[Loan Amount (■)]],0)</f>
        <v>0</v>
      </c>
    </row>
    <row r="474" spans="1:21" x14ac:dyDescent="0.25">
      <c r="A474" t="s">
        <v>1346</v>
      </c>
      <c r="B474" t="s">
        <v>1362</v>
      </c>
      <c r="C474" t="s">
        <v>1363</v>
      </c>
      <c r="D474" t="s">
        <v>1342</v>
      </c>
      <c r="E474">
        <v>41</v>
      </c>
      <c r="F474" s="1">
        <v>45562</v>
      </c>
      <c r="G474">
        <v>64200</v>
      </c>
      <c r="H474">
        <v>0</v>
      </c>
      <c r="I474">
        <v>0</v>
      </c>
      <c r="J474">
        <v>0</v>
      </c>
      <c r="K474" t="s">
        <v>1356</v>
      </c>
      <c r="L474">
        <v>49300</v>
      </c>
      <c r="M474" t="s">
        <v>1359</v>
      </c>
      <c r="N474">
        <v>7300</v>
      </c>
      <c r="O474" t="s">
        <v>1357</v>
      </c>
      <c r="P474" t="s">
        <v>1345</v>
      </c>
      <c r="Q474" s="12">
        <f t="shared" ca="1" si="14"/>
        <v>44474</v>
      </c>
      <c r="R474" t="str">
        <f t="shared" ca="1" si="15"/>
        <v>CUST1969</v>
      </c>
      <c r="S474">
        <f>IF(Table001__Page_1_13[[#This Row],[Loan Status]]="NO LOAN",0,1)</f>
        <v>0</v>
      </c>
      <c r="T474">
        <f>IF(Table001__Page_1_13[[#This Row],[Loan Status]]="active",1,0)</f>
        <v>0</v>
      </c>
      <c r="U474">
        <f>IF(Table001__Page_1_13[[#This Row],[NPA Status]]="NPA",Table001__Page_1_13[[#This Row],[Loan Amount (■)]],0)</f>
        <v>0</v>
      </c>
    </row>
    <row r="475" spans="1:21" x14ac:dyDescent="0.25">
      <c r="A475" t="s">
        <v>1339</v>
      </c>
      <c r="B475" t="s">
        <v>1364</v>
      </c>
      <c r="C475" t="s">
        <v>1365</v>
      </c>
      <c r="D475" t="s">
        <v>1334</v>
      </c>
      <c r="E475">
        <v>55</v>
      </c>
      <c r="F475" s="1">
        <v>44791</v>
      </c>
      <c r="G475">
        <v>23900</v>
      </c>
      <c r="H475">
        <v>0</v>
      </c>
      <c r="I475">
        <v>0</v>
      </c>
      <c r="J475">
        <v>0</v>
      </c>
      <c r="K475" t="s">
        <v>1356</v>
      </c>
      <c r="L475">
        <v>22800</v>
      </c>
      <c r="M475" t="s">
        <v>1359</v>
      </c>
      <c r="N475">
        <v>8700</v>
      </c>
      <c r="O475" t="s">
        <v>1357</v>
      </c>
      <c r="P475" t="s">
        <v>1338</v>
      </c>
      <c r="Q475" s="12">
        <f t="shared" ca="1" si="14"/>
        <v>45857</v>
      </c>
      <c r="R475" t="str">
        <f t="shared" ca="1" si="15"/>
        <v>CUST1932</v>
      </c>
      <c r="S475">
        <f>IF(Table001__Page_1_13[[#This Row],[Loan Status]]="NO LOAN",0,1)</f>
        <v>0</v>
      </c>
      <c r="T475">
        <f>IF(Table001__Page_1_13[[#This Row],[Loan Status]]="active",1,0)</f>
        <v>0</v>
      </c>
      <c r="U475">
        <f>IF(Table001__Page_1_13[[#This Row],[NPA Status]]="NPA",Table001__Page_1_13[[#This Row],[Loan Amount (■)]],0)</f>
        <v>0</v>
      </c>
    </row>
    <row r="476" spans="1:21" x14ac:dyDescent="0.25">
      <c r="A476" t="s">
        <v>1331</v>
      </c>
      <c r="B476" t="s">
        <v>1358</v>
      </c>
      <c r="C476" t="s">
        <v>1333</v>
      </c>
      <c r="D476" t="s">
        <v>1334</v>
      </c>
      <c r="E476">
        <v>52</v>
      </c>
      <c r="F476" s="1">
        <v>44346</v>
      </c>
      <c r="G476">
        <v>133900</v>
      </c>
      <c r="H476">
        <v>0</v>
      </c>
      <c r="I476">
        <v>0</v>
      </c>
      <c r="J476">
        <v>0</v>
      </c>
      <c r="K476" t="s">
        <v>1356</v>
      </c>
      <c r="L476">
        <v>83800</v>
      </c>
      <c r="M476" t="s">
        <v>1344</v>
      </c>
      <c r="N476">
        <v>9100</v>
      </c>
      <c r="O476" t="s">
        <v>1357</v>
      </c>
      <c r="P476" t="s">
        <v>1338</v>
      </c>
      <c r="Q476" s="12">
        <f t="shared" ca="1" si="14"/>
        <v>45036</v>
      </c>
      <c r="R476" t="str">
        <f t="shared" ca="1" si="15"/>
        <v>CUST1781</v>
      </c>
      <c r="S476">
        <f>IF(Table001__Page_1_13[[#This Row],[Loan Status]]="NO LOAN",0,1)</f>
        <v>0</v>
      </c>
      <c r="T476">
        <f>IF(Table001__Page_1_13[[#This Row],[Loan Status]]="active",1,0)</f>
        <v>0</v>
      </c>
      <c r="U476">
        <f>IF(Table001__Page_1_13[[#This Row],[NPA Status]]="NPA",Table001__Page_1_13[[#This Row],[Loan Amount (■)]],0)</f>
        <v>0</v>
      </c>
    </row>
    <row r="477" spans="1:21" x14ac:dyDescent="0.25">
      <c r="A477" t="s">
        <v>1346</v>
      </c>
      <c r="B477" t="s">
        <v>1371</v>
      </c>
      <c r="C477" t="s">
        <v>1372</v>
      </c>
      <c r="D477" t="s">
        <v>1334</v>
      </c>
      <c r="E477">
        <v>50</v>
      </c>
      <c r="F477" s="1">
        <v>44679</v>
      </c>
      <c r="G477">
        <v>53700</v>
      </c>
      <c r="H477">
        <v>0</v>
      </c>
      <c r="I477">
        <v>0</v>
      </c>
      <c r="J477">
        <v>0</v>
      </c>
      <c r="K477" t="s">
        <v>1356</v>
      </c>
      <c r="L477">
        <v>72000</v>
      </c>
      <c r="M477" t="s">
        <v>1336</v>
      </c>
      <c r="N477">
        <v>5800</v>
      </c>
      <c r="O477" t="s">
        <v>1357</v>
      </c>
      <c r="P477" t="s">
        <v>1338</v>
      </c>
      <c r="Q477" s="12">
        <f t="shared" ca="1" si="14"/>
        <v>45573</v>
      </c>
      <c r="R477" t="str">
        <f t="shared" ca="1" si="15"/>
        <v>CUST1945</v>
      </c>
      <c r="S477">
        <f>IF(Table001__Page_1_13[[#This Row],[Loan Status]]="NO LOAN",0,1)</f>
        <v>0</v>
      </c>
      <c r="T477">
        <f>IF(Table001__Page_1_13[[#This Row],[Loan Status]]="active",1,0)</f>
        <v>0</v>
      </c>
      <c r="U477">
        <f>IF(Table001__Page_1_13[[#This Row],[NPA Status]]="NPA",Table001__Page_1_13[[#This Row],[Loan Amount (■)]],0)</f>
        <v>0</v>
      </c>
    </row>
    <row r="478" spans="1:21" x14ac:dyDescent="0.25">
      <c r="A478" t="s">
        <v>1339</v>
      </c>
      <c r="B478" t="s">
        <v>1358</v>
      </c>
      <c r="C478" t="s">
        <v>1333</v>
      </c>
      <c r="D478" t="s">
        <v>1342</v>
      </c>
      <c r="E478">
        <v>59</v>
      </c>
      <c r="F478" s="1">
        <v>44625</v>
      </c>
      <c r="G478">
        <v>52400</v>
      </c>
      <c r="H478">
        <v>0</v>
      </c>
      <c r="I478">
        <v>0</v>
      </c>
      <c r="J478">
        <v>0</v>
      </c>
      <c r="K478" t="s">
        <v>1356</v>
      </c>
      <c r="L478">
        <v>48400</v>
      </c>
      <c r="M478" t="s">
        <v>1359</v>
      </c>
      <c r="N478">
        <v>26700</v>
      </c>
      <c r="O478" t="s">
        <v>1357</v>
      </c>
      <c r="P478" t="s">
        <v>1338</v>
      </c>
      <c r="Q478" s="12">
        <f t="shared" ca="1" si="14"/>
        <v>45579</v>
      </c>
      <c r="R478" t="str">
        <f t="shared" ca="1" si="15"/>
        <v>CUST1254</v>
      </c>
      <c r="S478">
        <f>IF(Table001__Page_1_13[[#This Row],[Loan Status]]="NO LOAN",0,1)</f>
        <v>0</v>
      </c>
      <c r="T478">
        <f>IF(Table001__Page_1_13[[#This Row],[Loan Status]]="active",1,0)</f>
        <v>0</v>
      </c>
      <c r="U478">
        <f>IF(Table001__Page_1_13[[#This Row],[NPA Status]]="NPA",Table001__Page_1_13[[#This Row],[Loan Amount (■)]],0)</f>
        <v>0</v>
      </c>
    </row>
    <row r="479" spans="1:21" x14ac:dyDescent="0.25">
      <c r="A479" t="s">
        <v>1339</v>
      </c>
      <c r="B479" t="s">
        <v>1368</v>
      </c>
      <c r="C479" t="s">
        <v>1365</v>
      </c>
      <c r="D479" t="s">
        <v>1334</v>
      </c>
      <c r="E479">
        <v>32</v>
      </c>
      <c r="F479" s="1">
        <v>44020</v>
      </c>
      <c r="G479">
        <v>71600</v>
      </c>
      <c r="H479">
        <v>528200</v>
      </c>
      <c r="I479">
        <v>9.61</v>
      </c>
      <c r="J479">
        <v>24279</v>
      </c>
      <c r="K479" t="s">
        <v>1343</v>
      </c>
      <c r="L479">
        <v>62800</v>
      </c>
      <c r="M479" t="s">
        <v>16</v>
      </c>
      <c r="N479">
        <v>3000</v>
      </c>
      <c r="O479" t="s">
        <v>1337</v>
      </c>
      <c r="P479" t="s">
        <v>1345</v>
      </c>
      <c r="Q479" s="12">
        <f t="shared" ca="1" si="14"/>
        <v>43789</v>
      </c>
      <c r="R479" t="str">
        <f t="shared" ca="1" si="15"/>
        <v>CUST1751</v>
      </c>
      <c r="S479">
        <f>IF(Table001__Page_1_13[[#This Row],[Loan Status]]="NO LOAN",0,1)</f>
        <v>1</v>
      </c>
      <c r="T479">
        <f>IF(Table001__Page_1_13[[#This Row],[Loan Status]]="active",1,0)</f>
        <v>1</v>
      </c>
      <c r="U479">
        <f>IF(Table001__Page_1_13[[#This Row],[NPA Status]]="NPA",Table001__Page_1_13[[#This Row],[Loan Amount (■)]],0)</f>
        <v>0</v>
      </c>
    </row>
    <row r="480" spans="1:21" x14ac:dyDescent="0.25">
      <c r="A480" t="s">
        <v>1339</v>
      </c>
      <c r="B480" t="s">
        <v>1349</v>
      </c>
      <c r="C480" t="s">
        <v>1350</v>
      </c>
      <c r="D480" t="s">
        <v>1334</v>
      </c>
      <c r="E480">
        <v>61</v>
      </c>
      <c r="F480" s="1">
        <v>43869</v>
      </c>
      <c r="G480">
        <v>61200</v>
      </c>
      <c r="H480">
        <v>0</v>
      </c>
      <c r="I480">
        <v>0</v>
      </c>
      <c r="J480">
        <v>0</v>
      </c>
      <c r="K480" t="s">
        <v>1356</v>
      </c>
      <c r="L480">
        <v>85500</v>
      </c>
      <c r="M480" t="s">
        <v>1344</v>
      </c>
      <c r="N480">
        <v>4400</v>
      </c>
      <c r="O480" t="s">
        <v>1357</v>
      </c>
      <c r="P480" t="s">
        <v>1345</v>
      </c>
      <c r="Q480" s="12">
        <f t="shared" ca="1" si="14"/>
        <v>44768</v>
      </c>
      <c r="R480" t="str">
        <f t="shared" ca="1" si="15"/>
        <v>CUST1588</v>
      </c>
      <c r="S480">
        <f>IF(Table001__Page_1_13[[#This Row],[Loan Status]]="NO LOAN",0,1)</f>
        <v>0</v>
      </c>
      <c r="T480">
        <f>IF(Table001__Page_1_13[[#This Row],[Loan Status]]="active",1,0)</f>
        <v>0</v>
      </c>
      <c r="U480">
        <f>IF(Table001__Page_1_13[[#This Row],[NPA Status]]="NPA",Table001__Page_1_13[[#This Row],[Loan Amount (■)]],0)</f>
        <v>0</v>
      </c>
    </row>
    <row r="481" spans="1:21" x14ac:dyDescent="0.25">
      <c r="A481" t="s">
        <v>1339</v>
      </c>
      <c r="B481" t="s">
        <v>1367</v>
      </c>
      <c r="C481" t="s">
        <v>1341</v>
      </c>
      <c r="D481" t="s">
        <v>1342</v>
      </c>
      <c r="E481">
        <v>38</v>
      </c>
      <c r="F481" s="1">
        <v>44357</v>
      </c>
      <c r="G481">
        <v>54900</v>
      </c>
      <c r="H481">
        <v>0</v>
      </c>
      <c r="I481">
        <v>0</v>
      </c>
      <c r="J481">
        <v>0</v>
      </c>
      <c r="K481" t="s">
        <v>1356</v>
      </c>
      <c r="L481">
        <v>37900</v>
      </c>
      <c r="M481" t="s">
        <v>1352</v>
      </c>
      <c r="N481">
        <v>103800</v>
      </c>
      <c r="O481" t="s">
        <v>1357</v>
      </c>
      <c r="P481" t="s">
        <v>1338</v>
      </c>
      <c r="Q481" s="12">
        <f t="shared" ca="1" si="14"/>
        <v>46074</v>
      </c>
      <c r="R481" t="str">
        <f t="shared" ca="1" si="15"/>
        <v>CUST1096</v>
      </c>
      <c r="S481">
        <f>IF(Table001__Page_1_13[[#This Row],[Loan Status]]="NO LOAN",0,1)</f>
        <v>0</v>
      </c>
      <c r="T481">
        <f>IF(Table001__Page_1_13[[#This Row],[Loan Status]]="active",1,0)</f>
        <v>0</v>
      </c>
      <c r="U481">
        <f>IF(Table001__Page_1_13[[#This Row],[NPA Status]]="NPA",Table001__Page_1_13[[#This Row],[Loan Amount (■)]],0)</f>
        <v>0</v>
      </c>
    </row>
    <row r="482" spans="1:21" x14ac:dyDescent="0.25">
      <c r="A482" t="s">
        <v>1346</v>
      </c>
      <c r="B482" t="s">
        <v>1332</v>
      </c>
      <c r="C482" t="s">
        <v>1333</v>
      </c>
      <c r="D482" t="s">
        <v>1342</v>
      </c>
      <c r="E482">
        <v>41</v>
      </c>
      <c r="F482" s="1">
        <v>44067</v>
      </c>
      <c r="G482">
        <v>25300</v>
      </c>
      <c r="H482">
        <v>0</v>
      </c>
      <c r="I482">
        <v>0</v>
      </c>
      <c r="J482">
        <v>0</v>
      </c>
      <c r="K482" t="s">
        <v>1356</v>
      </c>
      <c r="L482">
        <v>18200</v>
      </c>
      <c r="M482" t="s">
        <v>1336</v>
      </c>
      <c r="N482">
        <v>3300</v>
      </c>
      <c r="O482" t="s">
        <v>1357</v>
      </c>
      <c r="P482" t="s">
        <v>1338</v>
      </c>
      <c r="Q482" s="12">
        <f t="shared" ca="1" si="14"/>
        <v>44231</v>
      </c>
      <c r="R482" t="str">
        <f t="shared" ca="1" si="15"/>
        <v>CUST1484</v>
      </c>
      <c r="S482">
        <f>IF(Table001__Page_1_13[[#This Row],[Loan Status]]="NO LOAN",0,1)</f>
        <v>0</v>
      </c>
      <c r="T482">
        <f>IF(Table001__Page_1_13[[#This Row],[Loan Status]]="active",1,0)</f>
        <v>0</v>
      </c>
      <c r="U482">
        <f>IF(Table001__Page_1_13[[#This Row],[NPA Status]]="NPA",Table001__Page_1_13[[#This Row],[Loan Amount (■)]],0)</f>
        <v>0</v>
      </c>
    </row>
    <row r="483" spans="1:21" x14ac:dyDescent="0.25">
      <c r="A483" t="s">
        <v>1366</v>
      </c>
      <c r="B483" t="s">
        <v>1368</v>
      </c>
      <c r="C483" t="s">
        <v>1365</v>
      </c>
      <c r="D483" t="s">
        <v>1334</v>
      </c>
      <c r="E483">
        <v>33</v>
      </c>
      <c r="F483" s="1">
        <v>45296</v>
      </c>
      <c r="G483">
        <v>68200</v>
      </c>
      <c r="H483">
        <v>0</v>
      </c>
      <c r="I483">
        <v>0</v>
      </c>
      <c r="J483">
        <v>0</v>
      </c>
      <c r="K483" t="s">
        <v>1356</v>
      </c>
      <c r="L483">
        <v>49500</v>
      </c>
      <c r="M483" t="s">
        <v>16</v>
      </c>
      <c r="N483">
        <v>2500</v>
      </c>
      <c r="O483" t="s">
        <v>1357</v>
      </c>
      <c r="P483" t="s">
        <v>1345</v>
      </c>
      <c r="Q483" s="12">
        <f t="shared" ca="1" si="14"/>
        <v>43671</v>
      </c>
      <c r="R483" t="str">
        <f t="shared" ca="1" si="15"/>
        <v>CUST1212</v>
      </c>
      <c r="S483">
        <f>IF(Table001__Page_1_13[[#This Row],[Loan Status]]="NO LOAN",0,1)</f>
        <v>0</v>
      </c>
      <c r="T483">
        <f>IF(Table001__Page_1_13[[#This Row],[Loan Status]]="active",1,0)</f>
        <v>0</v>
      </c>
      <c r="U483">
        <f>IF(Table001__Page_1_13[[#This Row],[NPA Status]]="NPA",Table001__Page_1_13[[#This Row],[Loan Amount (■)]],0)</f>
        <v>0</v>
      </c>
    </row>
    <row r="484" spans="1:21" x14ac:dyDescent="0.25">
      <c r="A484" t="s">
        <v>1339</v>
      </c>
      <c r="B484" t="s">
        <v>1349</v>
      </c>
      <c r="C484" t="s">
        <v>1350</v>
      </c>
      <c r="D484" t="s">
        <v>1342</v>
      </c>
      <c r="E484">
        <v>41</v>
      </c>
      <c r="F484" s="1">
        <v>43806</v>
      </c>
      <c r="G484">
        <v>136300</v>
      </c>
      <c r="H484">
        <v>684500</v>
      </c>
      <c r="I484">
        <v>14.91</v>
      </c>
      <c r="J484">
        <v>23698</v>
      </c>
      <c r="K484" t="s">
        <v>1343</v>
      </c>
      <c r="L484">
        <v>134000</v>
      </c>
      <c r="M484" t="s">
        <v>1359</v>
      </c>
      <c r="N484">
        <v>16500</v>
      </c>
      <c r="O484" t="s">
        <v>1337</v>
      </c>
      <c r="P484" t="s">
        <v>1345</v>
      </c>
      <c r="Q484" s="12">
        <f t="shared" ca="1" si="14"/>
        <v>44502</v>
      </c>
      <c r="R484" t="str">
        <f t="shared" ca="1" si="15"/>
        <v>CUST1743</v>
      </c>
      <c r="S484">
        <f>IF(Table001__Page_1_13[[#This Row],[Loan Status]]="NO LOAN",0,1)</f>
        <v>1</v>
      </c>
      <c r="T484">
        <f>IF(Table001__Page_1_13[[#This Row],[Loan Status]]="active",1,0)</f>
        <v>1</v>
      </c>
      <c r="U484">
        <f>IF(Table001__Page_1_13[[#This Row],[NPA Status]]="NPA",Table001__Page_1_13[[#This Row],[Loan Amount (■)]],0)</f>
        <v>0</v>
      </c>
    </row>
    <row r="485" spans="1:21" x14ac:dyDescent="0.25">
      <c r="A485" t="s">
        <v>1339</v>
      </c>
      <c r="B485" t="s">
        <v>1354</v>
      </c>
      <c r="C485" t="s">
        <v>1355</v>
      </c>
      <c r="D485" t="s">
        <v>1334</v>
      </c>
      <c r="E485">
        <v>28</v>
      </c>
      <c r="F485" s="1">
        <v>45434</v>
      </c>
      <c r="G485">
        <v>93900</v>
      </c>
      <c r="H485">
        <v>0</v>
      </c>
      <c r="I485">
        <v>0</v>
      </c>
      <c r="J485">
        <v>0</v>
      </c>
      <c r="K485" t="s">
        <v>1356</v>
      </c>
      <c r="L485">
        <v>104000</v>
      </c>
      <c r="M485" t="s">
        <v>1352</v>
      </c>
      <c r="N485">
        <v>1300</v>
      </c>
      <c r="O485" t="s">
        <v>1357</v>
      </c>
      <c r="P485" t="s">
        <v>1376</v>
      </c>
      <c r="Q485" s="12">
        <f t="shared" ca="1" si="14"/>
        <v>45760</v>
      </c>
      <c r="R485" t="str">
        <f t="shared" ca="1" si="15"/>
        <v>CUST1764</v>
      </c>
      <c r="S485">
        <f>IF(Table001__Page_1_13[[#This Row],[Loan Status]]="NO LOAN",0,1)</f>
        <v>0</v>
      </c>
      <c r="T485">
        <f>IF(Table001__Page_1_13[[#This Row],[Loan Status]]="active",1,0)</f>
        <v>0</v>
      </c>
      <c r="U485">
        <f>IF(Table001__Page_1_13[[#This Row],[NPA Status]]="NPA",Table001__Page_1_13[[#This Row],[Loan Amount (■)]],0)</f>
        <v>0</v>
      </c>
    </row>
    <row r="486" spans="1:21" x14ac:dyDescent="0.25">
      <c r="A486" t="s">
        <v>1339</v>
      </c>
      <c r="B486" t="s">
        <v>1362</v>
      </c>
      <c r="C486" t="s">
        <v>1363</v>
      </c>
      <c r="D486" t="s">
        <v>1334</v>
      </c>
      <c r="E486">
        <v>60</v>
      </c>
      <c r="F486" s="1">
        <v>44169</v>
      </c>
      <c r="G486">
        <v>167900</v>
      </c>
      <c r="H486">
        <v>0</v>
      </c>
      <c r="I486">
        <v>0</v>
      </c>
      <c r="J486">
        <v>0</v>
      </c>
      <c r="K486" t="s">
        <v>1356</v>
      </c>
      <c r="L486">
        <v>198900</v>
      </c>
      <c r="M486" t="s">
        <v>1336</v>
      </c>
      <c r="N486">
        <v>6900</v>
      </c>
      <c r="O486" t="s">
        <v>1357</v>
      </c>
      <c r="P486" t="s">
        <v>1345</v>
      </c>
      <c r="Q486" s="12">
        <f t="shared" ca="1" si="14"/>
        <v>45960</v>
      </c>
      <c r="R486" t="str">
        <f t="shared" ca="1" si="15"/>
        <v>CUST1039</v>
      </c>
      <c r="S486">
        <f>IF(Table001__Page_1_13[[#This Row],[Loan Status]]="NO LOAN",0,1)</f>
        <v>0</v>
      </c>
      <c r="T486">
        <f>IF(Table001__Page_1_13[[#This Row],[Loan Status]]="active",1,0)</f>
        <v>0</v>
      </c>
      <c r="U486">
        <f>IF(Table001__Page_1_13[[#This Row],[NPA Status]]="NPA",Table001__Page_1_13[[#This Row],[Loan Amount (■)]],0)</f>
        <v>0</v>
      </c>
    </row>
    <row r="487" spans="1:21" x14ac:dyDescent="0.25">
      <c r="A487" t="s">
        <v>1339</v>
      </c>
      <c r="B487" t="s">
        <v>1368</v>
      </c>
      <c r="C487" t="s">
        <v>1365</v>
      </c>
      <c r="D487" t="s">
        <v>1334</v>
      </c>
      <c r="E487">
        <v>27</v>
      </c>
      <c r="F487" s="1">
        <v>43783</v>
      </c>
      <c r="G487">
        <v>40400</v>
      </c>
      <c r="H487">
        <v>93700</v>
      </c>
      <c r="I487">
        <v>9.44</v>
      </c>
      <c r="J487">
        <v>2351</v>
      </c>
      <c r="K487" t="s">
        <v>1343</v>
      </c>
      <c r="L487">
        <v>66400</v>
      </c>
      <c r="M487" t="s">
        <v>1344</v>
      </c>
      <c r="N487">
        <v>58600</v>
      </c>
      <c r="O487" t="s">
        <v>1337</v>
      </c>
      <c r="P487" t="s">
        <v>1345</v>
      </c>
      <c r="Q487" s="12">
        <f t="shared" ca="1" si="14"/>
        <v>44938</v>
      </c>
      <c r="R487" t="str">
        <f t="shared" ca="1" si="15"/>
        <v>CUST1782</v>
      </c>
      <c r="S487">
        <f>IF(Table001__Page_1_13[[#This Row],[Loan Status]]="NO LOAN",0,1)</f>
        <v>1</v>
      </c>
      <c r="T487">
        <f>IF(Table001__Page_1_13[[#This Row],[Loan Status]]="active",1,0)</f>
        <v>1</v>
      </c>
      <c r="U487">
        <f>IF(Table001__Page_1_13[[#This Row],[NPA Status]]="NPA",Table001__Page_1_13[[#This Row],[Loan Amount (■)]],0)</f>
        <v>0</v>
      </c>
    </row>
    <row r="488" spans="1:21" x14ac:dyDescent="0.25">
      <c r="A488" t="s">
        <v>1346</v>
      </c>
      <c r="B488" t="s">
        <v>1362</v>
      </c>
      <c r="C488" t="s">
        <v>1363</v>
      </c>
      <c r="D488" t="s">
        <v>1342</v>
      </c>
      <c r="E488">
        <v>43</v>
      </c>
      <c r="F488" s="1">
        <v>44852</v>
      </c>
      <c r="G488">
        <v>25300</v>
      </c>
      <c r="H488">
        <v>0</v>
      </c>
      <c r="I488">
        <v>0</v>
      </c>
      <c r="J488">
        <v>0</v>
      </c>
      <c r="K488" t="s">
        <v>1356</v>
      </c>
      <c r="L488">
        <v>11100</v>
      </c>
      <c r="M488" t="s">
        <v>1352</v>
      </c>
      <c r="N488">
        <v>2100</v>
      </c>
      <c r="O488" t="s">
        <v>1357</v>
      </c>
      <c r="P488" t="s">
        <v>1345</v>
      </c>
      <c r="Q488" s="12">
        <f t="shared" ca="1" si="14"/>
        <v>45266</v>
      </c>
      <c r="R488" t="str">
        <f t="shared" ca="1" si="15"/>
        <v>CUST1121</v>
      </c>
      <c r="S488">
        <f>IF(Table001__Page_1_13[[#This Row],[Loan Status]]="NO LOAN",0,1)</f>
        <v>0</v>
      </c>
      <c r="T488">
        <f>IF(Table001__Page_1_13[[#This Row],[Loan Status]]="active",1,0)</f>
        <v>0</v>
      </c>
      <c r="U488">
        <f>IF(Table001__Page_1_13[[#This Row],[NPA Status]]="NPA",Table001__Page_1_13[[#This Row],[Loan Amount (■)]],0)</f>
        <v>0</v>
      </c>
    </row>
    <row r="489" spans="1:21" x14ac:dyDescent="0.25">
      <c r="A489" t="s">
        <v>1339</v>
      </c>
      <c r="B489" t="s">
        <v>1373</v>
      </c>
      <c r="C489" t="s">
        <v>1365</v>
      </c>
      <c r="D489" t="s">
        <v>1334</v>
      </c>
      <c r="E489">
        <v>64</v>
      </c>
      <c r="F489" s="1">
        <v>45895</v>
      </c>
      <c r="G489">
        <v>60900</v>
      </c>
      <c r="H489">
        <v>178400</v>
      </c>
      <c r="I489">
        <v>8.84</v>
      </c>
      <c r="J489">
        <v>8137</v>
      </c>
      <c r="K489" t="s">
        <v>1343</v>
      </c>
      <c r="L489">
        <v>70200</v>
      </c>
      <c r="M489" t="s">
        <v>1352</v>
      </c>
      <c r="N489">
        <v>1400</v>
      </c>
      <c r="O489" t="s">
        <v>1337</v>
      </c>
      <c r="P489" t="s">
        <v>1376</v>
      </c>
      <c r="Q489" s="12">
        <f t="shared" ca="1" si="14"/>
        <v>45622</v>
      </c>
      <c r="R489" t="str">
        <f t="shared" ca="1" si="15"/>
        <v>CUST1659</v>
      </c>
      <c r="S489">
        <f>IF(Table001__Page_1_13[[#This Row],[Loan Status]]="NO LOAN",0,1)</f>
        <v>1</v>
      </c>
      <c r="T489">
        <f>IF(Table001__Page_1_13[[#This Row],[Loan Status]]="active",1,0)</f>
        <v>1</v>
      </c>
      <c r="U489">
        <f>IF(Table001__Page_1_13[[#This Row],[NPA Status]]="NPA",Table001__Page_1_13[[#This Row],[Loan Amount (■)]],0)</f>
        <v>0</v>
      </c>
    </row>
    <row r="490" spans="1:21" x14ac:dyDescent="0.25">
      <c r="A490" t="s">
        <v>1339</v>
      </c>
      <c r="B490" t="s">
        <v>1358</v>
      </c>
      <c r="C490" t="s">
        <v>1333</v>
      </c>
      <c r="D490" t="s">
        <v>1334</v>
      </c>
      <c r="E490">
        <v>52</v>
      </c>
      <c r="F490" s="1">
        <v>45746</v>
      </c>
      <c r="G490">
        <v>44500</v>
      </c>
      <c r="H490">
        <v>0</v>
      </c>
      <c r="I490">
        <v>0</v>
      </c>
      <c r="J490">
        <v>0</v>
      </c>
      <c r="K490" t="s">
        <v>1356</v>
      </c>
      <c r="L490">
        <v>38300</v>
      </c>
      <c r="M490" t="s">
        <v>16</v>
      </c>
      <c r="N490">
        <v>2200</v>
      </c>
      <c r="O490" t="s">
        <v>1357</v>
      </c>
      <c r="P490" t="s">
        <v>1361</v>
      </c>
      <c r="Q490" s="12">
        <f t="shared" ca="1" si="14"/>
        <v>44499</v>
      </c>
      <c r="R490" t="str">
        <f t="shared" ca="1" si="15"/>
        <v>CUST1936</v>
      </c>
      <c r="S490">
        <f>IF(Table001__Page_1_13[[#This Row],[Loan Status]]="NO LOAN",0,1)</f>
        <v>0</v>
      </c>
      <c r="T490">
        <f>IF(Table001__Page_1_13[[#This Row],[Loan Status]]="active",1,0)</f>
        <v>0</v>
      </c>
      <c r="U490">
        <f>IF(Table001__Page_1_13[[#This Row],[NPA Status]]="NPA",Table001__Page_1_13[[#This Row],[Loan Amount (■)]],0)</f>
        <v>0</v>
      </c>
    </row>
    <row r="491" spans="1:21" x14ac:dyDescent="0.25">
      <c r="A491" t="s">
        <v>1339</v>
      </c>
      <c r="B491" t="s">
        <v>1373</v>
      </c>
      <c r="C491" t="s">
        <v>1365</v>
      </c>
      <c r="D491" t="s">
        <v>1334</v>
      </c>
      <c r="E491">
        <v>31</v>
      </c>
      <c r="F491" s="1">
        <v>45266</v>
      </c>
      <c r="G491">
        <v>48600</v>
      </c>
      <c r="H491">
        <v>0</v>
      </c>
      <c r="I491">
        <v>0</v>
      </c>
      <c r="J491">
        <v>0</v>
      </c>
      <c r="K491" t="s">
        <v>1356</v>
      </c>
      <c r="L491">
        <v>41500</v>
      </c>
      <c r="M491" t="s">
        <v>1336</v>
      </c>
      <c r="N491">
        <v>19100</v>
      </c>
      <c r="O491" t="s">
        <v>1357</v>
      </c>
      <c r="P491" t="s">
        <v>1338</v>
      </c>
      <c r="Q491" s="12">
        <f t="shared" ca="1" si="14"/>
        <v>45738</v>
      </c>
      <c r="R491" t="str">
        <f t="shared" ca="1" si="15"/>
        <v>CUST1640</v>
      </c>
      <c r="S491">
        <f>IF(Table001__Page_1_13[[#This Row],[Loan Status]]="NO LOAN",0,1)</f>
        <v>0</v>
      </c>
      <c r="T491">
        <f>IF(Table001__Page_1_13[[#This Row],[Loan Status]]="active",1,0)</f>
        <v>0</v>
      </c>
      <c r="U491">
        <f>IF(Table001__Page_1_13[[#This Row],[NPA Status]]="NPA",Table001__Page_1_13[[#This Row],[Loan Amount (■)]],0)</f>
        <v>0</v>
      </c>
    </row>
    <row r="492" spans="1:21" x14ac:dyDescent="0.25">
      <c r="A492" t="s">
        <v>1331</v>
      </c>
      <c r="B492" t="s">
        <v>1375</v>
      </c>
      <c r="C492" t="s">
        <v>1363</v>
      </c>
      <c r="D492" t="s">
        <v>1342</v>
      </c>
      <c r="E492">
        <v>42</v>
      </c>
      <c r="F492" s="1">
        <v>44833</v>
      </c>
      <c r="G492">
        <v>89800</v>
      </c>
      <c r="H492">
        <v>422400</v>
      </c>
      <c r="I492">
        <v>14.03</v>
      </c>
      <c r="J492">
        <v>37932</v>
      </c>
      <c r="K492" t="s">
        <v>1343</v>
      </c>
      <c r="L492">
        <v>75900</v>
      </c>
      <c r="M492" t="s">
        <v>16</v>
      </c>
      <c r="N492">
        <v>23400</v>
      </c>
      <c r="O492" t="s">
        <v>1337</v>
      </c>
      <c r="P492" t="s">
        <v>1338</v>
      </c>
      <c r="Q492" s="12">
        <f t="shared" ca="1" si="14"/>
        <v>44204</v>
      </c>
      <c r="R492" t="str">
        <f t="shared" ca="1" si="15"/>
        <v>CUST1863</v>
      </c>
      <c r="S492">
        <f>IF(Table001__Page_1_13[[#This Row],[Loan Status]]="NO LOAN",0,1)</f>
        <v>1</v>
      </c>
      <c r="T492">
        <f>IF(Table001__Page_1_13[[#This Row],[Loan Status]]="active",1,0)</f>
        <v>1</v>
      </c>
      <c r="U492">
        <f>IF(Table001__Page_1_13[[#This Row],[NPA Status]]="NPA",Table001__Page_1_13[[#This Row],[Loan Amount (■)]],0)</f>
        <v>0</v>
      </c>
    </row>
    <row r="493" spans="1:21" x14ac:dyDescent="0.25">
      <c r="A493" t="s">
        <v>1339</v>
      </c>
      <c r="B493" t="s">
        <v>1354</v>
      </c>
      <c r="C493" t="s">
        <v>1355</v>
      </c>
      <c r="D493" t="s">
        <v>1334</v>
      </c>
      <c r="E493">
        <v>42</v>
      </c>
      <c r="F493" s="1">
        <v>45038</v>
      </c>
      <c r="G493">
        <v>48900</v>
      </c>
      <c r="H493">
        <v>0</v>
      </c>
      <c r="I493">
        <v>0</v>
      </c>
      <c r="J493">
        <v>0</v>
      </c>
      <c r="K493" t="s">
        <v>1356</v>
      </c>
      <c r="L493">
        <v>37800</v>
      </c>
      <c r="M493" t="s">
        <v>16</v>
      </c>
      <c r="N493">
        <v>5400</v>
      </c>
      <c r="O493" t="s">
        <v>1357</v>
      </c>
      <c r="P493" t="s">
        <v>1338</v>
      </c>
      <c r="Q493" s="12">
        <f t="shared" ca="1" si="14"/>
        <v>45639</v>
      </c>
      <c r="R493" t="str">
        <f t="shared" ca="1" si="15"/>
        <v>CUST1765</v>
      </c>
      <c r="S493">
        <f>IF(Table001__Page_1_13[[#This Row],[Loan Status]]="NO LOAN",0,1)</f>
        <v>0</v>
      </c>
      <c r="T493">
        <f>IF(Table001__Page_1_13[[#This Row],[Loan Status]]="active",1,0)</f>
        <v>0</v>
      </c>
      <c r="U493">
        <f>IF(Table001__Page_1_13[[#This Row],[NPA Status]]="NPA",Table001__Page_1_13[[#This Row],[Loan Amount (■)]],0)</f>
        <v>0</v>
      </c>
    </row>
    <row r="494" spans="1:21" x14ac:dyDescent="0.25">
      <c r="A494" t="s">
        <v>1346</v>
      </c>
      <c r="B494" t="s">
        <v>1367</v>
      </c>
      <c r="C494" t="s">
        <v>1341</v>
      </c>
      <c r="D494" t="s">
        <v>1334</v>
      </c>
      <c r="E494">
        <v>63</v>
      </c>
      <c r="F494" s="1">
        <v>44282</v>
      </c>
      <c r="G494">
        <v>25900</v>
      </c>
      <c r="H494">
        <v>1099100</v>
      </c>
      <c r="I494">
        <v>13.78</v>
      </c>
      <c r="J494">
        <v>37447</v>
      </c>
      <c r="K494" t="s">
        <v>1335</v>
      </c>
      <c r="L494">
        <v>36800</v>
      </c>
      <c r="M494" t="s">
        <v>1359</v>
      </c>
      <c r="N494">
        <v>15700</v>
      </c>
      <c r="O494" t="s">
        <v>1337</v>
      </c>
      <c r="P494" t="s">
        <v>1345</v>
      </c>
      <c r="Q494" s="12">
        <f t="shared" ca="1" si="14"/>
        <v>43704</v>
      </c>
      <c r="R494" t="str">
        <f t="shared" ca="1" si="15"/>
        <v>CUST1030</v>
      </c>
      <c r="S494">
        <f>IF(Table001__Page_1_13[[#This Row],[Loan Status]]="NO LOAN",0,1)</f>
        <v>1</v>
      </c>
      <c r="T494">
        <f>IF(Table001__Page_1_13[[#This Row],[Loan Status]]="active",1,0)</f>
        <v>0</v>
      </c>
      <c r="U494">
        <f>IF(Table001__Page_1_13[[#This Row],[NPA Status]]="NPA",Table001__Page_1_13[[#This Row],[Loan Amount (■)]],0)</f>
        <v>0</v>
      </c>
    </row>
    <row r="495" spans="1:21" x14ac:dyDescent="0.25">
      <c r="A495" t="s">
        <v>1339</v>
      </c>
      <c r="B495" t="s">
        <v>1332</v>
      </c>
      <c r="C495" t="s">
        <v>1333</v>
      </c>
      <c r="D495" t="s">
        <v>1334</v>
      </c>
      <c r="E495">
        <v>45</v>
      </c>
      <c r="F495" s="1">
        <v>44018</v>
      </c>
      <c r="G495">
        <v>46600</v>
      </c>
      <c r="H495">
        <v>0</v>
      </c>
      <c r="I495">
        <v>0</v>
      </c>
      <c r="J495">
        <v>0</v>
      </c>
      <c r="K495" t="s">
        <v>1356</v>
      </c>
      <c r="L495">
        <v>56400</v>
      </c>
      <c r="M495" t="s">
        <v>1344</v>
      </c>
      <c r="N495">
        <v>29700</v>
      </c>
      <c r="O495" t="s">
        <v>1357</v>
      </c>
      <c r="P495" t="s">
        <v>1361</v>
      </c>
      <c r="Q495" s="12">
        <f t="shared" ca="1" si="14"/>
        <v>45627</v>
      </c>
      <c r="R495" t="str">
        <f t="shared" ca="1" si="15"/>
        <v>CUST1854</v>
      </c>
      <c r="S495">
        <f>IF(Table001__Page_1_13[[#This Row],[Loan Status]]="NO LOAN",0,1)</f>
        <v>0</v>
      </c>
      <c r="T495">
        <f>IF(Table001__Page_1_13[[#This Row],[Loan Status]]="active",1,0)</f>
        <v>0</v>
      </c>
      <c r="U495">
        <f>IF(Table001__Page_1_13[[#This Row],[NPA Status]]="NPA",Table001__Page_1_13[[#This Row],[Loan Amount (■)]],0)</f>
        <v>0</v>
      </c>
    </row>
    <row r="496" spans="1:21" x14ac:dyDescent="0.25">
      <c r="A496" t="s">
        <v>1346</v>
      </c>
      <c r="B496" t="s">
        <v>1347</v>
      </c>
      <c r="C496" t="s">
        <v>1348</v>
      </c>
      <c r="D496" t="s">
        <v>1334</v>
      </c>
      <c r="E496">
        <v>42</v>
      </c>
      <c r="F496" s="1">
        <v>44321</v>
      </c>
      <c r="G496">
        <v>100100</v>
      </c>
      <c r="H496">
        <v>940700</v>
      </c>
      <c r="I496">
        <v>11.23</v>
      </c>
      <c r="J496">
        <v>43945</v>
      </c>
      <c r="K496" t="s">
        <v>1335</v>
      </c>
      <c r="L496">
        <v>100700</v>
      </c>
      <c r="M496" t="s">
        <v>1352</v>
      </c>
      <c r="N496">
        <v>42500</v>
      </c>
      <c r="O496" t="s">
        <v>1337</v>
      </c>
      <c r="P496" t="s">
        <v>1345</v>
      </c>
      <c r="Q496" s="12">
        <f t="shared" ca="1" si="14"/>
        <v>45800</v>
      </c>
      <c r="R496" t="str">
        <f t="shared" ca="1" si="15"/>
        <v>CUST1541</v>
      </c>
      <c r="S496">
        <f>IF(Table001__Page_1_13[[#This Row],[Loan Status]]="NO LOAN",0,1)</f>
        <v>1</v>
      </c>
      <c r="T496">
        <f>IF(Table001__Page_1_13[[#This Row],[Loan Status]]="active",1,0)</f>
        <v>0</v>
      </c>
      <c r="U496">
        <f>IF(Table001__Page_1_13[[#This Row],[NPA Status]]="NPA",Table001__Page_1_13[[#This Row],[Loan Amount (■)]],0)</f>
        <v>0</v>
      </c>
    </row>
    <row r="497" spans="1:21" x14ac:dyDescent="0.25">
      <c r="A497" t="s">
        <v>1331</v>
      </c>
      <c r="B497" t="s">
        <v>1362</v>
      </c>
      <c r="C497" t="s">
        <v>1363</v>
      </c>
      <c r="D497" t="s">
        <v>1342</v>
      </c>
      <c r="E497">
        <v>48</v>
      </c>
      <c r="F497" s="1">
        <v>45278</v>
      </c>
      <c r="G497">
        <v>132700</v>
      </c>
      <c r="H497">
        <v>0</v>
      </c>
      <c r="I497">
        <v>0</v>
      </c>
      <c r="J497">
        <v>0</v>
      </c>
      <c r="K497" t="s">
        <v>1356</v>
      </c>
      <c r="L497">
        <v>177500</v>
      </c>
      <c r="M497" t="s">
        <v>1336</v>
      </c>
      <c r="N497">
        <v>6800</v>
      </c>
      <c r="O497" t="s">
        <v>1357</v>
      </c>
      <c r="P497" t="s">
        <v>1338</v>
      </c>
      <c r="Q497" s="12">
        <f t="shared" ca="1" si="14"/>
        <v>45377</v>
      </c>
      <c r="R497" t="str">
        <f t="shared" ca="1" si="15"/>
        <v>CUST1990</v>
      </c>
      <c r="S497">
        <f>IF(Table001__Page_1_13[[#This Row],[Loan Status]]="NO LOAN",0,1)</f>
        <v>0</v>
      </c>
      <c r="T497">
        <f>IF(Table001__Page_1_13[[#This Row],[Loan Status]]="active",1,0)</f>
        <v>0</v>
      </c>
      <c r="U497">
        <f>IF(Table001__Page_1_13[[#This Row],[NPA Status]]="NPA",Table001__Page_1_13[[#This Row],[Loan Amount (■)]],0)</f>
        <v>0</v>
      </c>
    </row>
    <row r="498" spans="1:21" x14ac:dyDescent="0.25">
      <c r="A498" t="s">
        <v>1339</v>
      </c>
      <c r="B498" t="s">
        <v>1332</v>
      </c>
      <c r="C498" t="s">
        <v>1333</v>
      </c>
      <c r="D498" t="s">
        <v>1342</v>
      </c>
      <c r="E498">
        <v>49</v>
      </c>
      <c r="F498" s="1">
        <v>43648</v>
      </c>
      <c r="G498">
        <v>131600</v>
      </c>
      <c r="H498">
        <v>301300</v>
      </c>
      <c r="I498">
        <v>8.69</v>
      </c>
      <c r="J498">
        <v>6209</v>
      </c>
      <c r="K498" t="s">
        <v>1343</v>
      </c>
      <c r="L498">
        <v>81800</v>
      </c>
      <c r="M498" t="s">
        <v>1344</v>
      </c>
      <c r="N498">
        <v>1100</v>
      </c>
      <c r="O498" t="s">
        <v>1337</v>
      </c>
      <c r="P498" t="s">
        <v>1361</v>
      </c>
      <c r="Q498" s="12">
        <f t="shared" ca="1" si="14"/>
        <v>45743</v>
      </c>
      <c r="R498" t="str">
        <f t="shared" ca="1" si="15"/>
        <v>CUST1119</v>
      </c>
      <c r="S498">
        <f>IF(Table001__Page_1_13[[#This Row],[Loan Status]]="NO LOAN",0,1)</f>
        <v>1</v>
      </c>
      <c r="T498">
        <f>IF(Table001__Page_1_13[[#This Row],[Loan Status]]="active",1,0)</f>
        <v>1</v>
      </c>
      <c r="U498">
        <f>IF(Table001__Page_1_13[[#This Row],[NPA Status]]="NPA",Table001__Page_1_13[[#This Row],[Loan Amount (■)]],0)</f>
        <v>0</v>
      </c>
    </row>
    <row r="499" spans="1:21" x14ac:dyDescent="0.25">
      <c r="A499" t="s">
        <v>1339</v>
      </c>
      <c r="B499" t="s">
        <v>1362</v>
      </c>
      <c r="C499" t="s">
        <v>1363</v>
      </c>
      <c r="D499" t="s">
        <v>1334</v>
      </c>
      <c r="E499">
        <v>33</v>
      </c>
      <c r="F499" s="1">
        <v>45040</v>
      </c>
      <c r="G499">
        <v>107600</v>
      </c>
      <c r="H499">
        <v>0</v>
      </c>
      <c r="I499">
        <v>0</v>
      </c>
      <c r="J499">
        <v>0</v>
      </c>
      <c r="K499" t="s">
        <v>1356</v>
      </c>
      <c r="L499">
        <v>71800</v>
      </c>
      <c r="M499" t="s">
        <v>1344</v>
      </c>
      <c r="N499">
        <v>4100</v>
      </c>
      <c r="O499" t="s">
        <v>1357</v>
      </c>
      <c r="P499" t="s">
        <v>1361</v>
      </c>
      <c r="Q499" s="12">
        <f t="shared" ca="1" si="14"/>
        <v>43990</v>
      </c>
      <c r="R499" t="str">
        <f t="shared" ca="1" si="15"/>
        <v>CUST1960</v>
      </c>
      <c r="S499">
        <f>IF(Table001__Page_1_13[[#This Row],[Loan Status]]="NO LOAN",0,1)</f>
        <v>0</v>
      </c>
      <c r="T499">
        <f>IF(Table001__Page_1_13[[#This Row],[Loan Status]]="active",1,0)</f>
        <v>0</v>
      </c>
      <c r="U499">
        <f>IF(Table001__Page_1_13[[#This Row],[NPA Status]]="NPA",Table001__Page_1_13[[#This Row],[Loan Amount (■)]],0)</f>
        <v>0</v>
      </c>
    </row>
    <row r="500" spans="1:21" x14ac:dyDescent="0.25">
      <c r="A500" t="s">
        <v>1366</v>
      </c>
      <c r="B500" t="s">
        <v>1364</v>
      </c>
      <c r="C500" t="s">
        <v>1365</v>
      </c>
      <c r="D500" t="s">
        <v>1334</v>
      </c>
      <c r="E500">
        <v>38</v>
      </c>
      <c r="F500" s="1">
        <v>43862</v>
      </c>
      <c r="G500">
        <v>65000</v>
      </c>
      <c r="H500">
        <v>672600</v>
      </c>
      <c r="I500">
        <v>13.12</v>
      </c>
      <c r="J500">
        <v>22701</v>
      </c>
      <c r="K500" t="s">
        <v>1351</v>
      </c>
      <c r="L500">
        <v>29600</v>
      </c>
      <c r="M500" t="s">
        <v>1336</v>
      </c>
      <c r="N500">
        <v>5800</v>
      </c>
      <c r="O500" t="s">
        <v>1353</v>
      </c>
      <c r="P500" t="s">
        <v>1338</v>
      </c>
      <c r="Q500" s="12">
        <f t="shared" ca="1" si="14"/>
        <v>45084</v>
      </c>
      <c r="R500" t="str">
        <f t="shared" ca="1" si="15"/>
        <v>CUST1756</v>
      </c>
      <c r="S500">
        <f>IF(Table001__Page_1_13[[#This Row],[Loan Status]]="NO LOAN",0,1)</f>
        <v>1</v>
      </c>
      <c r="T500">
        <f>IF(Table001__Page_1_13[[#This Row],[Loan Status]]="active",1,0)</f>
        <v>0</v>
      </c>
      <c r="U500">
        <f>IF(Table001__Page_1_13[[#This Row],[NPA Status]]="NPA",Table001__Page_1_13[[#This Row],[Loan Amount (■)]],0)</f>
        <v>672600</v>
      </c>
    </row>
    <row r="501" spans="1:21" x14ac:dyDescent="0.25">
      <c r="A501" t="s">
        <v>1366</v>
      </c>
      <c r="B501" t="s">
        <v>1368</v>
      </c>
      <c r="C501" t="s">
        <v>1365</v>
      </c>
      <c r="D501" t="s">
        <v>1342</v>
      </c>
      <c r="E501">
        <v>22</v>
      </c>
      <c r="F501" s="1">
        <v>45193</v>
      </c>
      <c r="G501">
        <v>105800</v>
      </c>
      <c r="H501">
        <v>0</v>
      </c>
      <c r="I501">
        <v>0</v>
      </c>
      <c r="J501">
        <v>0</v>
      </c>
      <c r="K501" t="s">
        <v>1356</v>
      </c>
      <c r="L501">
        <v>87300</v>
      </c>
      <c r="M501" t="s">
        <v>1344</v>
      </c>
      <c r="N501">
        <v>6700</v>
      </c>
      <c r="O501" t="s">
        <v>1357</v>
      </c>
      <c r="P501" t="s">
        <v>1345</v>
      </c>
      <c r="Q501" s="12">
        <f t="shared" ca="1" si="14"/>
        <v>44424</v>
      </c>
      <c r="R501" t="str">
        <f t="shared" ca="1" si="15"/>
        <v>CUST1076</v>
      </c>
      <c r="S501">
        <f>IF(Table001__Page_1_13[[#This Row],[Loan Status]]="NO LOAN",0,1)</f>
        <v>0</v>
      </c>
      <c r="T501">
        <f>IF(Table001__Page_1_13[[#This Row],[Loan Status]]="active",1,0)</f>
        <v>0</v>
      </c>
      <c r="U501">
        <f>IF(Table001__Page_1_13[[#This Row],[NPA Status]]="NPA",Table001__Page_1_13[[#This Row],[Loan Amount (■)]],0)</f>
        <v>0</v>
      </c>
    </row>
    <row r="502" spans="1:21" x14ac:dyDescent="0.25">
      <c r="A502" t="s">
        <v>1339</v>
      </c>
      <c r="B502" t="s">
        <v>1375</v>
      </c>
      <c r="C502" t="s">
        <v>1363</v>
      </c>
      <c r="D502" t="s">
        <v>1334</v>
      </c>
      <c r="E502">
        <v>49</v>
      </c>
      <c r="F502" s="1">
        <v>44983</v>
      </c>
      <c r="G502">
        <v>72300</v>
      </c>
      <c r="H502">
        <v>0</v>
      </c>
      <c r="I502">
        <v>0</v>
      </c>
      <c r="J502">
        <v>0</v>
      </c>
      <c r="K502" t="s">
        <v>1356</v>
      </c>
      <c r="L502">
        <v>75200</v>
      </c>
      <c r="M502" t="s">
        <v>1359</v>
      </c>
      <c r="N502">
        <v>7200</v>
      </c>
      <c r="O502" t="s">
        <v>1357</v>
      </c>
      <c r="P502" t="s">
        <v>1345</v>
      </c>
      <c r="Q502" s="12">
        <f t="shared" ca="1" si="14"/>
        <v>44845</v>
      </c>
      <c r="R502" t="str">
        <f t="shared" ca="1" si="15"/>
        <v>CUST1314</v>
      </c>
      <c r="S502">
        <f>IF(Table001__Page_1_13[[#This Row],[Loan Status]]="NO LOAN",0,1)</f>
        <v>0</v>
      </c>
      <c r="T502">
        <f>IF(Table001__Page_1_13[[#This Row],[Loan Status]]="active",1,0)</f>
        <v>0</v>
      </c>
      <c r="U502">
        <f>IF(Table001__Page_1_13[[#This Row],[NPA Status]]="NPA",Table001__Page_1_13[[#This Row],[Loan Amount (■)]],0)</f>
        <v>0</v>
      </c>
    </row>
    <row r="503" spans="1:21" x14ac:dyDescent="0.25">
      <c r="A503" t="s">
        <v>1339</v>
      </c>
      <c r="B503" t="s">
        <v>1358</v>
      </c>
      <c r="C503" t="s">
        <v>1333</v>
      </c>
      <c r="D503" t="s">
        <v>1334</v>
      </c>
      <c r="E503">
        <v>41</v>
      </c>
      <c r="F503" s="1">
        <v>44372</v>
      </c>
      <c r="G503">
        <v>82600</v>
      </c>
      <c r="H503">
        <v>0</v>
      </c>
      <c r="I503">
        <v>0</v>
      </c>
      <c r="J503">
        <v>0</v>
      </c>
      <c r="K503" t="s">
        <v>1356</v>
      </c>
      <c r="L503">
        <v>84700</v>
      </c>
      <c r="M503" t="s">
        <v>1344</v>
      </c>
      <c r="N503">
        <v>23300</v>
      </c>
      <c r="O503" t="s">
        <v>1357</v>
      </c>
      <c r="P503" t="s">
        <v>1361</v>
      </c>
      <c r="Q503" s="12">
        <f t="shared" ca="1" si="14"/>
        <v>45524</v>
      </c>
      <c r="R503" t="str">
        <f t="shared" ca="1" si="15"/>
        <v>CUST1606</v>
      </c>
      <c r="S503">
        <f>IF(Table001__Page_1_13[[#This Row],[Loan Status]]="NO LOAN",0,1)</f>
        <v>0</v>
      </c>
      <c r="T503">
        <f>IF(Table001__Page_1_13[[#This Row],[Loan Status]]="active",1,0)</f>
        <v>0</v>
      </c>
      <c r="U503">
        <f>IF(Table001__Page_1_13[[#This Row],[NPA Status]]="NPA",Table001__Page_1_13[[#This Row],[Loan Amount (■)]],0)</f>
        <v>0</v>
      </c>
    </row>
    <row r="504" spans="1:21" x14ac:dyDescent="0.25">
      <c r="A504" t="s">
        <v>1366</v>
      </c>
      <c r="B504" t="s">
        <v>1347</v>
      </c>
      <c r="C504" t="s">
        <v>1348</v>
      </c>
      <c r="D504" t="s">
        <v>1342</v>
      </c>
      <c r="E504">
        <v>35</v>
      </c>
      <c r="F504" s="1">
        <v>44822</v>
      </c>
      <c r="G504">
        <v>33800</v>
      </c>
      <c r="H504">
        <v>0</v>
      </c>
      <c r="I504">
        <v>0</v>
      </c>
      <c r="J504">
        <v>0</v>
      </c>
      <c r="K504" t="s">
        <v>1356</v>
      </c>
      <c r="L504">
        <v>35100</v>
      </c>
      <c r="M504" t="s">
        <v>1359</v>
      </c>
      <c r="N504">
        <v>26800</v>
      </c>
      <c r="O504" t="s">
        <v>1357</v>
      </c>
      <c r="P504" t="s">
        <v>1361</v>
      </c>
      <c r="Q504" s="12">
        <f t="shared" ca="1" si="14"/>
        <v>45295</v>
      </c>
      <c r="R504" t="str">
        <f t="shared" ca="1" si="15"/>
        <v>CUST1509</v>
      </c>
      <c r="S504">
        <f>IF(Table001__Page_1_13[[#This Row],[Loan Status]]="NO LOAN",0,1)</f>
        <v>0</v>
      </c>
      <c r="T504">
        <f>IF(Table001__Page_1_13[[#This Row],[Loan Status]]="active",1,0)</f>
        <v>0</v>
      </c>
      <c r="U504">
        <f>IF(Table001__Page_1_13[[#This Row],[NPA Status]]="NPA",Table001__Page_1_13[[#This Row],[Loan Amount (■)]],0)</f>
        <v>0</v>
      </c>
    </row>
    <row r="505" spans="1:21" x14ac:dyDescent="0.25">
      <c r="A505" t="s">
        <v>1331</v>
      </c>
      <c r="B505" t="s">
        <v>1369</v>
      </c>
      <c r="C505" t="s">
        <v>1370</v>
      </c>
      <c r="D505" t="s">
        <v>1342</v>
      </c>
      <c r="E505">
        <v>47</v>
      </c>
      <c r="F505" s="1">
        <v>45640</v>
      </c>
      <c r="G505">
        <v>77800</v>
      </c>
      <c r="H505">
        <v>0</v>
      </c>
      <c r="I505">
        <v>0</v>
      </c>
      <c r="J505">
        <v>0</v>
      </c>
      <c r="K505" t="s">
        <v>1356</v>
      </c>
      <c r="L505">
        <v>50400</v>
      </c>
      <c r="M505" t="s">
        <v>1352</v>
      </c>
      <c r="N505">
        <v>7300</v>
      </c>
      <c r="O505" t="s">
        <v>1357</v>
      </c>
      <c r="P505" t="s">
        <v>1345</v>
      </c>
      <c r="Q505" s="12">
        <f t="shared" ca="1" si="14"/>
        <v>44725</v>
      </c>
      <c r="R505" t="str">
        <f t="shared" ca="1" si="15"/>
        <v>CUST1348</v>
      </c>
      <c r="S505">
        <f>IF(Table001__Page_1_13[[#This Row],[Loan Status]]="NO LOAN",0,1)</f>
        <v>0</v>
      </c>
      <c r="T505">
        <f>IF(Table001__Page_1_13[[#This Row],[Loan Status]]="active",1,0)</f>
        <v>0</v>
      </c>
      <c r="U505">
        <f>IF(Table001__Page_1_13[[#This Row],[NPA Status]]="NPA",Table001__Page_1_13[[#This Row],[Loan Amount (■)]],0)</f>
        <v>0</v>
      </c>
    </row>
    <row r="506" spans="1:21" x14ac:dyDescent="0.25">
      <c r="A506" t="s">
        <v>1339</v>
      </c>
      <c r="B506" t="s">
        <v>1362</v>
      </c>
      <c r="C506" t="s">
        <v>1363</v>
      </c>
      <c r="D506" t="s">
        <v>1334</v>
      </c>
      <c r="E506">
        <v>51</v>
      </c>
      <c r="F506" s="1">
        <v>43466</v>
      </c>
      <c r="G506">
        <v>103500</v>
      </c>
      <c r="H506">
        <v>1946100</v>
      </c>
      <c r="I506">
        <v>8.77</v>
      </c>
      <c r="J506">
        <v>48217</v>
      </c>
      <c r="K506" t="s">
        <v>1374</v>
      </c>
      <c r="L506">
        <v>124300</v>
      </c>
      <c r="M506" t="s">
        <v>1352</v>
      </c>
      <c r="N506">
        <v>22800</v>
      </c>
      <c r="O506" t="s">
        <v>1353</v>
      </c>
      <c r="P506" t="s">
        <v>1345</v>
      </c>
      <c r="Q506" s="12">
        <f t="shared" ca="1" si="14"/>
        <v>44611</v>
      </c>
      <c r="R506" t="str">
        <f t="shared" ca="1" si="15"/>
        <v>CUST1058</v>
      </c>
      <c r="S506">
        <f>IF(Table001__Page_1_13[[#This Row],[Loan Status]]="NO LOAN",0,1)</f>
        <v>1</v>
      </c>
      <c r="T506">
        <f>IF(Table001__Page_1_13[[#This Row],[Loan Status]]="active",1,0)</f>
        <v>0</v>
      </c>
      <c r="U506">
        <f>IF(Table001__Page_1_13[[#This Row],[NPA Status]]="NPA",Table001__Page_1_13[[#This Row],[Loan Amount (■)]],0)</f>
        <v>1946100</v>
      </c>
    </row>
    <row r="507" spans="1:21" x14ac:dyDescent="0.25">
      <c r="A507" t="s">
        <v>1366</v>
      </c>
      <c r="B507" t="s">
        <v>1332</v>
      </c>
      <c r="C507" t="s">
        <v>1333</v>
      </c>
      <c r="D507" t="s">
        <v>1334</v>
      </c>
      <c r="E507">
        <v>35</v>
      </c>
      <c r="F507" s="1">
        <v>43484</v>
      </c>
      <c r="G507">
        <v>100200</v>
      </c>
      <c r="H507">
        <v>687100</v>
      </c>
      <c r="I507">
        <v>9.9600000000000009</v>
      </c>
      <c r="J507">
        <v>22158</v>
      </c>
      <c r="K507" t="s">
        <v>1343</v>
      </c>
      <c r="L507">
        <v>106200</v>
      </c>
      <c r="M507" t="s">
        <v>16</v>
      </c>
      <c r="N507">
        <v>11700</v>
      </c>
      <c r="O507" t="s">
        <v>1337</v>
      </c>
      <c r="P507" t="s">
        <v>1361</v>
      </c>
      <c r="Q507" s="12">
        <f t="shared" ca="1" si="14"/>
        <v>43635</v>
      </c>
      <c r="R507" t="str">
        <f t="shared" ca="1" si="15"/>
        <v>CUST1260</v>
      </c>
      <c r="S507">
        <f>IF(Table001__Page_1_13[[#This Row],[Loan Status]]="NO LOAN",0,1)</f>
        <v>1</v>
      </c>
      <c r="T507">
        <f>IF(Table001__Page_1_13[[#This Row],[Loan Status]]="active",1,0)</f>
        <v>1</v>
      </c>
      <c r="U507">
        <f>IF(Table001__Page_1_13[[#This Row],[NPA Status]]="NPA",Table001__Page_1_13[[#This Row],[Loan Amount (■)]],0)</f>
        <v>0</v>
      </c>
    </row>
    <row r="508" spans="1:21" x14ac:dyDescent="0.25">
      <c r="A508" t="s">
        <v>1339</v>
      </c>
      <c r="B508" t="s">
        <v>1375</v>
      </c>
      <c r="C508" t="s">
        <v>1363</v>
      </c>
      <c r="D508" t="s">
        <v>1334</v>
      </c>
      <c r="E508">
        <v>43</v>
      </c>
      <c r="F508" s="1">
        <v>44049</v>
      </c>
      <c r="G508">
        <v>25100</v>
      </c>
      <c r="H508">
        <v>471000</v>
      </c>
      <c r="I508">
        <v>11.27</v>
      </c>
      <c r="J508">
        <v>10304</v>
      </c>
      <c r="K508" t="s">
        <v>1343</v>
      </c>
      <c r="L508">
        <v>29700</v>
      </c>
      <c r="M508" t="s">
        <v>1359</v>
      </c>
      <c r="N508">
        <v>9000</v>
      </c>
      <c r="O508" t="s">
        <v>1337</v>
      </c>
      <c r="P508" t="s">
        <v>1345</v>
      </c>
      <c r="Q508" s="12">
        <f t="shared" ca="1" si="14"/>
        <v>45095</v>
      </c>
      <c r="R508" t="str">
        <f t="shared" ca="1" si="15"/>
        <v>CUST1854</v>
      </c>
      <c r="S508">
        <f>IF(Table001__Page_1_13[[#This Row],[Loan Status]]="NO LOAN",0,1)</f>
        <v>1</v>
      </c>
      <c r="T508">
        <f>IF(Table001__Page_1_13[[#This Row],[Loan Status]]="active",1,0)</f>
        <v>1</v>
      </c>
      <c r="U508">
        <f>IF(Table001__Page_1_13[[#This Row],[NPA Status]]="NPA",Table001__Page_1_13[[#This Row],[Loan Amount (■)]],0)</f>
        <v>0</v>
      </c>
    </row>
    <row r="509" spans="1:21" x14ac:dyDescent="0.25">
      <c r="A509" t="s">
        <v>1331</v>
      </c>
      <c r="B509" t="s">
        <v>1340</v>
      </c>
      <c r="C509" t="s">
        <v>1341</v>
      </c>
      <c r="D509" t="s">
        <v>1334</v>
      </c>
      <c r="E509">
        <v>44</v>
      </c>
      <c r="F509" s="1">
        <v>43921</v>
      </c>
      <c r="G509">
        <v>81400</v>
      </c>
      <c r="H509">
        <v>0</v>
      </c>
      <c r="I509">
        <v>0</v>
      </c>
      <c r="J509">
        <v>0</v>
      </c>
      <c r="K509" t="s">
        <v>1356</v>
      </c>
      <c r="L509">
        <v>42900</v>
      </c>
      <c r="M509" t="s">
        <v>1352</v>
      </c>
      <c r="N509">
        <v>19200</v>
      </c>
      <c r="O509" t="s">
        <v>1357</v>
      </c>
      <c r="P509" t="s">
        <v>1338</v>
      </c>
      <c r="Q509" s="12">
        <f t="shared" ca="1" si="14"/>
        <v>45948</v>
      </c>
      <c r="R509" t="str">
        <f t="shared" ca="1" si="15"/>
        <v>CUST1744</v>
      </c>
      <c r="S509">
        <f>IF(Table001__Page_1_13[[#This Row],[Loan Status]]="NO LOAN",0,1)</f>
        <v>0</v>
      </c>
      <c r="T509">
        <f>IF(Table001__Page_1_13[[#This Row],[Loan Status]]="active",1,0)</f>
        <v>0</v>
      </c>
      <c r="U509">
        <f>IF(Table001__Page_1_13[[#This Row],[NPA Status]]="NPA",Table001__Page_1_13[[#This Row],[Loan Amount (■)]],0)</f>
        <v>0</v>
      </c>
    </row>
    <row r="510" spans="1:21" x14ac:dyDescent="0.25">
      <c r="A510" t="s">
        <v>1339</v>
      </c>
      <c r="B510" t="s">
        <v>1347</v>
      </c>
      <c r="C510" t="s">
        <v>1348</v>
      </c>
      <c r="D510" t="s">
        <v>1334</v>
      </c>
      <c r="E510">
        <v>64</v>
      </c>
      <c r="F510" s="1">
        <v>45502</v>
      </c>
      <c r="G510">
        <v>22000</v>
      </c>
      <c r="H510">
        <v>0</v>
      </c>
      <c r="I510">
        <v>0</v>
      </c>
      <c r="J510">
        <v>0</v>
      </c>
      <c r="K510" t="s">
        <v>1356</v>
      </c>
      <c r="L510">
        <v>23700</v>
      </c>
      <c r="M510" t="s">
        <v>1344</v>
      </c>
      <c r="N510">
        <v>9100</v>
      </c>
      <c r="O510" t="s">
        <v>1357</v>
      </c>
      <c r="P510" t="s">
        <v>1361</v>
      </c>
      <c r="Q510" s="12">
        <f t="shared" ca="1" si="14"/>
        <v>44536</v>
      </c>
      <c r="R510" t="str">
        <f t="shared" ca="1" si="15"/>
        <v>CUST1330</v>
      </c>
      <c r="S510">
        <f>IF(Table001__Page_1_13[[#This Row],[Loan Status]]="NO LOAN",0,1)</f>
        <v>0</v>
      </c>
      <c r="T510">
        <f>IF(Table001__Page_1_13[[#This Row],[Loan Status]]="active",1,0)</f>
        <v>0</v>
      </c>
      <c r="U510">
        <f>IF(Table001__Page_1_13[[#This Row],[NPA Status]]="NPA",Table001__Page_1_13[[#This Row],[Loan Amount (■)]],0)</f>
        <v>0</v>
      </c>
    </row>
    <row r="511" spans="1:21" x14ac:dyDescent="0.25">
      <c r="A511" t="s">
        <v>1339</v>
      </c>
      <c r="B511" t="s">
        <v>1340</v>
      </c>
      <c r="C511" t="s">
        <v>1341</v>
      </c>
      <c r="D511" t="s">
        <v>1334</v>
      </c>
      <c r="E511">
        <v>33</v>
      </c>
      <c r="F511" s="1">
        <v>44598</v>
      </c>
      <c r="G511">
        <v>86900</v>
      </c>
      <c r="H511">
        <v>164000</v>
      </c>
      <c r="I511">
        <v>10.62</v>
      </c>
      <c r="J511">
        <v>7615</v>
      </c>
      <c r="K511" t="s">
        <v>1343</v>
      </c>
      <c r="L511">
        <v>61100</v>
      </c>
      <c r="M511" t="s">
        <v>1336</v>
      </c>
      <c r="N511">
        <v>54200</v>
      </c>
      <c r="O511" t="s">
        <v>1337</v>
      </c>
      <c r="P511" t="s">
        <v>1338</v>
      </c>
      <c r="Q511" s="12">
        <f t="shared" ca="1" si="14"/>
        <v>44504</v>
      </c>
      <c r="R511" t="str">
        <f t="shared" ca="1" si="15"/>
        <v>CUST1744</v>
      </c>
      <c r="S511">
        <f>IF(Table001__Page_1_13[[#This Row],[Loan Status]]="NO LOAN",0,1)</f>
        <v>1</v>
      </c>
      <c r="T511">
        <f>IF(Table001__Page_1_13[[#This Row],[Loan Status]]="active",1,0)</f>
        <v>1</v>
      </c>
      <c r="U511">
        <f>IF(Table001__Page_1_13[[#This Row],[NPA Status]]="NPA",Table001__Page_1_13[[#This Row],[Loan Amount (■)]],0)</f>
        <v>0</v>
      </c>
    </row>
    <row r="512" spans="1:21" x14ac:dyDescent="0.25">
      <c r="A512" t="s">
        <v>1339</v>
      </c>
      <c r="B512" t="s">
        <v>1373</v>
      </c>
      <c r="C512" t="s">
        <v>1365</v>
      </c>
      <c r="D512" t="s">
        <v>1334</v>
      </c>
      <c r="E512">
        <v>42</v>
      </c>
      <c r="F512" s="1">
        <v>45958</v>
      </c>
      <c r="G512">
        <v>41300</v>
      </c>
      <c r="H512">
        <v>0</v>
      </c>
      <c r="I512">
        <v>0</v>
      </c>
      <c r="J512">
        <v>0</v>
      </c>
      <c r="K512" t="s">
        <v>1356</v>
      </c>
      <c r="L512">
        <v>37200</v>
      </c>
      <c r="M512" t="s">
        <v>1336</v>
      </c>
      <c r="N512">
        <v>2300</v>
      </c>
      <c r="O512" t="s">
        <v>1357</v>
      </c>
      <c r="P512" t="s">
        <v>1338</v>
      </c>
      <c r="Q512" s="12">
        <f t="shared" ca="1" si="14"/>
        <v>44027</v>
      </c>
      <c r="R512" t="str">
        <f t="shared" ca="1" si="15"/>
        <v>CUST1471</v>
      </c>
      <c r="S512">
        <f>IF(Table001__Page_1_13[[#This Row],[Loan Status]]="NO LOAN",0,1)</f>
        <v>0</v>
      </c>
      <c r="T512">
        <f>IF(Table001__Page_1_13[[#This Row],[Loan Status]]="active",1,0)</f>
        <v>0</v>
      </c>
      <c r="U512">
        <f>IF(Table001__Page_1_13[[#This Row],[NPA Status]]="NPA",Table001__Page_1_13[[#This Row],[Loan Amount (■)]],0)</f>
        <v>0</v>
      </c>
    </row>
    <row r="513" spans="1:21" x14ac:dyDescent="0.25">
      <c r="A513" t="s">
        <v>1346</v>
      </c>
      <c r="B513" t="s">
        <v>1358</v>
      </c>
      <c r="C513" t="s">
        <v>1333</v>
      </c>
      <c r="D513" t="s">
        <v>1342</v>
      </c>
      <c r="E513">
        <v>63</v>
      </c>
      <c r="F513" s="1">
        <v>45418</v>
      </c>
      <c r="G513">
        <v>319700</v>
      </c>
      <c r="H513">
        <v>0</v>
      </c>
      <c r="I513">
        <v>0</v>
      </c>
      <c r="J513">
        <v>0</v>
      </c>
      <c r="K513" t="s">
        <v>1356</v>
      </c>
      <c r="L513">
        <v>362400</v>
      </c>
      <c r="M513" t="s">
        <v>1359</v>
      </c>
      <c r="N513">
        <v>5300</v>
      </c>
      <c r="O513" t="s">
        <v>1357</v>
      </c>
      <c r="P513" t="s">
        <v>1361</v>
      </c>
      <c r="Q513" s="12">
        <f t="shared" ref="Q513:Q576" ca="1" si="16">RANDBETWEEN(DATE(2019,1,1),DATE(2026,9,30))</f>
        <v>43985</v>
      </c>
      <c r="R513" t="str">
        <f t="shared" ca="1" si="15"/>
        <v>CUST1405</v>
      </c>
      <c r="S513">
        <f>IF(Table001__Page_1_13[[#This Row],[Loan Status]]="NO LOAN",0,1)</f>
        <v>0</v>
      </c>
      <c r="T513">
        <f>IF(Table001__Page_1_13[[#This Row],[Loan Status]]="active",1,0)</f>
        <v>0</v>
      </c>
      <c r="U513">
        <f>IF(Table001__Page_1_13[[#This Row],[NPA Status]]="NPA",Table001__Page_1_13[[#This Row],[Loan Amount (■)]],0)</f>
        <v>0</v>
      </c>
    </row>
    <row r="514" spans="1:21" x14ac:dyDescent="0.25">
      <c r="A514" t="s">
        <v>1339</v>
      </c>
      <c r="B514" t="s">
        <v>1371</v>
      </c>
      <c r="C514" t="s">
        <v>1372</v>
      </c>
      <c r="D514" t="s">
        <v>1342</v>
      </c>
      <c r="E514">
        <v>57</v>
      </c>
      <c r="F514" s="1">
        <v>45616</v>
      </c>
      <c r="G514">
        <v>83000</v>
      </c>
      <c r="H514">
        <v>0</v>
      </c>
      <c r="I514">
        <v>0</v>
      </c>
      <c r="J514">
        <v>0</v>
      </c>
      <c r="K514" t="s">
        <v>1356</v>
      </c>
      <c r="L514">
        <v>84900</v>
      </c>
      <c r="M514" t="s">
        <v>16</v>
      </c>
      <c r="N514">
        <v>7600</v>
      </c>
      <c r="O514" t="s">
        <v>1357</v>
      </c>
      <c r="P514" t="s">
        <v>1361</v>
      </c>
      <c r="Q514" s="12">
        <f t="shared" ca="1" si="16"/>
        <v>46234</v>
      </c>
      <c r="R514" t="str">
        <f t="shared" ref="R514:R577" ca="1" si="17">"CUST"&amp; RANDBETWEEN(1001,2001)</f>
        <v>CUST1993</v>
      </c>
      <c r="S514">
        <f>IF(Table001__Page_1_13[[#This Row],[Loan Status]]="NO LOAN",0,1)</f>
        <v>0</v>
      </c>
      <c r="T514">
        <f>IF(Table001__Page_1_13[[#This Row],[Loan Status]]="active",1,0)</f>
        <v>0</v>
      </c>
      <c r="U514">
        <f>IF(Table001__Page_1_13[[#This Row],[NPA Status]]="NPA",Table001__Page_1_13[[#This Row],[Loan Amount (■)]],0)</f>
        <v>0</v>
      </c>
    </row>
    <row r="515" spans="1:21" x14ac:dyDescent="0.25">
      <c r="A515" t="s">
        <v>1339</v>
      </c>
      <c r="B515" t="s">
        <v>1371</v>
      </c>
      <c r="C515" t="s">
        <v>1372</v>
      </c>
      <c r="D515" t="s">
        <v>1334</v>
      </c>
      <c r="E515">
        <v>53</v>
      </c>
      <c r="F515" s="1">
        <v>44453</v>
      </c>
      <c r="G515">
        <v>148200</v>
      </c>
      <c r="H515">
        <v>1098400</v>
      </c>
      <c r="I515">
        <v>13.96</v>
      </c>
      <c r="J515">
        <v>52717</v>
      </c>
      <c r="K515" t="s">
        <v>1335</v>
      </c>
      <c r="L515">
        <v>116700</v>
      </c>
      <c r="M515" t="s">
        <v>1344</v>
      </c>
      <c r="N515">
        <v>12600</v>
      </c>
      <c r="O515" t="s">
        <v>1337</v>
      </c>
      <c r="P515" t="s">
        <v>1338</v>
      </c>
      <c r="Q515" s="12">
        <f t="shared" ca="1" si="16"/>
        <v>44134</v>
      </c>
      <c r="R515" t="str">
        <f t="shared" ca="1" si="17"/>
        <v>CUST1484</v>
      </c>
      <c r="S515">
        <f>IF(Table001__Page_1_13[[#This Row],[Loan Status]]="NO LOAN",0,1)</f>
        <v>1</v>
      </c>
      <c r="T515">
        <f>IF(Table001__Page_1_13[[#This Row],[Loan Status]]="active",1,0)</f>
        <v>0</v>
      </c>
      <c r="U515">
        <f>IF(Table001__Page_1_13[[#This Row],[NPA Status]]="NPA",Table001__Page_1_13[[#This Row],[Loan Amount (■)]],0)</f>
        <v>0</v>
      </c>
    </row>
    <row r="516" spans="1:21" x14ac:dyDescent="0.25">
      <c r="A516" t="s">
        <v>1339</v>
      </c>
      <c r="B516" t="s">
        <v>1369</v>
      </c>
      <c r="C516" t="s">
        <v>1370</v>
      </c>
      <c r="D516" t="s">
        <v>1334</v>
      </c>
      <c r="E516">
        <v>23</v>
      </c>
      <c r="F516" s="1">
        <v>43985</v>
      </c>
      <c r="G516">
        <v>451100</v>
      </c>
      <c r="H516">
        <v>264200</v>
      </c>
      <c r="I516">
        <v>9.3699999999999992</v>
      </c>
      <c r="J516">
        <v>6621</v>
      </c>
      <c r="K516" t="s">
        <v>1351</v>
      </c>
      <c r="L516">
        <v>451800</v>
      </c>
      <c r="M516" t="s">
        <v>1359</v>
      </c>
      <c r="N516">
        <v>26600</v>
      </c>
      <c r="O516" t="s">
        <v>1353</v>
      </c>
      <c r="P516" t="s">
        <v>1338</v>
      </c>
      <c r="Q516" s="12">
        <f t="shared" ca="1" si="16"/>
        <v>45326</v>
      </c>
      <c r="R516" t="str">
        <f t="shared" ca="1" si="17"/>
        <v>CUST1815</v>
      </c>
      <c r="S516">
        <f>IF(Table001__Page_1_13[[#This Row],[Loan Status]]="NO LOAN",0,1)</f>
        <v>1</v>
      </c>
      <c r="T516">
        <f>IF(Table001__Page_1_13[[#This Row],[Loan Status]]="active",1,0)</f>
        <v>0</v>
      </c>
      <c r="U516">
        <f>IF(Table001__Page_1_13[[#This Row],[NPA Status]]="NPA",Table001__Page_1_13[[#This Row],[Loan Amount (■)]],0)</f>
        <v>264200</v>
      </c>
    </row>
    <row r="517" spans="1:21" x14ac:dyDescent="0.25">
      <c r="A517" t="s">
        <v>1331</v>
      </c>
      <c r="B517" t="s">
        <v>1364</v>
      </c>
      <c r="C517" t="s">
        <v>1365</v>
      </c>
      <c r="D517" t="s">
        <v>1342</v>
      </c>
      <c r="E517">
        <v>39</v>
      </c>
      <c r="F517" s="1">
        <v>44324</v>
      </c>
      <c r="G517">
        <v>37400</v>
      </c>
      <c r="H517">
        <v>0</v>
      </c>
      <c r="I517">
        <v>0</v>
      </c>
      <c r="J517">
        <v>0</v>
      </c>
      <c r="K517" t="s">
        <v>1356</v>
      </c>
      <c r="L517">
        <v>23100</v>
      </c>
      <c r="M517" t="s">
        <v>1336</v>
      </c>
      <c r="N517">
        <v>8300</v>
      </c>
      <c r="O517" t="s">
        <v>1357</v>
      </c>
      <c r="P517" t="s">
        <v>1338</v>
      </c>
      <c r="Q517" s="12">
        <f t="shared" ca="1" si="16"/>
        <v>45410</v>
      </c>
      <c r="R517" t="str">
        <f t="shared" ca="1" si="17"/>
        <v>CUST1359</v>
      </c>
      <c r="S517">
        <f>IF(Table001__Page_1_13[[#This Row],[Loan Status]]="NO LOAN",0,1)</f>
        <v>0</v>
      </c>
      <c r="T517">
        <f>IF(Table001__Page_1_13[[#This Row],[Loan Status]]="active",1,0)</f>
        <v>0</v>
      </c>
      <c r="U517">
        <f>IF(Table001__Page_1_13[[#This Row],[NPA Status]]="NPA",Table001__Page_1_13[[#This Row],[Loan Amount (■)]],0)</f>
        <v>0</v>
      </c>
    </row>
    <row r="518" spans="1:21" x14ac:dyDescent="0.25">
      <c r="A518" t="s">
        <v>1366</v>
      </c>
      <c r="B518" t="s">
        <v>1332</v>
      </c>
      <c r="C518" t="s">
        <v>1333</v>
      </c>
      <c r="D518" t="s">
        <v>1334</v>
      </c>
      <c r="E518">
        <v>43</v>
      </c>
      <c r="F518" s="1">
        <v>43639</v>
      </c>
      <c r="G518">
        <v>108600</v>
      </c>
      <c r="H518">
        <v>0</v>
      </c>
      <c r="I518">
        <v>0</v>
      </c>
      <c r="J518">
        <v>0</v>
      </c>
      <c r="K518" t="s">
        <v>1356</v>
      </c>
      <c r="L518">
        <v>139800</v>
      </c>
      <c r="M518" t="s">
        <v>1359</v>
      </c>
      <c r="N518">
        <v>2400</v>
      </c>
      <c r="O518" t="s">
        <v>1357</v>
      </c>
      <c r="P518" t="s">
        <v>1338</v>
      </c>
      <c r="Q518" s="12">
        <f t="shared" ca="1" si="16"/>
        <v>45289</v>
      </c>
      <c r="R518" t="str">
        <f t="shared" ca="1" si="17"/>
        <v>CUST1037</v>
      </c>
      <c r="S518">
        <f>IF(Table001__Page_1_13[[#This Row],[Loan Status]]="NO LOAN",0,1)</f>
        <v>0</v>
      </c>
      <c r="T518">
        <f>IF(Table001__Page_1_13[[#This Row],[Loan Status]]="active",1,0)</f>
        <v>0</v>
      </c>
      <c r="U518">
        <f>IF(Table001__Page_1_13[[#This Row],[NPA Status]]="NPA",Table001__Page_1_13[[#This Row],[Loan Amount (■)]],0)</f>
        <v>0</v>
      </c>
    </row>
    <row r="519" spans="1:21" x14ac:dyDescent="0.25">
      <c r="A519" t="s">
        <v>1339</v>
      </c>
      <c r="B519" t="s">
        <v>1349</v>
      </c>
      <c r="C519" t="s">
        <v>1350</v>
      </c>
      <c r="D519" t="s">
        <v>1334</v>
      </c>
      <c r="E519">
        <v>49</v>
      </c>
      <c r="F519" s="1">
        <v>44832</v>
      </c>
      <c r="G519">
        <v>27400</v>
      </c>
      <c r="H519">
        <v>993700</v>
      </c>
      <c r="I519">
        <v>11.43</v>
      </c>
      <c r="J519">
        <v>46513</v>
      </c>
      <c r="K519" t="s">
        <v>1335</v>
      </c>
      <c r="L519">
        <v>26000</v>
      </c>
      <c r="M519" t="s">
        <v>1344</v>
      </c>
      <c r="N519">
        <v>18100</v>
      </c>
      <c r="O519" t="s">
        <v>1337</v>
      </c>
      <c r="P519" t="s">
        <v>1338</v>
      </c>
      <c r="Q519" s="12">
        <f t="shared" ca="1" si="16"/>
        <v>46042</v>
      </c>
      <c r="R519" t="str">
        <f t="shared" ca="1" si="17"/>
        <v>CUST1845</v>
      </c>
      <c r="S519">
        <f>IF(Table001__Page_1_13[[#This Row],[Loan Status]]="NO LOAN",0,1)</f>
        <v>1</v>
      </c>
      <c r="T519">
        <f>IF(Table001__Page_1_13[[#This Row],[Loan Status]]="active",1,0)</f>
        <v>0</v>
      </c>
      <c r="U519">
        <f>IF(Table001__Page_1_13[[#This Row],[NPA Status]]="NPA",Table001__Page_1_13[[#This Row],[Loan Amount (■)]],0)</f>
        <v>0</v>
      </c>
    </row>
    <row r="520" spans="1:21" x14ac:dyDescent="0.25">
      <c r="A520" t="s">
        <v>1331</v>
      </c>
      <c r="B520" t="s">
        <v>1369</v>
      </c>
      <c r="C520" t="s">
        <v>1370</v>
      </c>
      <c r="D520" t="s">
        <v>1342</v>
      </c>
      <c r="E520">
        <v>50</v>
      </c>
      <c r="F520" s="1">
        <v>45944</v>
      </c>
      <c r="G520">
        <v>100500</v>
      </c>
      <c r="H520">
        <v>0</v>
      </c>
      <c r="I520">
        <v>0</v>
      </c>
      <c r="J520">
        <v>0</v>
      </c>
      <c r="K520" t="s">
        <v>1356</v>
      </c>
      <c r="L520">
        <v>128600</v>
      </c>
      <c r="M520" t="s">
        <v>1352</v>
      </c>
      <c r="N520">
        <v>16800</v>
      </c>
      <c r="O520" t="s">
        <v>1357</v>
      </c>
      <c r="P520" t="s">
        <v>1361</v>
      </c>
      <c r="Q520" s="12">
        <f t="shared" ca="1" si="16"/>
        <v>43829</v>
      </c>
      <c r="R520" t="str">
        <f t="shared" ca="1" si="17"/>
        <v>CUST1453</v>
      </c>
      <c r="S520">
        <f>IF(Table001__Page_1_13[[#This Row],[Loan Status]]="NO LOAN",0,1)</f>
        <v>0</v>
      </c>
      <c r="T520">
        <f>IF(Table001__Page_1_13[[#This Row],[Loan Status]]="active",1,0)</f>
        <v>0</v>
      </c>
      <c r="U520">
        <f>IF(Table001__Page_1_13[[#This Row],[NPA Status]]="NPA",Table001__Page_1_13[[#This Row],[Loan Amount (■)]],0)</f>
        <v>0</v>
      </c>
    </row>
    <row r="521" spans="1:21" x14ac:dyDescent="0.25">
      <c r="A521" t="s">
        <v>1366</v>
      </c>
      <c r="B521" t="s">
        <v>1368</v>
      </c>
      <c r="C521" t="s">
        <v>1365</v>
      </c>
      <c r="D521" t="s">
        <v>1334</v>
      </c>
      <c r="E521">
        <v>59</v>
      </c>
      <c r="F521" s="1">
        <v>44192</v>
      </c>
      <c r="G521">
        <v>336400</v>
      </c>
      <c r="H521">
        <v>0</v>
      </c>
      <c r="I521">
        <v>0</v>
      </c>
      <c r="J521">
        <v>0</v>
      </c>
      <c r="K521" t="s">
        <v>1356</v>
      </c>
      <c r="L521">
        <v>292100</v>
      </c>
      <c r="M521" t="s">
        <v>1344</v>
      </c>
      <c r="N521">
        <v>1500</v>
      </c>
      <c r="O521" t="s">
        <v>1357</v>
      </c>
      <c r="P521" t="s">
        <v>1338</v>
      </c>
      <c r="Q521" s="12">
        <f t="shared" ca="1" si="16"/>
        <v>44957</v>
      </c>
      <c r="R521" t="str">
        <f t="shared" ca="1" si="17"/>
        <v>CUST1948</v>
      </c>
      <c r="S521">
        <f>IF(Table001__Page_1_13[[#This Row],[Loan Status]]="NO LOAN",0,1)</f>
        <v>0</v>
      </c>
      <c r="T521">
        <f>IF(Table001__Page_1_13[[#This Row],[Loan Status]]="active",1,0)</f>
        <v>0</v>
      </c>
      <c r="U521">
        <f>IF(Table001__Page_1_13[[#This Row],[NPA Status]]="NPA",Table001__Page_1_13[[#This Row],[Loan Amount (■)]],0)</f>
        <v>0</v>
      </c>
    </row>
    <row r="522" spans="1:21" x14ac:dyDescent="0.25">
      <c r="A522" t="s">
        <v>1331</v>
      </c>
      <c r="B522" t="s">
        <v>1368</v>
      </c>
      <c r="C522" t="s">
        <v>1365</v>
      </c>
      <c r="D522" t="s">
        <v>1342</v>
      </c>
      <c r="E522">
        <v>64</v>
      </c>
      <c r="F522" s="1">
        <v>45176</v>
      </c>
      <c r="G522">
        <v>44000</v>
      </c>
      <c r="H522">
        <v>0</v>
      </c>
      <c r="I522">
        <v>0</v>
      </c>
      <c r="J522">
        <v>0</v>
      </c>
      <c r="K522" t="s">
        <v>1356</v>
      </c>
      <c r="L522">
        <v>38200</v>
      </c>
      <c r="M522" t="s">
        <v>1352</v>
      </c>
      <c r="N522">
        <v>8500</v>
      </c>
      <c r="O522" t="s">
        <v>1357</v>
      </c>
      <c r="P522" t="s">
        <v>1345</v>
      </c>
      <c r="Q522" s="12">
        <f t="shared" ca="1" si="16"/>
        <v>43981</v>
      </c>
      <c r="R522" t="str">
        <f t="shared" ca="1" si="17"/>
        <v>CUST1204</v>
      </c>
      <c r="S522">
        <f>IF(Table001__Page_1_13[[#This Row],[Loan Status]]="NO LOAN",0,1)</f>
        <v>0</v>
      </c>
      <c r="T522">
        <f>IF(Table001__Page_1_13[[#This Row],[Loan Status]]="active",1,0)</f>
        <v>0</v>
      </c>
      <c r="U522">
        <f>IF(Table001__Page_1_13[[#This Row],[NPA Status]]="NPA",Table001__Page_1_13[[#This Row],[Loan Amount (■)]],0)</f>
        <v>0</v>
      </c>
    </row>
    <row r="523" spans="1:21" x14ac:dyDescent="0.25">
      <c r="A523" t="s">
        <v>1339</v>
      </c>
      <c r="B523" t="s">
        <v>1332</v>
      </c>
      <c r="C523" t="s">
        <v>1333</v>
      </c>
      <c r="D523" t="s">
        <v>1342</v>
      </c>
      <c r="E523">
        <v>45</v>
      </c>
      <c r="F523" s="1">
        <v>45341</v>
      </c>
      <c r="G523">
        <v>35300</v>
      </c>
      <c r="H523">
        <v>0</v>
      </c>
      <c r="I523">
        <v>0</v>
      </c>
      <c r="J523">
        <v>0</v>
      </c>
      <c r="K523" t="s">
        <v>1356</v>
      </c>
      <c r="L523">
        <v>28600</v>
      </c>
      <c r="M523" t="s">
        <v>1352</v>
      </c>
      <c r="N523">
        <v>2000</v>
      </c>
      <c r="O523" t="s">
        <v>1357</v>
      </c>
      <c r="P523" t="s">
        <v>1338</v>
      </c>
      <c r="Q523" s="12">
        <f t="shared" ca="1" si="16"/>
        <v>44942</v>
      </c>
      <c r="R523" t="str">
        <f t="shared" ca="1" si="17"/>
        <v>CUST1761</v>
      </c>
      <c r="S523">
        <f>IF(Table001__Page_1_13[[#This Row],[Loan Status]]="NO LOAN",0,1)</f>
        <v>0</v>
      </c>
      <c r="T523">
        <f>IF(Table001__Page_1_13[[#This Row],[Loan Status]]="active",1,0)</f>
        <v>0</v>
      </c>
      <c r="U523">
        <f>IF(Table001__Page_1_13[[#This Row],[NPA Status]]="NPA",Table001__Page_1_13[[#This Row],[Loan Amount (■)]],0)</f>
        <v>0</v>
      </c>
    </row>
    <row r="524" spans="1:21" x14ac:dyDescent="0.25">
      <c r="A524" t="s">
        <v>1339</v>
      </c>
      <c r="B524" t="s">
        <v>1349</v>
      </c>
      <c r="C524" t="s">
        <v>1350</v>
      </c>
      <c r="D524" t="s">
        <v>1334</v>
      </c>
      <c r="E524">
        <v>57</v>
      </c>
      <c r="F524" s="1">
        <v>45147</v>
      </c>
      <c r="G524">
        <v>69400</v>
      </c>
      <c r="H524">
        <v>390000</v>
      </c>
      <c r="I524">
        <v>7.83</v>
      </c>
      <c r="J524">
        <v>9490</v>
      </c>
      <c r="K524" t="s">
        <v>1343</v>
      </c>
      <c r="L524">
        <v>84600</v>
      </c>
      <c r="M524" t="s">
        <v>1352</v>
      </c>
      <c r="N524">
        <v>4700</v>
      </c>
      <c r="O524" t="s">
        <v>1337</v>
      </c>
      <c r="P524" t="s">
        <v>1376</v>
      </c>
      <c r="Q524" s="12">
        <f t="shared" ca="1" si="16"/>
        <v>45391</v>
      </c>
      <c r="R524" t="str">
        <f t="shared" ca="1" si="17"/>
        <v>CUST1684</v>
      </c>
      <c r="S524">
        <f>IF(Table001__Page_1_13[[#This Row],[Loan Status]]="NO LOAN",0,1)</f>
        <v>1</v>
      </c>
      <c r="T524">
        <f>IF(Table001__Page_1_13[[#This Row],[Loan Status]]="active",1,0)</f>
        <v>1</v>
      </c>
      <c r="U524">
        <f>IF(Table001__Page_1_13[[#This Row],[NPA Status]]="NPA",Table001__Page_1_13[[#This Row],[Loan Amount (■)]],0)</f>
        <v>0</v>
      </c>
    </row>
    <row r="525" spans="1:21" x14ac:dyDescent="0.25">
      <c r="A525" t="s">
        <v>1339</v>
      </c>
      <c r="B525" t="s">
        <v>1367</v>
      </c>
      <c r="C525" t="s">
        <v>1341</v>
      </c>
      <c r="D525" t="s">
        <v>1334</v>
      </c>
      <c r="E525">
        <v>28</v>
      </c>
      <c r="F525" s="1">
        <v>44813</v>
      </c>
      <c r="G525">
        <v>426900</v>
      </c>
      <c r="H525">
        <v>773200</v>
      </c>
      <c r="I525">
        <v>14.62</v>
      </c>
      <c r="J525">
        <v>37350</v>
      </c>
      <c r="K525" t="s">
        <v>1343</v>
      </c>
      <c r="L525">
        <v>351200</v>
      </c>
      <c r="M525" t="s">
        <v>1359</v>
      </c>
      <c r="N525">
        <v>3800</v>
      </c>
      <c r="O525" t="s">
        <v>1337</v>
      </c>
      <c r="P525" t="s">
        <v>1338</v>
      </c>
      <c r="Q525" s="12">
        <f t="shared" ca="1" si="16"/>
        <v>46292</v>
      </c>
      <c r="R525" t="str">
        <f t="shared" ca="1" si="17"/>
        <v>CUST1110</v>
      </c>
      <c r="S525">
        <f>IF(Table001__Page_1_13[[#This Row],[Loan Status]]="NO LOAN",0,1)</f>
        <v>1</v>
      </c>
      <c r="T525">
        <f>IF(Table001__Page_1_13[[#This Row],[Loan Status]]="active",1,0)</f>
        <v>1</v>
      </c>
      <c r="U525">
        <f>IF(Table001__Page_1_13[[#This Row],[NPA Status]]="NPA",Table001__Page_1_13[[#This Row],[Loan Amount (■)]],0)</f>
        <v>0</v>
      </c>
    </row>
    <row r="526" spans="1:21" x14ac:dyDescent="0.25">
      <c r="A526" t="s">
        <v>1339</v>
      </c>
      <c r="B526" t="s">
        <v>1364</v>
      </c>
      <c r="C526" t="s">
        <v>1365</v>
      </c>
      <c r="D526" t="s">
        <v>1334</v>
      </c>
      <c r="E526">
        <v>62</v>
      </c>
      <c r="F526" s="1">
        <v>44455</v>
      </c>
      <c r="G526">
        <v>144400</v>
      </c>
      <c r="H526">
        <v>0</v>
      </c>
      <c r="I526">
        <v>0</v>
      </c>
      <c r="J526">
        <v>0</v>
      </c>
      <c r="K526" t="s">
        <v>1356</v>
      </c>
      <c r="L526">
        <v>167700</v>
      </c>
      <c r="M526" t="s">
        <v>1336</v>
      </c>
      <c r="N526">
        <v>17600</v>
      </c>
      <c r="O526" t="s">
        <v>1357</v>
      </c>
      <c r="P526" t="s">
        <v>1338</v>
      </c>
      <c r="Q526" s="12">
        <f t="shared" ca="1" si="16"/>
        <v>43966</v>
      </c>
      <c r="R526" t="str">
        <f t="shared" ca="1" si="17"/>
        <v>CUST1094</v>
      </c>
      <c r="S526">
        <f>IF(Table001__Page_1_13[[#This Row],[Loan Status]]="NO LOAN",0,1)</f>
        <v>0</v>
      </c>
      <c r="T526">
        <f>IF(Table001__Page_1_13[[#This Row],[Loan Status]]="active",1,0)</f>
        <v>0</v>
      </c>
      <c r="U526">
        <f>IF(Table001__Page_1_13[[#This Row],[NPA Status]]="NPA",Table001__Page_1_13[[#This Row],[Loan Amount (■)]],0)</f>
        <v>0</v>
      </c>
    </row>
    <row r="527" spans="1:21" x14ac:dyDescent="0.25">
      <c r="A527" t="s">
        <v>1339</v>
      </c>
      <c r="B527" t="s">
        <v>1375</v>
      </c>
      <c r="C527" t="s">
        <v>1363</v>
      </c>
      <c r="D527" t="s">
        <v>1342</v>
      </c>
      <c r="E527">
        <v>36</v>
      </c>
      <c r="F527" s="1">
        <v>43885</v>
      </c>
      <c r="G527">
        <v>34800</v>
      </c>
      <c r="H527">
        <v>277400</v>
      </c>
      <c r="I527">
        <v>9.6300000000000008</v>
      </c>
      <c r="J527">
        <v>5844</v>
      </c>
      <c r="K527" t="s">
        <v>1343</v>
      </c>
      <c r="L527">
        <v>31500</v>
      </c>
      <c r="M527" t="s">
        <v>1359</v>
      </c>
      <c r="N527">
        <v>9400</v>
      </c>
      <c r="O527" t="s">
        <v>1337</v>
      </c>
      <c r="P527" t="s">
        <v>1338</v>
      </c>
      <c r="Q527" s="12">
        <f t="shared" ca="1" si="16"/>
        <v>44269</v>
      </c>
      <c r="R527" t="str">
        <f t="shared" ca="1" si="17"/>
        <v>CUST1234</v>
      </c>
      <c r="S527">
        <f>IF(Table001__Page_1_13[[#This Row],[Loan Status]]="NO LOAN",0,1)</f>
        <v>1</v>
      </c>
      <c r="T527">
        <f>IF(Table001__Page_1_13[[#This Row],[Loan Status]]="active",1,0)</f>
        <v>1</v>
      </c>
      <c r="U527">
        <f>IF(Table001__Page_1_13[[#This Row],[NPA Status]]="NPA",Table001__Page_1_13[[#This Row],[Loan Amount (■)]],0)</f>
        <v>0</v>
      </c>
    </row>
    <row r="528" spans="1:21" x14ac:dyDescent="0.25">
      <c r="A528" t="s">
        <v>1346</v>
      </c>
      <c r="B528" t="s">
        <v>1362</v>
      </c>
      <c r="C528" t="s">
        <v>1363</v>
      </c>
      <c r="D528" t="s">
        <v>1342</v>
      </c>
      <c r="E528">
        <v>28</v>
      </c>
      <c r="F528" s="1">
        <v>44059</v>
      </c>
      <c r="G528">
        <v>258300</v>
      </c>
      <c r="H528">
        <v>871200</v>
      </c>
      <c r="I528">
        <v>13.23</v>
      </c>
      <c r="J528">
        <v>29451</v>
      </c>
      <c r="K528" t="s">
        <v>1343</v>
      </c>
      <c r="L528">
        <v>130700</v>
      </c>
      <c r="M528" t="s">
        <v>1336</v>
      </c>
      <c r="N528">
        <v>2700</v>
      </c>
      <c r="O528" t="s">
        <v>1337</v>
      </c>
      <c r="P528" t="s">
        <v>1345</v>
      </c>
      <c r="Q528" s="12">
        <f t="shared" ca="1" si="16"/>
        <v>45590</v>
      </c>
      <c r="R528" t="str">
        <f t="shared" ca="1" si="17"/>
        <v>CUST1056</v>
      </c>
      <c r="S528">
        <f>IF(Table001__Page_1_13[[#This Row],[Loan Status]]="NO LOAN",0,1)</f>
        <v>1</v>
      </c>
      <c r="T528">
        <f>IF(Table001__Page_1_13[[#This Row],[Loan Status]]="active",1,0)</f>
        <v>1</v>
      </c>
      <c r="U528">
        <f>IF(Table001__Page_1_13[[#This Row],[NPA Status]]="NPA",Table001__Page_1_13[[#This Row],[Loan Amount (■)]],0)</f>
        <v>0</v>
      </c>
    </row>
    <row r="529" spans="1:21" x14ac:dyDescent="0.25">
      <c r="A529" t="s">
        <v>1339</v>
      </c>
      <c r="B529" t="s">
        <v>1349</v>
      </c>
      <c r="C529" t="s">
        <v>1350</v>
      </c>
      <c r="D529" t="s">
        <v>1342</v>
      </c>
      <c r="E529">
        <v>21</v>
      </c>
      <c r="F529" s="1">
        <v>45998</v>
      </c>
      <c r="G529">
        <v>18400</v>
      </c>
      <c r="H529">
        <v>242800</v>
      </c>
      <c r="I529">
        <v>14.15</v>
      </c>
      <c r="J529">
        <v>5668</v>
      </c>
      <c r="K529" t="s">
        <v>1335</v>
      </c>
      <c r="L529">
        <v>15800</v>
      </c>
      <c r="M529" t="s">
        <v>1344</v>
      </c>
      <c r="N529">
        <v>18800</v>
      </c>
      <c r="O529" t="s">
        <v>1337</v>
      </c>
      <c r="P529" t="s">
        <v>1345</v>
      </c>
      <c r="Q529" s="12">
        <f t="shared" ca="1" si="16"/>
        <v>45118</v>
      </c>
      <c r="R529" t="str">
        <f t="shared" ca="1" si="17"/>
        <v>CUST1454</v>
      </c>
      <c r="S529">
        <f>IF(Table001__Page_1_13[[#This Row],[Loan Status]]="NO LOAN",0,1)</f>
        <v>1</v>
      </c>
      <c r="T529">
        <f>IF(Table001__Page_1_13[[#This Row],[Loan Status]]="active",1,0)</f>
        <v>0</v>
      </c>
      <c r="U529">
        <f>IF(Table001__Page_1_13[[#This Row],[NPA Status]]="NPA",Table001__Page_1_13[[#This Row],[Loan Amount (■)]],0)</f>
        <v>0</v>
      </c>
    </row>
    <row r="530" spans="1:21" x14ac:dyDescent="0.25">
      <c r="A530" t="s">
        <v>1339</v>
      </c>
      <c r="B530" t="s">
        <v>1371</v>
      </c>
      <c r="C530" t="s">
        <v>1372</v>
      </c>
      <c r="D530" t="s">
        <v>1334</v>
      </c>
      <c r="E530">
        <v>64</v>
      </c>
      <c r="F530" s="1">
        <v>45240</v>
      </c>
      <c r="G530">
        <v>461100</v>
      </c>
      <c r="H530">
        <v>1375800</v>
      </c>
      <c r="I530">
        <v>14.37</v>
      </c>
      <c r="J530">
        <v>66297</v>
      </c>
      <c r="K530" t="s">
        <v>1343</v>
      </c>
      <c r="L530">
        <v>325200</v>
      </c>
      <c r="M530" t="s">
        <v>16</v>
      </c>
      <c r="N530">
        <v>2300</v>
      </c>
      <c r="O530" t="s">
        <v>1337</v>
      </c>
      <c r="P530" t="s">
        <v>1338</v>
      </c>
      <c r="Q530" s="12">
        <f t="shared" ca="1" si="16"/>
        <v>45571</v>
      </c>
      <c r="R530" t="str">
        <f t="shared" ca="1" si="17"/>
        <v>CUST1373</v>
      </c>
      <c r="S530">
        <f>IF(Table001__Page_1_13[[#This Row],[Loan Status]]="NO LOAN",0,1)</f>
        <v>1</v>
      </c>
      <c r="T530">
        <f>IF(Table001__Page_1_13[[#This Row],[Loan Status]]="active",1,0)</f>
        <v>1</v>
      </c>
      <c r="U530">
        <f>IF(Table001__Page_1_13[[#This Row],[NPA Status]]="NPA",Table001__Page_1_13[[#This Row],[Loan Amount (■)]],0)</f>
        <v>0</v>
      </c>
    </row>
    <row r="531" spans="1:21" x14ac:dyDescent="0.25">
      <c r="A531" t="s">
        <v>1331</v>
      </c>
      <c r="B531" t="s">
        <v>1347</v>
      </c>
      <c r="C531" t="s">
        <v>1348</v>
      </c>
      <c r="D531" t="s">
        <v>1342</v>
      </c>
      <c r="E531">
        <v>25</v>
      </c>
      <c r="F531" s="1">
        <v>45925</v>
      </c>
      <c r="G531">
        <v>155300</v>
      </c>
      <c r="H531">
        <v>245000</v>
      </c>
      <c r="I531">
        <v>9.86</v>
      </c>
      <c r="J531">
        <v>11290</v>
      </c>
      <c r="K531" t="s">
        <v>1335</v>
      </c>
      <c r="L531">
        <v>156600</v>
      </c>
      <c r="M531" t="s">
        <v>1344</v>
      </c>
      <c r="N531">
        <v>11400</v>
      </c>
      <c r="O531" t="s">
        <v>1337</v>
      </c>
      <c r="P531" t="s">
        <v>1345</v>
      </c>
      <c r="Q531" s="12">
        <f t="shared" ca="1" si="16"/>
        <v>46191</v>
      </c>
      <c r="R531" t="str">
        <f t="shared" ca="1" si="17"/>
        <v>CUST1422</v>
      </c>
      <c r="S531">
        <f>IF(Table001__Page_1_13[[#This Row],[Loan Status]]="NO LOAN",0,1)</f>
        <v>1</v>
      </c>
      <c r="T531">
        <f>IF(Table001__Page_1_13[[#This Row],[Loan Status]]="active",1,0)</f>
        <v>0</v>
      </c>
      <c r="U531">
        <f>IF(Table001__Page_1_13[[#This Row],[NPA Status]]="NPA",Table001__Page_1_13[[#This Row],[Loan Amount (■)]],0)</f>
        <v>0</v>
      </c>
    </row>
    <row r="532" spans="1:21" x14ac:dyDescent="0.25">
      <c r="A532" t="s">
        <v>1339</v>
      </c>
      <c r="B532" t="s">
        <v>1367</v>
      </c>
      <c r="C532" t="s">
        <v>1341</v>
      </c>
      <c r="D532" t="s">
        <v>1342</v>
      </c>
      <c r="E532">
        <v>23</v>
      </c>
      <c r="F532" s="1">
        <v>44401</v>
      </c>
      <c r="G532">
        <v>335800</v>
      </c>
      <c r="H532">
        <v>464100</v>
      </c>
      <c r="I532">
        <v>14.28</v>
      </c>
      <c r="J532">
        <v>22344</v>
      </c>
      <c r="K532" t="s">
        <v>1335</v>
      </c>
      <c r="L532">
        <v>235900</v>
      </c>
      <c r="M532" t="s">
        <v>1359</v>
      </c>
      <c r="N532">
        <v>4100</v>
      </c>
      <c r="O532" t="s">
        <v>1337</v>
      </c>
      <c r="P532" t="s">
        <v>1338</v>
      </c>
      <c r="Q532" s="12">
        <f t="shared" ca="1" si="16"/>
        <v>45135</v>
      </c>
      <c r="R532" t="str">
        <f t="shared" ca="1" si="17"/>
        <v>CUST1307</v>
      </c>
      <c r="S532">
        <f>IF(Table001__Page_1_13[[#This Row],[Loan Status]]="NO LOAN",0,1)</f>
        <v>1</v>
      </c>
      <c r="T532">
        <f>IF(Table001__Page_1_13[[#This Row],[Loan Status]]="active",1,0)</f>
        <v>0</v>
      </c>
      <c r="U532">
        <f>IF(Table001__Page_1_13[[#This Row],[NPA Status]]="NPA",Table001__Page_1_13[[#This Row],[Loan Amount (■)]],0)</f>
        <v>0</v>
      </c>
    </row>
    <row r="533" spans="1:21" x14ac:dyDescent="0.25">
      <c r="A533" t="s">
        <v>1346</v>
      </c>
      <c r="B533" t="s">
        <v>1362</v>
      </c>
      <c r="C533" t="s">
        <v>1363</v>
      </c>
      <c r="D533" t="s">
        <v>1342</v>
      </c>
      <c r="E533">
        <v>21</v>
      </c>
      <c r="F533" s="1">
        <v>44573</v>
      </c>
      <c r="G533">
        <v>18500</v>
      </c>
      <c r="H533">
        <v>574900</v>
      </c>
      <c r="I533">
        <v>7.59</v>
      </c>
      <c r="J533">
        <v>17907</v>
      </c>
      <c r="K533" t="s">
        <v>1335</v>
      </c>
      <c r="L533">
        <v>22800</v>
      </c>
      <c r="M533" t="s">
        <v>1359</v>
      </c>
      <c r="N533">
        <v>6100</v>
      </c>
      <c r="O533" t="s">
        <v>1337</v>
      </c>
      <c r="P533" t="s">
        <v>1345</v>
      </c>
      <c r="Q533" s="12">
        <f t="shared" ca="1" si="16"/>
        <v>45935</v>
      </c>
      <c r="R533" t="str">
        <f t="shared" ca="1" si="17"/>
        <v>CUST1224</v>
      </c>
      <c r="S533">
        <f>IF(Table001__Page_1_13[[#This Row],[Loan Status]]="NO LOAN",0,1)</f>
        <v>1</v>
      </c>
      <c r="T533">
        <f>IF(Table001__Page_1_13[[#This Row],[Loan Status]]="active",1,0)</f>
        <v>0</v>
      </c>
      <c r="U533">
        <f>IF(Table001__Page_1_13[[#This Row],[NPA Status]]="NPA",Table001__Page_1_13[[#This Row],[Loan Amount (■)]],0)</f>
        <v>0</v>
      </c>
    </row>
    <row r="534" spans="1:21" x14ac:dyDescent="0.25">
      <c r="A534" t="s">
        <v>1331</v>
      </c>
      <c r="B534" t="s">
        <v>1362</v>
      </c>
      <c r="C534" t="s">
        <v>1363</v>
      </c>
      <c r="D534" t="s">
        <v>1342</v>
      </c>
      <c r="E534">
        <v>24</v>
      </c>
      <c r="F534" s="1">
        <v>44602</v>
      </c>
      <c r="G534">
        <v>86600</v>
      </c>
      <c r="H534">
        <v>842800</v>
      </c>
      <c r="I534">
        <v>7.66</v>
      </c>
      <c r="J534">
        <v>73181</v>
      </c>
      <c r="K534" t="s">
        <v>1343</v>
      </c>
      <c r="L534">
        <v>84600</v>
      </c>
      <c r="M534" t="s">
        <v>1336</v>
      </c>
      <c r="N534">
        <v>13400</v>
      </c>
      <c r="O534" t="s">
        <v>1337</v>
      </c>
      <c r="P534" t="s">
        <v>1345</v>
      </c>
      <c r="Q534" s="12">
        <f t="shared" ca="1" si="16"/>
        <v>45594</v>
      </c>
      <c r="R534" t="str">
        <f t="shared" ca="1" si="17"/>
        <v>CUST1200</v>
      </c>
      <c r="S534">
        <f>IF(Table001__Page_1_13[[#This Row],[Loan Status]]="NO LOAN",0,1)</f>
        <v>1</v>
      </c>
      <c r="T534">
        <f>IF(Table001__Page_1_13[[#This Row],[Loan Status]]="active",1,0)</f>
        <v>1</v>
      </c>
      <c r="U534">
        <f>IF(Table001__Page_1_13[[#This Row],[NPA Status]]="NPA",Table001__Page_1_13[[#This Row],[Loan Amount (■)]],0)</f>
        <v>0</v>
      </c>
    </row>
    <row r="535" spans="1:21" x14ac:dyDescent="0.25">
      <c r="A535" t="s">
        <v>1339</v>
      </c>
      <c r="B535" t="s">
        <v>1367</v>
      </c>
      <c r="C535" t="s">
        <v>1341</v>
      </c>
      <c r="D535" t="s">
        <v>1342</v>
      </c>
      <c r="E535">
        <v>60</v>
      </c>
      <c r="F535" s="1">
        <v>43797</v>
      </c>
      <c r="G535">
        <v>66900</v>
      </c>
      <c r="H535">
        <v>0</v>
      </c>
      <c r="I535">
        <v>0</v>
      </c>
      <c r="J535">
        <v>0</v>
      </c>
      <c r="K535" t="s">
        <v>1356</v>
      </c>
      <c r="L535">
        <v>63900</v>
      </c>
      <c r="M535" t="s">
        <v>1359</v>
      </c>
      <c r="N535">
        <v>13600</v>
      </c>
      <c r="O535" t="s">
        <v>1357</v>
      </c>
      <c r="P535" t="s">
        <v>1338</v>
      </c>
      <c r="Q535" s="12">
        <f t="shared" ca="1" si="16"/>
        <v>43874</v>
      </c>
      <c r="R535" t="str">
        <f t="shared" ca="1" si="17"/>
        <v>CUST1988</v>
      </c>
      <c r="S535">
        <f>IF(Table001__Page_1_13[[#This Row],[Loan Status]]="NO LOAN",0,1)</f>
        <v>0</v>
      </c>
      <c r="T535">
        <f>IF(Table001__Page_1_13[[#This Row],[Loan Status]]="active",1,0)</f>
        <v>0</v>
      </c>
      <c r="U535">
        <f>IF(Table001__Page_1_13[[#This Row],[NPA Status]]="NPA",Table001__Page_1_13[[#This Row],[Loan Amount (■)]],0)</f>
        <v>0</v>
      </c>
    </row>
    <row r="536" spans="1:21" x14ac:dyDescent="0.25">
      <c r="A536" t="s">
        <v>1346</v>
      </c>
      <c r="B536" t="s">
        <v>1373</v>
      </c>
      <c r="C536" t="s">
        <v>1365</v>
      </c>
      <c r="D536" t="s">
        <v>1342</v>
      </c>
      <c r="E536">
        <v>55</v>
      </c>
      <c r="F536" s="1">
        <v>45554</v>
      </c>
      <c r="G536">
        <v>31900</v>
      </c>
      <c r="H536">
        <v>0</v>
      </c>
      <c r="I536">
        <v>0</v>
      </c>
      <c r="J536">
        <v>0</v>
      </c>
      <c r="K536" t="s">
        <v>1356</v>
      </c>
      <c r="L536">
        <v>37100</v>
      </c>
      <c r="M536" t="s">
        <v>1352</v>
      </c>
      <c r="N536">
        <v>28300</v>
      </c>
      <c r="O536" t="s">
        <v>1357</v>
      </c>
      <c r="P536" t="s">
        <v>1338</v>
      </c>
      <c r="Q536" s="12">
        <f t="shared" ca="1" si="16"/>
        <v>45606</v>
      </c>
      <c r="R536" t="str">
        <f t="shared" ca="1" si="17"/>
        <v>CUST1026</v>
      </c>
      <c r="S536">
        <f>IF(Table001__Page_1_13[[#This Row],[Loan Status]]="NO LOAN",0,1)</f>
        <v>0</v>
      </c>
      <c r="T536">
        <f>IF(Table001__Page_1_13[[#This Row],[Loan Status]]="active",1,0)</f>
        <v>0</v>
      </c>
      <c r="U536">
        <f>IF(Table001__Page_1_13[[#This Row],[NPA Status]]="NPA",Table001__Page_1_13[[#This Row],[Loan Amount (■)]],0)</f>
        <v>0</v>
      </c>
    </row>
    <row r="537" spans="1:21" x14ac:dyDescent="0.25">
      <c r="A537" t="s">
        <v>1331</v>
      </c>
      <c r="B537" t="s">
        <v>1340</v>
      </c>
      <c r="C537" t="s">
        <v>1341</v>
      </c>
      <c r="D537" t="s">
        <v>1334</v>
      </c>
      <c r="E537">
        <v>52</v>
      </c>
      <c r="F537" s="1">
        <v>45259</v>
      </c>
      <c r="G537">
        <v>24900</v>
      </c>
      <c r="H537">
        <v>0</v>
      </c>
      <c r="I537">
        <v>0</v>
      </c>
      <c r="J537">
        <v>0</v>
      </c>
      <c r="K537" t="s">
        <v>1356</v>
      </c>
      <c r="L537">
        <v>30900</v>
      </c>
      <c r="M537" t="s">
        <v>1359</v>
      </c>
      <c r="N537">
        <v>7900</v>
      </c>
      <c r="O537" t="s">
        <v>1357</v>
      </c>
      <c r="P537" t="s">
        <v>1338</v>
      </c>
      <c r="Q537" s="12">
        <f t="shared" ca="1" si="16"/>
        <v>45597</v>
      </c>
      <c r="R537" t="str">
        <f t="shared" ca="1" si="17"/>
        <v>CUST1162</v>
      </c>
      <c r="S537">
        <f>IF(Table001__Page_1_13[[#This Row],[Loan Status]]="NO LOAN",0,1)</f>
        <v>0</v>
      </c>
      <c r="T537">
        <f>IF(Table001__Page_1_13[[#This Row],[Loan Status]]="active",1,0)</f>
        <v>0</v>
      </c>
      <c r="U537">
        <f>IF(Table001__Page_1_13[[#This Row],[NPA Status]]="NPA",Table001__Page_1_13[[#This Row],[Loan Amount (■)]],0)</f>
        <v>0</v>
      </c>
    </row>
    <row r="538" spans="1:21" x14ac:dyDescent="0.25">
      <c r="A538" t="s">
        <v>1331</v>
      </c>
      <c r="B538" t="s">
        <v>1362</v>
      </c>
      <c r="C538" t="s">
        <v>1363</v>
      </c>
      <c r="D538" t="s">
        <v>1334</v>
      </c>
      <c r="E538">
        <v>62</v>
      </c>
      <c r="F538" s="1">
        <v>44424</v>
      </c>
      <c r="G538">
        <v>115400</v>
      </c>
      <c r="H538">
        <v>2176500</v>
      </c>
      <c r="I538">
        <v>12.8</v>
      </c>
      <c r="J538">
        <v>58174</v>
      </c>
      <c r="K538" t="s">
        <v>1343</v>
      </c>
      <c r="L538">
        <v>114800</v>
      </c>
      <c r="M538" t="s">
        <v>1336</v>
      </c>
      <c r="N538">
        <v>11200</v>
      </c>
      <c r="O538" t="s">
        <v>1337</v>
      </c>
      <c r="P538" t="s">
        <v>1338</v>
      </c>
      <c r="Q538" s="12">
        <f t="shared" ca="1" si="16"/>
        <v>44489</v>
      </c>
      <c r="R538" t="str">
        <f t="shared" ca="1" si="17"/>
        <v>CUST1595</v>
      </c>
      <c r="S538">
        <f>IF(Table001__Page_1_13[[#This Row],[Loan Status]]="NO LOAN",0,1)</f>
        <v>1</v>
      </c>
      <c r="T538">
        <f>IF(Table001__Page_1_13[[#This Row],[Loan Status]]="active",1,0)</f>
        <v>1</v>
      </c>
      <c r="U538">
        <f>IF(Table001__Page_1_13[[#This Row],[NPA Status]]="NPA",Table001__Page_1_13[[#This Row],[Loan Amount (■)]],0)</f>
        <v>0</v>
      </c>
    </row>
    <row r="539" spans="1:21" x14ac:dyDescent="0.25">
      <c r="A539" t="s">
        <v>1339</v>
      </c>
      <c r="B539" t="s">
        <v>1367</v>
      </c>
      <c r="C539" t="s">
        <v>1341</v>
      </c>
      <c r="D539" t="s">
        <v>1334</v>
      </c>
      <c r="E539">
        <v>54</v>
      </c>
      <c r="F539" s="1">
        <v>43570</v>
      </c>
      <c r="G539">
        <v>124700</v>
      </c>
      <c r="H539">
        <v>513800</v>
      </c>
      <c r="I539">
        <v>10.029999999999999</v>
      </c>
      <c r="J539">
        <v>16586</v>
      </c>
      <c r="K539" t="s">
        <v>1343</v>
      </c>
      <c r="L539">
        <v>100700</v>
      </c>
      <c r="M539" t="s">
        <v>1336</v>
      </c>
      <c r="N539">
        <v>5700</v>
      </c>
      <c r="O539" t="s">
        <v>1337</v>
      </c>
      <c r="P539" t="s">
        <v>1345</v>
      </c>
      <c r="Q539" s="12">
        <f t="shared" ca="1" si="16"/>
        <v>43579</v>
      </c>
      <c r="R539" t="str">
        <f t="shared" ca="1" si="17"/>
        <v>CUST1671</v>
      </c>
      <c r="S539">
        <f>IF(Table001__Page_1_13[[#This Row],[Loan Status]]="NO LOAN",0,1)</f>
        <v>1</v>
      </c>
      <c r="T539">
        <f>IF(Table001__Page_1_13[[#This Row],[Loan Status]]="active",1,0)</f>
        <v>1</v>
      </c>
      <c r="U539">
        <f>IF(Table001__Page_1_13[[#This Row],[NPA Status]]="NPA",Table001__Page_1_13[[#This Row],[Loan Amount (■)]],0)</f>
        <v>0</v>
      </c>
    </row>
    <row r="540" spans="1:21" x14ac:dyDescent="0.25">
      <c r="A540" t="s">
        <v>1339</v>
      </c>
      <c r="B540" t="s">
        <v>1349</v>
      </c>
      <c r="C540" t="s">
        <v>1350</v>
      </c>
      <c r="D540" t="s">
        <v>1342</v>
      </c>
      <c r="E540">
        <v>63</v>
      </c>
      <c r="F540" s="1">
        <v>43667</v>
      </c>
      <c r="G540">
        <v>226400</v>
      </c>
      <c r="H540">
        <v>0</v>
      </c>
      <c r="I540">
        <v>0</v>
      </c>
      <c r="J540">
        <v>0</v>
      </c>
      <c r="K540" t="s">
        <v>1356</v>
      </c>
      <c r="L540">
        <v>126000</v>
      </c>
      <c r="M540" t="s">
        <v>1352</v>
      </c>
      <c r="N540">
        <v>10000</v>
      </c>
      <c r="O540" t="s">
        <v>1357</v>
      </c>
      <c r="P540" t="s">
        <v>1338</v>
      </c>
      <c r="Q540" s="12">
        <f t="shared" ca="1" si="16"/>
        <v>44004</v>
      </c>
      <c r="R540" t="str">
        <f t="shared" ca="1" si="17"/>
        <v>CUST1633</v>
      </c>
      <c r="S540">
        <f>IF(Table001__Page_1_13[[#This Row],[Loan Status]]="NO LOAN",0,1)</f>
        <v>0</v>
      </c>
      <c r="T540">
        <f>IF(Table001__Page_1_13[[#This Row],[Loan Status]]="active",1,0)</f>
        <v>0</v>
      </c>
      <c r="U540">
        <f>IF(Table001__Page_1_13[[#This Row],[NPA Status]]="NPA",Table001__Page_1_13[[#This Row],[Loan Amount (■)]],0)</f>
        <v>0</v>
      </c>
    </row>
    <row r="541" spans="1:21" x14ac:dyDescent="0.25">
      <c r="A541" t="s">
        <v>1346</v>
      </c>
      <c r="B541" t="s">
        <v>1367</v>
      </c>
      <c r="C541" t="s">
        <v>1341</v>
      </c>
      <c r="D541" t="s">
        <v>1334</v>
      </c>
      <c r="E541">
        <v>45</v>
      </c>
      <c r="F541" s="1">
        <v>45963</v>
      </c>
      <c r="G541">
        <v>48900</v>
      </c>
      <c r="H541">
        <v>0</v>
      </c>
      <c r="I541">
        <v>0</v>
      </c>
      <c r="J541">
        <v>0</v>
      </c>
      <c r="K541" t="s">
        <v>1356</v>
      </c>
      <c r="L541">
        <v>40500</v>
      </c>
      <c r="M541" t="s">
        <v>1336</v>
      </c>
      <c r="N541">
        <v>12600</v>
      </c>
      <c r="O541" t="s">
        <v>1357</v>
      </c>
      <c r="P541" t="s">
        <v>1338</v>
      </c>
      <c r="Q541" s="12">
        <f t="shared" ca="1" si="16"/>
        <v>43768</v>
      </c>
      <c r="R541" t="str">
        <f t="shared" ca="1" si="17"/>
        <v>CUST1893</v>
      </c>
      <c r="S541">
        <f>IF(Table001__Page_1_13[[#This Row],[Loan Status]]="NO LOAN",0,1)</f>
        <v>0</v>
      </c>
      <c r="T541">
        <f>IF(Table001__Page_1_13[[#This Row],[Loan Status]]="active",1,0)</f>
        <v>0</v>
      </c>
      <c r="U541">
        <f>IF(Table001__Page_1_13[[#This Row],[NPA Status]]="NPA",Table001__Page_1_13[[#This Row],[Loan Amount (■)]],0)</f>
        <v>0</v>
      </c>
    </row>
    <row r="542" spans="1:21" x14ac:dyDescent="0.25">
      <c r="A542" t="s">
        <v>1339</v>
      </c>
      <c r="B542" t="s">
        <v>1354</v>
      </c>
      <c r="C542" t="s">
        <v>1355</v>
      </c>
      <c r="D542" t="s">
        <v>1342</v>
      </c>
      <c r="E542">
        <v>30</v>
      </c>
      <c r="F542" s="1">
        <v>45308</v>
      </c>
      <c r="G542">
        <v>66500</v>
      </c>
      <c r="H542">
        <v>2030200</v>
      </c>
      <c r="I542">
        <v>11.02</v>
      </c>
      <c r="J542">
        <v>66485</v>
      </c>
      <c r="K542" t="s">
        <v>1335</v>
      </c>
      <c r="L542">
        <v>56200</v>
      </c>
      <c r="M542" t="s">
        <v>16</v>
      </c>
      <c r="N542">
        <v>7800</v>
      </c>
      <c r="O542" t="s">
        <v>1337</v>
      </c>
      <c r="P542" t="s">
        <v>1338</v>
      </c>
      <c r="Q542" s="12">
        <f t="shared" ca="1" si="16"/>
        <v>45225</v>
      </c>
      <c r="R542" t="str">
        <f t="shared" ca="1" si="17"/>
        <v>CUST1968</v>
      </c>
      <c r="S542">
        <f>IF(Table001__Page_1_13[[#This Row],[Loan Status]]="NO LOAN",0,1)</f>
        <v>1</v>
      </c>
      <c r="T542">
        <f>IF(Table001__Page_1_13[[#This Row],[Loan Status]]="active",1,0)</f>
        <v>0</v>
      </c>
      <c r="U542">
        <f>IF(Table001__Page_1_13[[#This Row],[NPA Status]]="NPA",Table001__Page_1_13[[#This Row],[Loan Amount (■)]],0)</f>
        <v>0</v>
      </c>
    </row>
    <row r="543" spans="1:21" x14ac:dyDescent="0.25">
      <c r="A543" t="s">
        <v>1339</v>
      </c>
      <c r="B543" t="s">
        <v>1369</v>
      </c>
      <c r="C543" t="s">
        <v>1370</v>
      </c>
      <c r="D543" t="s">
        <v>1342</v>
      </c>
      <c r="E543">
        <v>41</v>
      </c>
      <c r="F543" s="1">
        <v>45332</v>
      </c>
      <c r="G543">
        <v>23200</v>
      </c>
      <c r="H543">
        <v>370100</v>
      </c>
      <c r="I543">
        <v>11.17</v>
      </c>
      <c r="J543">
        <v>32739</v>
      </c>
      <c r="K543" t="s">
        <v>1335</v>
      </c>
      <c r="L543">
        <v>23800</v>
      </c>
      <c r="M543" t="s">
        <v>1344</v>
      </c>
      <c r="N543">
        <v>1700</v>
      </c>
      <c r="O543" t="s">
        <v>1337</v>
      </c>
      <c r="P543" t="s">
        <v>1376</v>
      </c>
      <c r="Q543" s="12">
        <f t="shared" ca="1" si="16"/>
        <v>45733</v>
      </c>
      <c r="R543" t="str">
        <f t="shared" ca="1" si="17"/>
        <v>CUST1398</v>
      </c>
      <c r="S543">
        <f>IF(Table001__Page_1_13[[#This Row],[Loan Status]]="NO LOAN",0,1)</f>
        <v>1</v>
      </c>
      <c r="T543">
        <f>IF(Table001__Page_1_13[[#This Row],[Loan Status]]="active",1,0)</f>
        <v>0</v>
      </c>
      <c r="U543">
        <f>IF(Table001__Page_1_13[[#This Row],[NPA Status]]="NPA",Table001__Page_1_13[[#This Row],[Loan Amount (■)]],0)</f>
        <v>0</v>
      </c>
    </row>
    <row r="544" spans="1:21" x14ac:dyDescent="0.25">
      <c r="A544" t="s">
        <v>1339</v>
      </c>
      <c r="B544" t="s">
        <v>1360</v>
      </c>
      <c r="C544" t="s">
        <v>1341</v>
      </c>
      <c r="D544" t="s">
        <v>1342</v>
      </c>
      <c r="E544">
        <v>59</v>
      </c>
      <c r="F544" s="1">
        <v>45462</v>
      </c>
      <c r="G544">
        <v>277900</v>
      </c>
      <c r="H544">
        <v>0</v>
      </c>
      <c r="I544">
        <v>0</v>
      </c>
      <c r="J544">
        <v>0</v>
      </c>
      <c r="K544" t="s">
        <v>1356</v>
      </c>
      <c r="L544">
        <v>253900</v>
      </c>
      <c r="M544" t="s">
        <v>1359</v>
      </c>
      <c r="N544">
        <v>11500</v>
      </c>
      <c r="O544" t="s">
        <v>1357</v>
      </c>
      <c r="P544" t="s">
        <v>1361</v>
      </c>
      <c r="Q544" s="12">
        <f t="shared" ca="1" si="16"/>
        <v>44828</v>
      </c>
      <c r="R544" t="str">
        <f t="shared" ca="1" si="17"/>
        <v>CUST1038</v>
      </c>
      <c r="S544">
        <f>IF(Table001__Page_1_13[[#This Row],[Loan Status]]="NO LOAN",0,1)</f>
        <v>0</v>
      </c>
      <c r="T544">
        <f>IF(Table001__Page_1_13[[#This Row],[Loan Status]]="active",1,0)</f>
        <v>0</v>
      </c>
      <c r="U544">
        <f>IF(Table001__Page_1_13[[#This Row],[NPA Status]]="NPA",Table001__Page_1_13[[#This Row],[Loan Amount (■)]],0)</f>
        <v>0</v>
      </c>
    </row>
    <row r="545" spans="1:21" x14ac:dyDescent="0.25">
      <c r="A545" t="s">
        <v>1346</v>
      </c>
      <c r="B545" t="s">
        <v>1373</v>
      </c>
      <c r="C545" t="s">
        <v>1365</v>
      </c>
      <c r="D545" t="s">
        <v>1334</v>
      </c>
      <c r="E545">
        <v>47</v>
      </c>
      <c r="F545" s="1">
        <v>44755</v>
      </c>
      <c r="G545">
        <v>79600</v>
      </c>
      <c r="H545">
        <v>151800</v>
      </c>
      <c r="I545">
        <v>13.44</v>
      </c>
      <c r="J545">
        <v>7248</v>
      </c>
      <c r="K545" t="s">
        <v>1335</v>
      </c>
      <c r="L545">
        <v>93300</v>
      </c>
      <c r="M545" t="s">
        <v>16</v>
      </c>
      <c r="N545">
        <v>11800</v>
      </c>
      <c r="O545" t="s">
        <v>1337</v>
      </c>
      <c r="P545" t="s">
        <v>1338</v>
      </c>
      <c r="Q545" s="12">
        <f t="shared" ca="1" si="16"/>
        <v>44801</v>
      </c>
      <c r="R545" t="str">
        <f t="shared" ca="1" si="17"/>
        <v>CUST1420</v>
      </c>
      <c r="S545">
        <f>IF(Table001__Page_1_13[[#This Row],[Loan Status]]="NO LOAN",0,1)</f>
        <v>1</v>
      </c>
      <c r="T545">
        <f>IF(Table001__Page_1_13[[#This Row],[Loan Status]]="active",1,0)</f>
        <v>0</v>
      </c>
      <c r="U545">
        <f>IF(Table001__Page_1_13[[#This Row],[NPA Status]]="NPA",Table001__Page_1_13[[#This Row],[Loan Amount (■)]],0)</f>
        <v>0</v>
      </c>
    </row>
    <row r="546" spans="1:21" x14ac:dyDescent="0.25">
      <c r="A546" t="s">
        <v>1339</v>
      </c>
      <c r="B546" t="s">
        <v>1358</v>
      </c>
      <c r="C546" t="s">
        <v>1333</v>
      </c>
      <c r="D546" t="s">
        <v>1334</v>
      </c>
      <c r="E546">
        <v>47</v>
      </c>
      <c r="F546" s="1">
        <v>44375</v>
      </c>
      <c r="G546">
        <v>138600</v>
      </c>
      <c r="H546">
        <v>201700</v>
      </c>
      <c r="I546">
        <v>11.02</v>
      </c>
      <c r="J546">
        <v>6605</v>
      </c>
      <c r="K546" t="s">
        <v>1343</v>
      </c>
      <c r="L546">
        <v>117400</v>
      </c>
      <c r="M546" t="s">
        <v>1359</v>
      </c>
      <c r="N546">
        <v>4600</v>
      </c>
      <c r="O546" t="s">
        <v>1337</v>
      </c>
      <c r="P546" t="s">
        <v>1338</v>
      </c>
      <c r="Q546" s="12">
        <f t="shared" ca="1" si="16"/>
        <v>43928</v>
      </c>
      <c r="R546" t="str">
        <f t="shared" ca="1" si="17"/>
        <v>CUST1896</v>
      </c>
      <c r="S546">
        <f>IF(Table001__Page_1_13[[#This Row],[Loan Status]]="NO LOAN",0,1)</f>
        <v>1</v>
      </c>
      <c r="T546">
        <f>IF(Table001__Page_1_13[[#This Row],[Loan Status]]="active",1,0)</f>
        <v>1</v>
      </c>
      <c r="U546">
        <f>IF(Table001__Page_1_13[[#This Row],[NPA Status]]="NPA",Table001__Page_1_13[[#This Row],[Loan Amount (■)]],0)</f>
        <v>0</v>
      </c>
    </row>
    <row r="547" spans="1:21" x14ac:dyDescent="0.25">
      <c r="A547" t="s">
        <v>1366</v>
      </c>
      <c r="B547" t="s">
        <v>1360</v>
      </c>
      <c r="C547" t="s">
        <v>1341</v>
      </c>
      <c r="D547" t="s">
        <v>1334</v>
      </c>
      <c r="E547">
        <v>22</v>
      </c>
      <c r="F547" s="1">
        <v>43675</v>
      </c>
      <c r="G547">
        <v>142800</v>
      </c>
      <c r="H547">
        <v>0</v>
      </c>
      <c r="I547">
        <v>0</v>
      </c>
      <c r="J547">
        <v>0</v>
      </c>
      <c r="K547" t="s">
        <v>1356</v>
      </c>
      <c r="L547">
        <v>140800</v>
      </c>
      <c r="M547" t="s">
        <v>16</v>
      </c>
      <c r="N547">
        <v>2700</v>
      </c>
      <c r="O547" t="s">
        <v>1357</v>
      </c>
      <c r="P547" t="s">
        <v>1338</v>
      </c>
      <c r="Q547" s="12">
        <f t="shared" ca="1" si="16"/>
        <v>45123</v>
      </c>
      <c r="R547" t="str">
        <f t="shared" ca="1" si="17"/>
        <v>CUST1859</v>
      </c>
      <c r="S547">
        <f>IF(Table001__Page_1_13[[#This Row],[Loan Status]]="NO LOAN",0,1)</f>
        <v>0</v>
      </c>
      <c r="T547">
        <f>IF(Table001__Page_1_13[[#This Row],[Loan Status]]="active",1,0)</f>
        <v>0</v>
      </c>
      <c r="U547">
        <f>IF(Table001__Page_1_13[[#This Row],[NPA Status]]="NPA",Table001__Page_1_13[[#This Row],[Loan Amount (■)]],0)</f>
        <v>0</v>
      </c>
    </row>
    <row r="548" spans="1:21" x14ac:dyDescent="0.25">
      <c r="A548" t="s">
        <v>1331</v>
      </c>
      <c r="B548" t="s">
        <v>1369</v>
      </c>
      <c r="C548" t="s">
        <v>1370</v>
      </c>
      <c r="D548" t="s">
        <v>1342</v>
      </c>
      <c r="E548">
        <v>61</v>
      </c>
      <c r="F548" s="1">
        <v>44028</v>
      </c>
      <c r="G548">
        <v>259200</v>
      </c>
      <c r="H548">
        <v>1048900</v>
      </c>
      <c r="I548">
        <v>8.19</v>
      </c>
      <c r="J548">
        <v>21363</v>
      </c>
      <c r="K548" t="s">
        <v>1343</v>
      </c>
      <c r="L548">
        <v>335900</v>
      </c>
      <c r="M548" t="s">
        <v>1359</v>
      </c>
      <c r="N548">
        <v>32100</v>
      </c>
      <c r="O548" t="s">
        <v>1337</v>
      </c>
      <c r="P548" t="s">
        <v>1345</v>
      </c>
      <c r="Q548" s="12">
        <f t="shared" ca="1" si="16"/>
        <v>43584</v>
      </c>
      <c r="R548" t="str">
        <f t="shared" ca="1" si="17"/>
        <v>CUST1243</v>
      </c>
      <c r="S548">
        <f>IF(Table001__Page_1_13[[#This Row],[Loan Status]]="NO LOAN",0,1)</f>
        <v>1</v>
      </c>
      <c r="T548">
        <f>IF(Table001__Page_1_13[[#This Row],[Loan Status]]="active",1,0)</f>
        <v>1</v>
      </c>
      <c r="U548">
        <f>IF(Table001__Page_1_13[[#This Row],[NPA Status]]="NPA",Table001__Page_1_13[[#This Row],[Loan Amount (■)]],0)</f>
        <v>0</v>
      </c>
    </row>
    <row r="549" spans="1:21" x14ac:dyDescent="0.25">
      <c r="A549" t="s">
        <v>1346</v>
      </c>
      <c r="B549" t="s">
        <v>1369</v>
      </c>
      <c r="C549" t="s">
        <v>1370</v>
      </c>
      <c r="D549" t="s">
        <v>1342</v>
      </c>
      <c r="E549">
        <v>33</v>
      </c>
      <c r="F549" s="1">
        <v>45029</v>
      </c>
      <c r="G549">
        <v>37000</v>
      </c>
      <c r="H549">
        <v>758200</v>
      </c>
      <c r="I549">
        <v>9.36</v>
      </c>
      <c r="J549">
        <v>18998</v>
      </c>
      <c r="K549" t="s">
        <v>1351</v>
      </c>
      <c r="L549">
        <v>40200</v>
      </c>
      <c r="M549" t="s">
        <v>1352</v>
      </c>
      <c r="N549">
        <v>13200</v>
      </c>
      <c r="O549" t="s">
        <v>1353</v>
      </c>
      <c r="P549" t="s">
        <v>1338</v>
      </c>
      <c r="Q549" s="12">
        <f t="shared" ca="1" si="16"/>
        <v>45507</v>
      </c>
      <c r="R549" t="str">
        <f t="shared" ca="1" si="17"/>
        <v>CUST1408</v>
      </c>
      <c r="S549">
        <f>IF(Table001__Page_1_13[[#This Row],[Loan Status]]="NO LOAN",0,1)</f>
        <v>1</v>
      </c>
      <c r="T549">
        <f>IF(Table001__Page_1_13[[#This Row],[Loan Status]]="active",1,0)</f>
        <v>0</v>
      </c>
      <c r="U549">
        <f>IF(Table001__Page_1_13[[#This Row],[NPA Status]]="NPA",Table001__Page_1_13[[#This Row],[Loan Amount (■)]],0)</f>
        <v>758200</v>
      </c>
    </row>
    <row r="550" spans="1:21" x14ac:dyDescent="0.25">
      <c r="A550" t="s">
        <v>1366</v>
      </c>
      <c r="B550" t="s">
        <v>1369</v>
      </c>
      <c r="C550" t="s">
        <v>1370</v>
      </c>
      <c r="D550" t="s">
        <v>1342</v>
      </c>
      <c r="E550">
        <v>29</v>
      </c>
      <c r="F550" s="1">
        <v>44236</v>
      </c>
      <c r="G550">
        <v>135700</v>
      </c>
      <c r="H550">
        <v>500300</v>
      </c>
      <c r="I550">
        <v>14.08</v>
      </c>
      <c r="J550">
        <v>13692</v>
      </c>
      <c r="K550" t="s">
        <v>1374</v>
      </c>
      <c r="L550">
        <v>133700</v>
      </c>
      <c r="M550" t="s">
        <v>1336</v>
      </c>
      <c r="N550">
        <v>6900</v>
      </c>
      <c r="O550" t="s">
        <v>1353</v>
      </c>
      <c r="P550" t="s">
        <v>1345</v>
      </c>
      <c r="Q550" s="12">
        <f t="shared" ca="1" si="16"/>
        <v>45002</v>
      </c>
      <c r="R550" t="str">
        <f t="shared" ca="1" si="17"/>
        <v>CUST1591</v>
      </c>
      <c r="S550">
        <f>IF(Table001__Page_1_13[[#This Row],[Loan Status]]="NO LOAN",0,1)</f>
        <v>1</v>
      </c>
      <c r="T550">
        <f>IF(Table001__Page_1_13[[#This Row],[Loan Status]]="active",1,0)</f>
        <v>0</v>
      </c>
      <c r="U550">
        <f>IF(Table001__Page_1_13[[#This Row],[NPA Status]]="NPA",Table001__Page_1_13[[#This Row],[Loan Amount (■)]],0)</f>
        <v>500300</v>
      </c>
    </row>
    <row r="551" spans="1:21" x14ac:dyDescent="0.25">
      <c r="A551" t="s">
        <v>1346</v>
      </c>
      <c r="B551" t="s">
        <v>1360</v>
      </c>
      <c r="C551" t="s">
        <v>1341</v>
      </c>
      <c r="D551" t="s">
        <v>1334</v>
      </c>
      <c r="E551">
        <v>56</v>
      </c>
      <c r="F551" s="1">
        <v>45967</v>
      </c>
      <c r="G551">
        <v>73400</v>
      </c>
      <c r="H551">
        <v>0</v>
      </c>
      <c r="I551">
        <v>0</v>
      </c>
      <c r="J551">
        <v>0</v>
      </c>
      <c r="K551" t="s">
        <v>1356</v>
      </c>
      <c r="L551">
        <v>62400</v>
      </c>
      <c r="M551" t="s">
        <v>1336</v>
      </c>
      <c r="N551">
        <v>3100</v>
      </c>
      <c r="O551" t="s">
        <v>1357</v>
      </c>
      <c r="P551" t="s">
        <v>1345</v>
      </c>
      <c r="Q551" s="12">
        <f t="shared" ca="1" si="16"/>
        <v>45215</v>
      </c>
      <c r="R551" t="str">
        <f t="shared" ca="1" si="17"/>
        <v>CUST1433</v>
      </c>
      <c r="S551">
        <f>IF(Table001__Page_1_13[[#This Row],[Loan Status]]="NO LOAN",0,1)</f>
        <v>0</v>
      </c>
      <c r="T551">
        <f>IF(Table001__Page_1_13[[#This Row],[Loan Status]]="active",1,0)</f>
        <v>0</v>
      </c>
      <c r="U551">
        <f>IF(Table001__Page_1_13[[#This Row],[NPA Status]]="NPA",Table001__Page_1_13[[#This Row],[Loan Amount (■)]],0)</f>
        <v>0</v>
      </c>
    </row>
    <row r="552" spans="1:21" x14ac:dyDescent="0.25">
      <c r="A552" t="s">
        <v>1366</v>
      </c>
      <c r="B552" t="s">
        <v>1332</v>
      </c>
      <c r="C552" t="s">
        <v>1333</v>
      </c>
      <c r="D552" t="s">
        <v>1342</v>
      </c>
      <c r="E552">
        <v>42</v>
      </c>
      <c r="F552" s="1">
        <v>44094</v>
      </c>
      <c r="G552">
        <v>449100</v>
      </c>
      <c r="H552">
        <v>251000</v>
      </c>
      <c r="I552">
        <v>15.34</v>
      </c>
      <c r="J552">
        <v>12211</v>
      </c>
      <c r="K552" t="s">
        <v>1343</v>
      </c>
      <c r="L552">
        <v>378000</v>
      </c>
      <c r="M552" t="s">
        <v>1352</v>
      </c>
      <c r="N552">
        <v>4100</v>
      </c>
      <c r="O552" t="s">
        <v>1337</v>
      </c>
      <c r="P552" t="s">
        <v>1361</v>
      </c>
      <c r="Q552" s="12">
        <f t="shared" ca="1" si="16"/>
        <v>45369</v>
      </c>
      <c r="R552" t="str">
        <f t="shared" ca="1" si="17"/>
        <v>CUST1731</v>
      </c>
      <c r="S552">
        <f>IF(Table001__Page_1_13[[#This Row],[Loan Status]]="NO LOAN",0,1)</f>
        <v>1</v>
      </c>
      <c r="T552">
        <f>IF(Table001__Page_1_13[[#This Row],[Loan Status]]="active",1,0)</f>
        <v>1</v>
      </c>
      <c r="U552">
        <f>IF(Table001__Page_1_13[[#This Row],[NPA Status]]="NPA",Table001__Page_1_13[[#This Row],[Loan Amount (■)]],0)</f>
        <v>0</v>
      </c>
    </row>
    <row r="553" spans="1:21" x14ac:dyDescent="0.25">
      <c r="A553" t="s">
        <v>1339</v>
      </c>
      <c r="B553" t="s">
        <v>1340</v>
      </c>
      <c r="C553" t="s">
        <v>1341</v>
      </c>
      <c r="D553" t="s">
        <v>1342</v>
      </c>
      <c r="E553">
        <v>62</v>
      </c>
      <c r="F553" s="1">
        <v>45094</v>
      </c>
      <c r="G553">
        <v>36900</v>
      </c>
      <c r="H553">
        <v>185700</v>
      </c>
      <c r="I553">
        <v>11.1</v>
      </c>
      <c r="J553">
        <v>4047</v>
      </c>
      <c r="K553" t="s">
        <v>1335</v>
      </c>
      <c r="L553">
        <v>29100</v>
      </c>
      <c r="M553" t="s">
        <v>16</v>
      </c>
      <c r="N553">
        <v>27500</v>
      </c>
      <c r="O553" t="s">
        <v>1337</v>
      </c>
      <c r="P553" t="s">
        <v>1338</v>
      </c>
      <c r="Q553" s="12">
        <f t="shared" ca="1" si="16"/>
        <v>45634</v>
      </c>
      <c r="R553" t="str">
        <f t="shared" ca="1" si="17"/>
        <v>CUST1365</v>
      </c>
      <c r="S553">
        <f>IF(Table001__Page_1_13[[#This Row],[Loan Status]]="NO LOAN",0,1)</f>
        <v>1</v>
      </c>
      <c r="T553">
        <f>IF(Table001__Page_1_13[[#This Row],[Loan Status]]="active",1,0)</f>
        <v>0</v>
      </c>
      <c r="U553">
        <f>IF(Table001__Page_1_13[[#This Row],[NPA Status]]="NPA",Table001__Page_1_13[[#This Row],[Loan Amount (■)]],0)</f>
        <v>0</v>
      </c>
    </row>
    <row r="554" spans="1:21" x14ac:dyDescent="0.25">
      <c r="A554" t="s">
        <v>1331</v>
      </c>
      <c r="B554" t="s">
        <v>1367</v>
      </c>
      <c r="C554" t="s">
        <v>1341</v>
      </c>
      <c r="D554" t="s">
        <v>1334</v>
      </c>
      <c r="E554">
        <v>46</v>
      </c>
      <c r="F554" s="1">
        <v>45167</v>
      </c>
      <c r="G554">
        <v>203000</v>
      </c>
      <c r="H554">
        <v>711600</v>
      </c>
      <c r="I554">
        <v>13.78</v>
      </c>
      <c r="J554">
        <v>16477</v>
      </c>
      <c r="K554" t="s">
        <v>1343</v>
      </c>
      <c r="L554">
        <v>175500</v>
      </c>
      <c r="M554" t="s">
        <v>1344</v>
      </c>
      <c r="N554">
        <v>9600</v>
      </c>
      <c r="O554" t="s">
        <v>1337</v>
      </c>
      <c r="P554" t="s">
        <v>1361</v>
      </c>
      <c r="Q554" s="12">
        <f t="shared" ca="1" si="16"/>
        <v>45601</v>
      </c>
      <c r="R554" t="str">
        <f t="shared" ca="1" si="17"/>
        <v>CUST1776</v>
      </c>
      <c r="S554">
        <f>IF(Table001__Page_1_13[[#This Row],[Loan Status]]="NO LOAN",0,1)</f>
        <v>1</v>
      </c>
      <c r="T554">
        <f>IF(Table001__Page_1_13[[#This Row],[Loan Status]]="active",1,0)</f>
        <v>1</v>
      </c>
      <c r="U554">
        <f>IF(Table001__Page_1_13[[#This Row],[NPA Status]]="NPA",Table001__Page_1_13[[#This Row],[Loan Amount (■)]],0)</f>
        <v>0</v>
      </c>
    </row>
    <row r="555" spans="1:21" x14ac:dyDescent="0.25">
      <c r="A555" t="s">
        <v>1339</v>
      </c>
      <c r="B555" t="s">
        <v>1347</v>
      </c>
      <c r="C555" t="s">
        <v>1348</v>
      </c>
      <c r="D555" t="s">
        <v>1342</v>
      </c>
      <c r="E555">
        <v>32</v>
      </c>
      <c r="F555" s="1">
        <v>43852</v>
      </c>
      <c r="G555">
        <v>101000</v>
      </c>
      <c r="H555">
        <v>0</v>
      </c>
      <c r="I555">
        <v>0</v>
      </c>
      <c r="J555">
        <v>0</v>
      </c>
      <c r="K555" t="s">
        <v>1356</v>
      </c>
      <c r="L555">
        <v>120100</v>
      </c>
      <c r="M555" t="s">
        <v>16</v>
      </c>
      <c r="N555">
        <v>5200</v>
      </c>
      <c r="O555" t="s">
        <v>1357</v>
      </c>
      <c r="P555" t="s">
        <v>1361</v>
      </c>
      <c r="Q555" s="12">
        <f t="shared" ca="1" si="16"/>
        <v>43986</v>
      </c>
      <c r="R555" t="str">
        <f t="shared" ca="1" si="17"/>
        <v>CUST1240</v>
      </c>
      <c r="S555">
        <f>IF(Table001__Page_1_13[[#This Row],[Loan Status]]="NO LOAN",0,1)</f>
        <v>0</v>
      </c>
      <c r="T555">
        <f>IF(Table001__Page_1_13[[#This Row],[Loan Status]]="active",1,0)</f>
        <v>0</v>
      </c>
      <c r="U555">
        <f>IF(Table001__Page_1_13[[#This Row],[NPA Status]]="NPA",Table001__Page_1_13[[#This Row],[Loan Amount (■)]],0)</f>
        <v>0</v>
      </c>
    </row>
    <row r="556" spans="1:21" x14ac:dyDescent="0.25">
      <c r="A556" t="s">
        <v>1339</v>
      </c>
      <c r="B556" t="s">
        <v>1340</v>
      </c>
      <c r="C556" t="s">
        <v>1341</v>
      </c>
      <c r="D556" t="s">
        <v>1334</v>
      </c>
      <c r="E556">
        <v>37</v>
      </c>
      <c r="F556" s="1">
        <v>45401</v>
      </c>
      <c r="G556">
        <v>96600</v>
      </c>
      <c r="H556">
        <v>254100</v>
      </c>
      <c r="I556">
        <v>10.76</v>
      </c>
      <c r="J556">
        <v>6538</v>
      </c>
      <c r="K556" t="s">
        <v>1343</v>
      </c>
      <c r="L556">
        <v>91200</v>
      </c>
      <c r="M556" t="s">
        <v>1336</v>
      </c>
      <c r="N556">
        <v>13400</v>
      </c>
      <c r="O556" t="s">
        <v>1337</v>
      </c>
      <c r="P556" t="s">
        <v>1338</v>
      </c>
      <c r="Q556" s="12">
        <f t="shared" ca="1" si="16"/>
        <v>44704</v>
      </c>
      <c r="R556" t="str">
        <f t="shared" ca="1" si="17"/>
        <v>CUST1880</v>
      </c>
      <c r="S556">
        <f>IF(Table001__Page_1_13[[#This Row],[Loan Status]]="NO LOAN",0,1)</f>
        <v>1</v>
      </c>
      <c r="T556">
        <f>IF(Table001__Page_1_13[[#This Row],[Loan Status]]="active",1,0)</f>
        <v>1</v>
      </c>
      <c r="U556">
        <f>IF(Table001__Page_1_13[[#This Row],[NPA Status]]="NPA",Table001__Page_1_13[[#This Row],[Loan Amount (■)]],0)</f>
        <v>0</v>
      </c>
    </row>
    <row r="557" spans="1:21" x14ac:dyDescent="0.25">
      <c r="A557" t="s">
        <v>1331</v>
      </c>
      <c r="B557" t="s">
        <v>1371</v>
      </c>
      <c r="C557" t="s">
        <v>1372</v>
      </c>
      <c r="D557" t="s">
        <v>1334</v>
      </c>
      <c r="E557">
        <v>34</v>
      </c>
      <c r="F557" s="1">
        <v>45809</v>
      </c>
      <c r="G557">
        <v>78500</v>
      </c>
      <c r="H557">
        <v>0</v>
      </c>
      <c r="I557">
        <v>0</v>
      </c>
      <c r="J557">
        <v>0</v>
      </c>
      <c r="K557" t="s">
        <v>1356</v>
      </c>
      <c r="L557">
        <v>52000</v>
      </c>
      <c r="M557" t="s">
        <v>1344</v>
      </c>
      <c r="N557">
        <v>4100</v>
      </c>
      <c r="O557" t="s">
        <v>1357</v>
      </c>
      <c r="P557" t="s">
        <v>1338</v>
      </c>
      <c r="Q557" s="12">
        <f t="shared" ca="1" si="16"/>
        <v>44267</v>
      </c>
      <c r="R557" t="str">
        <f t="shared" ca="1" si="17"/>
        <v>CUST1917</v>
      </c>
      <c r="S557">
        <f>IF(Table001__Page_1_13[[#This Row],[Loan Status]]="NO LOAN",0,1)</f>
        <v>0</v>
      </c>
      <c r="T557">
        <f>IF(Table001__Page_1_13[[#This Row],[Loan Status]]="active",1,0)</f>
        <v>0</v>
      </c>
      <c r="U557">
        <f>IF(Table001__Page_1_13[[#This Row],[NPA Status]]="NPA",Table001__Page_1_13[[#This Row],[Loan Amount (■)]],0)</f>
        <v>0</v>
      </c>
    </row>
    <row r="558" spans="1:21" x14ac:dyDescent="0.25">
      <c r="A558" t="s">
        <v>1331</v>
      </c>
      <c r="B558" t="s">
        <v>1349</v>
      </c>
      <c r="C558" t="s">
        <v>1350</v>
      </c>
      <c r="D558" t="s">
        <v>1342</v>
      </c>
      <c r="E558">
        <v>34</v>
      </c>
      <c r="F558" s="1">
        <v>45771</v>
      </c>
      <c r="G558">
        <v>235600</v>
      </c>
      <c r="H558">
        <v>118300</v>
      </c>
      <c r="I558">
        <v>13.18</v>
      </c>
      <c r="J558">
        <v>10576</v>
      </c>
      <c r="K558" t="s">
        <v>1335</v>
      </c>
      <c r="L558">
        <v>339700</v>
      </c>
      <c r="M558" t="s">
        <v>1359</v>
      </c>
      <c r="N558">
        <v>32800</v>
      </c>
      <c r="O558" t="s">
        <v>1337</v>
      </c>
      <c r="P558" t="s">
        <v>1338</v>
      </c>
      <c r="Q558" s="12">
        <f t="shared" ca="1" si="16"/>
        <v>43994</v>
      </c>
      <c r="R558" t="str">
        <f t="shared" ca="1" si="17"/>
        <v>CUST1190</v>
      </c>
      <c r="S558">
        <f>IF(Table001__Page_1_13[[#This Row],[Loan Status]]="NO LOAN",0,1)</f>
        <v>1</v>
      </c>
      <c r="T558">
        <f>IF(Table001__Page_1_13[[#This Row],[Loan Status]]="active",1,0)</f>
        <v>0</v>
      </c>
      <c r="U558">
        <f>IF(Table001__Page_1_13[[#This Row],[NPA Status]]="NPA",Table001__Page_1_13[[#This Row],[Loan Amount (■)]],0)</f>
        <v>0</v>
      </c>
    </row>
    <row r="559" spans="1:21" x14ac:dyDescent="0.25">
      <c r="A559" t="s">
        <v>1339</v>
      </c>
      <c r="B559" t="s">
        <v>1364</v>
      </c>
      <c r="C559" t="s">
        <v>1365</v>
      </c>
      <c r="D559" t="s">
        <v>1334</v>
      </c>
      <c r="E559">
        <v>54</v>
      </c>
      <c r="F559" s="1">
        <v>44570</v>
      </c>
      <c r="G559">
        <v>93900</v>
      </c>
      <c r="H559">
        <v>0</v>
      </c>
      <c r="I559">
        <v>0</v>
      </c>
      <c r="J559">
        <v>0</v>
      </c>
      <c r="K559" t="s">
        <v>1356</v>
      </c>
      <c r="L559">
        <v>101400</v>
      </c>
      <c r="M559" t="s">
        <v>1344</v>
      </c>
      <c r="N559">
        <v>28700</v>
      </c>
      <c r="O559" t="s">
        <v>1357</v>
      </c>
      <c r="P559" t="s">
        <v>1338</v>
      </c>
      <c r="Q559" s="12">
        <f t="shared" ca="1" si="16"/>
        <v>45979</v>
      </c>
      <c r="R559" t="str">
        <f t="shared" ca="1" si="17"/>
        <v>CUST1188</v>
      </c>
      <c r="S559">
        <f>IF(Table001__Page_1_13[[#This Row],[Loan Status]]="NO LOAN",0,1)</f>
        <v>0</v>
      </c>
      <c r="T559">
        <f>IF(Table001__Page_1_13[[#This Row],[Loan Status]]="active",1,0)</f>
        <v>0</v>
      </c>
      <c r="U559">
        <f>IF(Table001__Page_1_13[[#This Row],[NPA Status]]="NPA",Table001__Page_1_13[[#This Row],[Loan Amount (■)]],0)</f>
        <v>0</v>
      </c>
    </row>
    <row r="560" spans="1:21" x14ac:dyDescent="0.25">
      <c r="A560" t="s">
        <v>1331</v>
      </c>
      <c r="B560" t="s">
        <v>1332</v>
      </c>
      <c r="C560" t="s">
        <v>1333</v>
      </c>
      <c r="D560" t="s">
        <v>1342</v>
      </c>
      <c r="E560">
        <v>40</v>
      </c>
      <c r="F560" s="1">
        <v>43733</v>
      </c>
      <c r="G560">
        <v>20500</v>
      </c>
      <c r="H560">
        <v>0</v>
      </c>
      <c r="I560">
        <v>0</v>
      </c>
      <c r="J560">
        <v>0</v>
      </c>
      <c r="K560" t="s">
        <v>1356</v>
      </c>
      <c r="L560">
        <v>13300</v>
      </c>
      <c r="M560" t="s">
        <v>16</v>
      </c>
      <c r="N560">
        <v>5600</v>
      </c>
      <c r="O560" t="s">
        <v>1357</v>
      </c>
      <c r="P560" t="s">
        <v>1338</v>
      </c>
      <c r="Q560" s="12">
        <f t="shared" ca="1" si="16"/>
        <v>43476</v>
      </c>
      <c r="R560" t="str">
        <f t="shared" ca="1" si="17"/>
        <v>CUST1868</v>
      </c>
      <c r="S560">
        <f>IF(Table001__Page_1_13[[#This Row],[Loan Status]]="NO LOAN",0,1)</f>
        <v>0</v>
      </c>
      <c r="T560">
        <f>IF(Table001__Page_1_13[[#This Row],[Loan Status]]="active",1,0)</f>
        <v>0</v>
      </c>
      <c r="U560">
        <f>IF(Table001__Page_1_13[[#This Row],[NPA Status]]="NPA",Table001__Page_1_13[[#This Row],[Loan Amount (■)]],0)</f>
        <v>0</v>
      </c>
    </row>
    <row r="561" spans="1:21" x14ac:dyDescent="0.25">
      <c r="A561" t="s">
        <v>1366</v>
      </c>
      <c r="B561" t="s">
        <v>1358</v>
      </c>
      <c r="C561" t="s">
        <v>1333</v>
      </c>
      <c r="D561" t="s">
        <v>1342</v>
      </c>
      <c r="E561">
        <v>31</v>
      </c>
      <c r="F561" s="1">
        <v>45932</v>
      </c>
      <c r="G561">
        <v>211500</v>
      </c>
      <c r="H561">
        <v>1160500</v>
      </c>
      <c r="I561">
        <v>9.32</v>
      </c>
      <c r="J561">
        <v>24271</v>
      </c>
      <c r="K561" t="s">
        <v>1351</v>
      </c>
      <c r="L561">
        <v>188100</v>
      </c>
      <c r="M561" t="s">
        <v>1352</v>
      </c>
      <c r="N561">
        <v>4800</v>
      </c>
      <c r="O561" t="s">
        <v>1353</v>
      </c>
      <c r="P561" t="s">
        <v>1345</v>
      </c>
      <c r="Q561" s="12">
        <f t="shared" ca="1" si="16"/>
        <v>43752</v>
      </c>
      <c r="R561" t="str">
        <f t="shared" ca="1" si="17"/>
        <v>CUST1270</v>
      </c>
      <c r="S561">
        <f>IF(Table001__Page_1_13[[#This Row],[Loan Status]]="NO LOAN",0,1)</f>
        <v>1</v>
      </c>
      <c r="T561">
        <f>IF(Table001__Page_1_13[[#This Row],[Loan Status]]="active",1,0)</f>
        <v>0</v>
      </c>
      <c r="U561">
        <f>IF(Table001__Page_1_13[[#This Row],[NPA Status]]="NPA",Table001__Page_1_13[[#This Row],[Loan Amount (■)]],0)</f>
        <v>1160500</v>
      </c>
    </row>
    <row r="562" spans="1:21" x14ac:dyDescent="0.25">
      <c r="A562" t="s">
        <v>1331</v>
      </c>
      <c r="B562" t="s">
        <v>1340</v>
      </c>
      <c r="C562" t="s">
        <v>1341</v>
      </c>
      <c r="D562" t="s">
        <v>1334</v>
      </c>
      <c r="E562">
        <v>36</v>
      </c>
      <c r="F562" s="1">
        <v>45748</v>
      </c>
      <c r="G562">
        <v>181000</v>
      </c>
      <c r="H562">
        <v>233500</v>
      </c>
      <c r="I562">
        <v>8.08</v>
      </c>
      <c r="J562">
        <v>4743</v>
      </c>
      <c r="K562" t="s">
        <v>1343</v>
      </c>
      <c r="L562">
        <v>186000</v>
      </c>
      <c r="M562" t="s">
        <v>1359</v>
      </c>
      <c r="N562">
        <v>800</v>
      </c>
      <c r="O562" t="s">
        <v>1337</v>
      </c>
      <c r="P562" t="s">
        <v>1338</v>
      </c>
      <c r="Q562" s="12">
        <f t="shared" ca="1" si="16"/>
        <v>44352</v>
      </c>
      <c r="R562" t="str">
        <f t="shared" ca="1" si="17"/>
        <v>CUST1783</v>
      </c>
      <c r="S562">
        <f>IF(Table001__Page_1_13[[#This Row],[Loan Status]]="NO LOAN",0,1)</f>
        <v>1</v>
      </c>
      <c r="T562">
        <f>IF(Table001__Page_1_13[[#This Row],[Loan Status]]="active",1,0)</f>
        <v>1</v>
      </c>
      <c r="U562">
        <f>IF(Table001__Page_1_13[[#This Row],[NPA Status]]="NPA",Table001__Page_1_13[[#This Row],[Loan Amount (■)]],0)</f>
        <v>0</v>
      </c>
    </row>
    <row r="563" spans="1:21" x14ac:dyDescent="0.25">
      <c r="A563" t="s">
        <v>1346</v>
      </c>
      <c r="B563" t="s">
        <v>1347</v>
      </c>
      <c r="C563" t="s">
        <v>1348</v>
      </c>
      <c r="D563" t="s">
        <v>1334</v>
      </c>
      <c r="E563">
        <v>51</v>
      </c>
      <c r="F563" s="1">
        <v>45322</v>
      </c>
      <c r="G563">
        <v>123500</v>
      </c>
      <c r="H563">
        <v>159200</v>
      </c>
      <c r="I563">
        <v>10.49</v>
      </c>
      <c r="J563">
        <v>7382</v>
      </c>
      <c r="K563" t="s">
        <v>1343</v>
      </c>
      <c r="L563">
        <v>176100</v>
      </c>
      <c r="M563" t="s">
        <v>16</v>
      </c>
      <c r="N563">
        <v>2200</v>
      </c>
      <c r="O563" t="s">
        <v>1337</v>
      </c>
      <c r="P563" t="s">
        <v>1376</v>
      </c>
      <c r="Q563" s="12">
        <f t="shared" ca="1" si="16"/>
        <v>45221</v>
      </c>
      <c r="R563" t="str">
        <f t="shared" ca="1" si="17"/>
        <v>CUST1855</v>
      </c>
      <c r="S563">
        <f>IF(Table001__Page_1_13[[#This Row],[Loan Status]]="NO LOAN",0,1)</f>
        <v>1</v>
      </c>
      <c r="T563">
        <f>IF(Table001__Page_1_13[[#This Row],[Loan Status]]="active",1,0)</f>
        <v>1</v>
      </c>
      <c r="U563">
        <f>IF(Table001__Page_1_13[[#This Row],[NPA Status]]="NPA",Table001__Page_1_13[[#This Row],[Loan Amount (■)]],0)</f>
        <v>0</v>
      </c>
    </row>
    <row r="564" spans="1:21" x14ac:dyDescent="0.25">
      <c r="A564" t="s">
        <v>1346</v>
      </c>
      <c r="B564" t="s">
        <v>1368</v>
      </c>
      <c r="C564" t="s">
        <v>1365</v>
      </c>
      <c r="D564" t="s">
        <v>1334</v>
      </c>
      <c r="E564">
        <v>26</v>
      </c>
      <c r="F564" s="1">
        <v>45464</v>
      </c>
      <c r="G564">
        <v>28700</v>
      </c>
      <c r="H564">
        <v>333600</v>
      </c>
      <c r="I564">
        <v>12.34</v>
      </c>
      <c r="J564">
        <v>15757</v>
      </c>
      <c r="K564" t="s">
        <v>1374</v>
      </c>
      <c r="L564">
        <v>20700</v>
      </c>
      <c r="M564" t="s">
        <v>1359</v>
      </c>
      <c r="N564">
        <v>2500</v>
      </c>
      <c r="O564" t="s">
        <v>1353</v>
      </c>
      <c r="P564" t="s">
        <v>1338</v>
      </c>
      <c r="Q564" s="12">
        <f t="shared" ca="1" si="16"/>
        <v>45530</v>
      </c>
      <c r="R564" t="str">
        <f t="shared" ca="1" si="17"/>
        <v>CUST1503</v>
      </c>
      <c r="S564">
        <f>IF(Table001__Page_1_13[[#This Row],[Loan Status]]="NO LOAN",0,1)</f>
        <v>1</v>
      </c>
      <c r="T564">
        <f>IF(Table001__Page_1_13[[#This Row],[Loan Status]]="active",1,0)</f>
        <v>0</v>
      </c>
      <c r="U564">
        <f>IF(Table001__Page_1_13[[#This Row],[NPA Status]]="NPA",Table001__Page_1_13[[#This Row],[Loan Amount (■)]],0)</f>
        <v>333600</v>
      </c>
    </row>
    <row r="565" spans="1:21" x14ac:dyDescent="0.25">
      <c r="A565" t="s">
        <v>1366</v>
      </c>
      <c r="B565" t="s">
        <v>1369</v>
      </c>
      <c r="C565" t="s">
        <v>1370</v>
      </c>
      <c r="D565" t="s">
        <v>1342</v>
      </c>
      <c r="E565">
        <v>39</v>
      </c>
      <c r="F565" s="1">
        <v>44846</v>
      </c>
      <c r="G565">
        <v>32800</v>
      </c>
      <c r="H565">
        <v>0</v>
      </c>
      <c r="I565">
        <v>0</v>
      </c>
      <c r="J565">
        <v>0</v>
      </c>
      <c r="K565" t="s">
        <v>1356</v>
      </c>
      <c r="L565">
        <v>40800</v>
      </c>
      <c r="M565" t="s">
        <v>1344</v>
      </c>
      <c r="N565">
        <v>9600</v>
      </c>
      <c r="O565" t="s">
        <v>1357</v>
      </c>
      <c r="P565" t="s">
        <v>1376</v>
      </c>
      <c r="Q565" s="12">
        <f t="shared" ca="1" si="16"/>
        <v>45293</v>
      </c>
      <c r="R565" t="str">
        <f t="shared" ca="1" si="17"/>
        <v>CUST1314</v>
      </c>
      <c r="S565">
        <f>IF(Table001__Page_1_13[[#This Row],[Loan Status]]="NO LOAN",0,1)</f>
        <v>0</v>
      </c>
      <c r="T565">
        <f>IF(Table001__Page_1_13[[#This Row],[Loan Status]]="active",1,0)</f>
        <v>0</v>
      </c>
      <c r="U565">
        <f>IF(Table001__Page_1_13[[#This Row],[NPA Status]]="NPA",Table001__Page_1_13[[#This Row],[Loan Amount (■)]],0)</f>
        <v>0</v>
      </c>
    </row>
    <row r="566" spans="1:21" x14ac:dyDescent="0.25">
      <c r="A566" t="s">
        <v>1331</v>
      </c>
      <c r="B566" t="s">
        <v>1362</v>
      </c>
      <c r="C566" t="s">
        <v>1363</v>
      </c>
      <c r="D566" t="s">
        <v>1334</v>
      </c>
      <c r="E566">
        <v>57</v>
      </c>
      <c r="F566" s="1">
        <v>44702</v>
      </c>
      <c r="G566">
        <v>15200</v>
      </c>
      <c r="H566">
        <v>464300</v>
      </c>
      <c r="I566">
        <v>10.11</v>
      </c>
      <c r="J566">
        <v>15006</v>
      </c>
      <c r="K566" t="s">
        <v>1343</v>
      </c>
      <c r="L566">
        <v>20500</v>
      </c>
      <c r="M566" t="s">
        <v>1336</v>
      </c>
      <c r="N566">
        <v>6300</v>
      </c>
      <c r="O566" t="s">
        <v>1337</v>
      </c>
      <c r="P566" t="s">
        <v>1338</v>
      </c>
      <c r="Q566" s="12">
        <f t="shared" ca="1" si="16"/>
        <v>45612</v>
      </c>
      <c r="R566" t="str">
        <f t="shared" ca="1" si="17"/>
        <v>CUST1028</v>
      </c>
      <c r="S566">
        <f>IF(Table001__Page_1_13[[#This Row],[Loan Status]]="NO LOAN",0,1)</f>
        <v>1</v>
      </c>
      <c r="T566">
        <f>IF(Table001__Page_1_13[[#This Row],[Loan Status]]="active",1,0)</f>
        <v>1</v>
      </c>
      <c r="U566">
        <f>IF(Table001__Page_1_13[[#This Row],[NPA Status]]="NPA",Table001__Page_1_13[[#This Row],[Loan Amount (■)]],0)</f>
        <v>0</v>
      </c>
    </row>
    <row r="567" spans="1:21" x14ac:dyDescent="0.25">
      <c r="A567" t="s">
        <v>1346</v>
      </c>
      <c r="B567" t="s">
        <v>1371</v>
      </c>
      <c r="C567" t="s">
        <v>1372</v>
      </c>
      <c r="D567" t="s">
        <v>1334</v>
      </c>
      <c r="E567">
        <v>24</v>
      </c>
      <c r="F567" s="1">
        <v>44039</v>
      </c>
      <c r="G567">
        <v>110900</v>
      </c>
      <c r="H567">
        <v>101600</v>
      </c>
      <c r="I567">
        <v>12.64</v>
      </c>
      <c r="J567">
        <v>9057</v>
      </c>
      <c r="K567" t="s">
        <v>1335</v>
      </c>
      <c r="L567">
        <v>93500</v>
      </c>
      <c r="M567" t="s">
        <v>16</v>
      </c>
      <c r="N567">
        <v>2500</v>
      </c>
      <c r="O567" t="s">
        <v>1337</v>
      </c>
      <c r="P567" t="s">
        <v>1361</v>
      </c>
      <c r="Q567" s="12">
        <f t="shared" ca="1" si="16"/>
        <v>44494</v>
      </c>
      <c r="R567" t="str">
        <f t="shared" ca="1" si="17"/>
        <v>CUST1167</v>
      </c>
      <c r="S567">
        <f>IF(Table001__Page_1_13[[#This Row],[Loan Status]]="NO LOAN",0,1)</f>
        <v>1</v>
      </c>
      <c r="T567">
        <f>IF(Table001__Page_1_13[[#This Row],[Loan Status]]="active",1,0)</f>
        <v>0</v>
      </c>
      <c r="U567">
        <f>IF(Table001__Page_1_13[[#This Row],[NPA Status]]="NPA",Table001__Page_1_13[[#This Row],[Loan Amount (■)]],0)</f>
        <v>0</v>
      </c>
    </row>
    <row r="568" spans="1:21" x14ac:dyDescent="0.25">
      <c r="A568" t="s">
        <v>1366</v>
      </c>
      <c r="B568" t="s">
        <v>1364</v>
      </c>
      <c r="C568" t="s">
        <v>1365</v>
      </c>
      <c r="D568" t="s">
        <v>1334</v>
      </c>
      <c r="E568">
        <v>24</v>
      </c>
      <c r="F568" s="1">
        <v>43514</v>
      </c>
      <c r="G568">
        <v>23800</v>
      </c>
      <c r="H568">
        <v>277300</v>
      </c>
      <c r="I568">
        <v>10.14</v>
      </c>
      <c r="J568">
        <v>24397</v>
      </c>
      <c r="K568" t="s">
        <v>1343</v>
      </c>
      <c r="L568">
        <v>22100</v>
      </c>
      <c r="M568" t="s">
        <v>1352</v>
      </c>
      <c r="N568">
        <v>6600</v>
      </c>
      <c r="O568" t="s">
        <v>1337</v>
      </c>
      <c r="P568" t="s">
        <v>1338</v>
      </c>
      <c r="Q568" s="12">
        <f t="shared" ca="1" si="16"/>
        <v>44555</v>
      </c>
      <c r="R568" t="str">
        <f t="shared" ca="1" si="17"/>
        <v>CUST1270</v>
      </c>
      <c r="S568">
        <f>IF(Table001__Page_1_13[[#This Row],[Loan Status]]="NO LOAN",0,1)</f>
        <v>1</v>
      </c>
      <c r="T568">
        <f>IF(Table001__Page_1_13[[#This Row],[Loan Status]]="active",1,0)</f>
        <v>1</v>
      </c>
      <c r="U568">
        <f>IF(Table001__Page_1_13[[#This Row],[NPA Status]]="NPA",Table001__Page_1_13[[#This Row],[Loan Amount (■)]],0)</f>
        <v>0</v>
      </c>
    </row>
    <row r="569" spans="1:21" x14ac:dyDescent="0.25">
      <c r="A569" t="s">
        <v>1366</v>
      </c>
      <c r="B569" t="s">
        <v>1373</v>
      </c>
      <c r="C569" t="s">
        <v>1365</v>
      </c>
      <c r="D569" t="s">
        <v>1342</v>
      </c>
      <c r="E569">
        <v>40</v>
      </c>
      <c r="F569" s="1">
        <v>44616</v>
      </c>
      <c r="G569">
        <v>17400</v>
      </c>
      <c r="H569">
        <v>0</v>
      </c>
      <c r="I569">
        <v>0</v>
      </c>
      <c r="J569">
        <v>0</v>
      </c>
      <c r="K569" t="s">
        <v>1356</v>
      </c>
      <c r="L569">
        <v>12900</v>
      </c>
      <c r="M569" t="s">
        <v>1344</v>
      </c>
      <c r="N569">
        <v>13400</v>
      </c>
      <c r="O569" t="s">
        <v>1357</v>
      </c>
      <c r="P569" t="s">
        <v>1338</v>
      </c>
      <c r="Q569" s="12">
        <f t="shared" ca="1" si="16"/>
        <v>45716</v>
      </c>
      <c r="R569" t="str">
        <f t="shared" ca="1" si="17"/>
        <v>CUST1901</v>
      </c>
      <c r="S569">
        <f>IF(Table001__Page_1_13[[#This Row],[Loan Status]]="NO LOAN",0,1)</f>
        <v>0</v>
      </c>
      <c r="T569">
        <f>IF(Table001__Page_1_13[[#This Row],[Loan Status]]="active",1,0)</f>
        <v>0</v>
      </c>
      <c r="U569">
        <f>IF(Table001__Page_1_13[[#This Row],[NPA Status]]="NPA",Table001__Page_1_13[[#This Row],[Loan Amount (■)]],0)</f>
        <v>0</v>
      </c>
    </row>
    <row r="570" spans="1:21" x14ac:dyDescent="0.25">
      <c r="A570" t="s">
        <v>1339</v>
      </c>
      <c r="B570" t="s">
        <v>1358</v>
      </c>
      <c r="C570" t="s">
        <v>1333</v>
      </c>
      <c r="D570" t="s">
        <v>1334</v>
      </c>
      <c r="E570">
        <v>30</v>
      </c>
      <c r="F570" s="1">
        <v>43688</v>
      </c>
      <c r="G570">
        <v>221700</v>
      </c>
      <c r="H570">
        <v>708700</v>
      </c>
      <c r="I570">
        <v>14.55</v>
      </c>
      <c r="J570">
        <v>34211</v>
      </c>
      <c r="K570" t="s">
        <v>1351</v>
      </c>
      <c r="L570">
        <v>210400</v>
      </c>
      <c r="M570" t="s">
        <v>16</v>
      </c>
      <c r="N570">
        <v>13700</v>
      </c>
      <c r="O570" t="s">
        <v>1353</v>
      </c>
      <c r="P570" t="s">
        <v>1361</v>
      </c>
      <c r="Q570" s="12">
        <f t="shared" ca="1" si="16"/>
        <v>44743</v>
      </c>
      <c r="R570" t="str">
        <f t="shared" ca="1" si="17"/>
        <v>CUST1275</v>
      </c>
      <c r="S570">
        <f>IF(Table001__Page_1_13[[#This Row],[Loan Status]]="NO LOAN",0,1)</f>
        <v>1</v>
      </c>
      <c r="T570">
        <f>IF(Table001__Page_1_13[[#This Row],[Loan Status]]="active",1,0)</f>
        <v>0</v>
      </c>
      <c r="U570">
        <f>IF(Table001__Page_1_13[[#This Row],[NPA Status]]="NPA",Table001__Page_1_13[[#This Row],[Loan Amount (■)]],0)</f>
        <v>708700</v>
      </c>
    </row>
    <row r="571" spans="1:21" x14ac:dyDescent="0.25">
      <c r="A571" t="s">
        <v>1339</v>
      </c>
      <c r="B571" t="s">
        <v>1349</v>
      </c>
      <c r="C571" t="s">
        <v>1350</v>
      </c>
      <c r="D571" t="s">
        <v>1342</v>
      </c>
      <c r="E571">
        <v>44</v>
      </c>
      <c r="F571" s="1">
        <v>44897</v>
      </c>
      <c r="G571">
        <v>144100</v>
      </c>
      <c r="H571">
        <v>235300</v>
      </c>
      <c r="I571">
        <v>9.16</v>
      </c>
      <c r="J571">
        <v>7500</v>
      </c>
      <c r="K571" t="s">
        <v>1343</v>
      </c>
      <c r="L571">
        <v>142800</v>
      </c>
      <c r="M571" t="s">
        <v>1352</v>
      </c>
      <c r="N571">
        <v>1500</v>
      </c>
      <c r="O571" t="s">
        <v>1337</v>
      </c>
      <c r="P571" t="s">
        <v>1338</v>
      </c>
      <c r="Q571" s="12">
        <f t="shared" ca="1" si="16"/>
        <v>44536</v>
      </c>
      <c r="R571" t="str">
        <f t="shared" ca="1" si="17"/>
        <v>CUST1636</v>
      </c>
      <c r="S571">
        <f>IF(Table001__Page_1_13[[#This Row],[Loan Status]]="NO LOAN",0,1)</f>
        <v>1</v>
      </c>
      <c r="T571">
        <f>IF(Table001__Page_1_13[[#This Row],[Loan Status]]="active",1,0)</f>
        <v>1</v>
      </c>
      <c r="U571">
        <f>IF(Table001__Page_1_13[[#This Row],[NPA Status]]="NPA",Table001__Page_1_13[[#This Row],[Loan Amount (■)]],0)</f>
        <v>0</v>
      </c>
    </row>
    <row r="572" spans="1:21" x14ac:dyDescent="0.25">
      <c r="A572" t="s">
        <v>1339</v>
      </c>
      <c r="B572" t="s">
        <v>1364</v>
      </c>
      <c r="C572" t="s">
        <v>1365</v>
      </c>
      <c r="D572" t="s">
        <v>1342</v>
      </c>
      <c r="E572">
        <v>55</v>
      </c>
      <c r="F572" s="1">
        <v>44994</v>
      </c>
      <c r="G572">
        <v>56500</v>
      </c>
      <c r="H572">
        <v>112200</v>
      </c>
      <c r="I572">
        <v>10.58</v>
      </c>
      <c r="J572">
        <v>2877</v>
      </c>
      <c r="K572" t="s">
        <v>1351</v>
      </c>
      <c r="L572">
        <v>65800</v>
      </c>
      <c r="M572" t="s">
        <v>16</v>
      </c>
      <c r="N572">
        <v>7600</v>
      </c>
      <c r="O572" t="s">
        <v>1353</v>
      </c>
      <c r="P572" t="s">
        <v>1345</v>
      </c>
      <c r="Q572" s="12">
        <f t="shared" ca="1" si="16"/>
        <v>43664</v>
      </c>
      <c r="R572" t="str">
        <f t="shared" ca="1" si="17"/>
        <v>CUST1009</v>
      </c>
      <c r="S572">
        <f>IF(Table001__Page_1_13[[#This Row],[Loan Status]]="NO LOAN",0,1)</f>
        <v>1</v>
      </c>
      <c r="T572">
        <f>IF(Table001__Page_1_13[[#This Row],[Loan Status]]="active",1,0)</f>
        <v>0</v>
      </c>
      <c r="U572">
        <f>IF(Table001__Page_1_13[[#This Row],[NPA Status]]="NPA",Table001__Page_1_13[[#This Row],[Loan Amount (■)]],0)</f>
        <v>112200</v>
      </c>
    </row>
    <row r="573" spans="1:21" x14ac:dyDescent="0.25">
      <c r="A573" t="s">
        <v>1339</v>
      </c>
      <c r="B573" t="s">
        <v>1369</v>
      </c>
      <c r="C573" t="s">
        <v>1370</v>
      </c>
      <c r="D573" t="s">
        <v>1334</v>
      </c>
      <c r="E573">
        <v>46</v>
      </c>
      <c r="F573" s="1">
        <v>45285</v>
      </c>
      <c r="G573">
        <v>66900</v>
      </c>
      <c r="H573">
        <v>0</v>
      </c>
      <c r="I573">
        <v>0</v>
      </c>
      <c r="J573">
        <v>0</v>
      </c>
      <c r="K573" t="s">
        <v>1356</v>
      </c>
      <c r="L573">
        <v>85100</v>
      </c>
      <c r="M573" t="s">
        <v>1344</v>
      </c>
      <c r="N573">
        <v>2400</v>
      </c>
      <c r="O573" t="s">
        <v>1357</v>
      </c>
      <c r="P573" t="s">
        <v>1345</v>
      </c>
      <c r="Q573" s="12">
        <f t="shared" ca="1" si="16"/>
        <v>45610</v>
      </c>
      <c r="R573" t="str">
        <f t="shared" ca="1" si="17"/>
        <v>CUST1088</v>
      </c>
      <c r="S573">
        <f>IF(Table001__Page_1_13[[#This Row],[Loan Status]]="NO LOAN",0,1)</f>
        <v>0</v>
      </c>
      <c r="T573">
        <f>IF(Table001__Page_1_13[[#This Row],[Loan Status]]="active",1,0)</f>
        <v>0</v>
      </c>
      <c r="U573">
        <f>IF(Table001__Page_1_13[[#This Row],[NPA Status]]="NPA",Table001__Page_1_13[[#This Row],[Loan Amount (■)]],0)</f>
        <v>0</v>
      </c>
    </row>
    <row r="574" spans="1:21" x14ac:dyDescent="0.25">
      <c r="A574" t="s">
        <v>1331</v>
      </c>
      <c r="B574" t="s">
        <v>1362</v>
      </c>
      <c r="C574" t="s">
        <v>1363</v>
      </c>
      <c r="D574" t="s">
        <v>1334</v>
      </c>
      <c r="E574">
        <v>57</v>
      </c>
      <c r="F574" s="1">
        <v>45790</v>
      </c>
      <c r="G574">
        <v>9700</v>
      </c>
      <c r="H574">
        <v>0</v>
      </c>
      <c r="I574">
        <v>0</v>
      </c>
      <c r="J574">
        <v>0</v>
      </c>
      <c r="K574" t="s">
        <v>1356</v>
      </c>
      <c r="L574">
        <v>7900</v>
      </c>
      <c r="M574" t="s">
        <v>16</v>
      </c>
      <c r="N574">
        <v>19100</v>
      </c>
      <c r="O574" t="s">
        <v>1357</v>
      </c>
      <c r="P574" t="s">
        <v>1345</v>
      </c>
      <c r="Q574" s="12">
        <f t="shared" ca="1" si="16"/>
        <v>45286</v>
      </c>
      <c r="R574" t="str">
        <f t="shared" ca="1" si="17"/>
        <v>CUST1062</v>
      </c>
      <c r="S574">
        <f>IF(Table001__Page_1_13[[#This Row],[Loan Status]]="NO LOAN",0,1)</f>
        <v>0</v>
      </c>
      <c r="T574">
        <f>IF(Table001__Page_1_13[[#This Row],[Loan Status]]="active",1,0)</f>
        <v>0</v>
      </c>
      <c r="U574">
        <f>IF(Table001__Page_1_13[[#This Row],[NPA Status]]="NPA",Table001__Page_1_13[[#This Row],[Loan Amount (■)]],0)</f>
        <v>0</v>
      </c>
    </row>
    <row r="575" spans="1:21" x14ac:dyDescent="0.25">
      <c r="A575" t="s">
        <v>1346</v>
      </c>
      <c r="B575" t="s">
        <v>1332</v>
      </c>
      <c r="C575" t="s">
        <v>1333</v>
      </c>
      <c r="D575" t="s">
        <v>1342</v>
      </c>
      <c r="E575">
        <v>58</v>
      </c>
      <c r="F575" s="1">
        <v>44927</v>
      </c>
      <c r="G575">
        <v>163500</v>
      </c>
      <c r="H575">
        <v>362200</v>
      </c>
      <c r="I575">
        <v>11.91</v>
      </c>
      <c r="J575">
        <v>8040</v>
      </c>
      <c r="K575" t="s">
        <v>1343</v>
      </c>
      <c r="L575">
        <v>83100</v>
      </c>
      <c r="M575" t="s">
        <v>1359</v>
      </c>
      <c r="N575">
        <v>17200</v>
      </c>
      <c r="O575" t="s">
        <v>1337</v>
      </c>
      <c r="P575" t="s">
        <v>1345</v>
      </c>
      <c r="Q575" s="12">
        <f t="shared" ca="1" si="16"/>
        <v>45769</v>
      </c>
      <c r="R575" t="str">
        <f t="shared" ca="1" si="17"/>
        <v>CUST1891</v>
      </c>
      <c r="S575">
        <f>IF(Table001__Page_1_13[[#This Row],[Loan Status]]="NO LOAN",0,1)</f>
        <v>1</v>
      </c>
      <c r="T575">
        <f>IF(Table001__Page_1_13[[#This Row],[Loan Status]]="active",1,0)</f>
        <v>1</v>
      </c>
      <c r="U575">
        <f>IF(Table001__Page_1_13[[#This Row],[NPA Status]]="NPA",Table001__Page_1_13[[#This Row],[Loan Amount (■)]],0)</f>
        <v>0</v>
      </c>
    </row>
    <row r="576" spans="1:21" x14ac:dyDescent="0.25">
      <c r="A576" t="s">
        <v>1346</v>
      </c>
      <c r="B576" t="s">
        <v>1362</v>
      </c>
      <c r="C576" t="s">
        <v>1363</v>
      </c>
      <c r="D576" t="s">
        <v>1342</v>
      </c>
      <c r="E576">
        <v>41</v>
      </c>
      <c r="F576" s="1">
        <v>44596</v>
      </c>
      <c r="G576">
        <v>41600</v>
      </c>
      <c r="H576">
        <v>275900</v>
      </c>
      <c r="I576">
        <v>11.51</v>
      </c>
      <c r="J576">
        <v>12925</v>
      </c>
      <c r="K576" t="s">
        <v>1343</v>
      </c>
      <c r="L576">
        <v>41400</v>
      </c>
      <c r="M576" t="s">
        <v>1344</v>
      </c>
      <c r="N576">
        <v>3800</v>
      </c>
      <c r="O576" t="s">
        <v>1337</v>
      </c>
      <c r="P576" t="s">
        <v>1361</v>
      </c>
      <c r="Q576" s="12">
        <f t="shared" ca="1" si="16"/>
        <v>46144</v>
      </c>
      <c r="R576" t="str">
        <f t="shared" ca="1" si="17"/>
        <v>CUST1512</v>
      </c>
      <c r="S576">
        <f>IF(Table001__Page_1_13[[#This Row],[Loan Status]]="NO LOAN",0,1)</f>
        <v>1</v>
      </c>
      <c r="T576">
        <f>IF(Table001__Page_1_13[[#This Row],[Loan Status]]="active",1,0)</f>
        <v>1</v>
      </c>
      <c r="U576">
        <f>IF(Table001__Page_1_13[[#This Row],[NPA Status]]="NPA",Table001__Page_1_13[[#This Row],[Loan Amount (■)]],0)</f>
        <v>0</v>
      </c>
    </row>
    <row r="577" spans="1:21" x14ac:dyDescent="0.25">
      <c r="A577" t="s">
        <v>1339</v>
      </c>
      <c r="B577" t="s">
        <v>1360</v>
      </c>
      <c r="C577" t="s">
        <v>1341</v>
      </c>
      <c r="D577" t="s">
        <v>1342</v>
      </c>
      <c r="E577">
        <v>60</v>
      </c>
      <c r="F577" s="1">
        <v>45147</v>
      </c>
      <c r="G577">
        <v>99300</v>
      </c>
      <c r="H577">
        <v>263000</v>
      </c>
      <c r="I577">
        <v>9.6</v>
      </c>
      <c r="J577">
        <v>12088</v>
      </c>
      <c r="K577" t="s">
        <v>1335</v>
      </c>
      <c r="L577">
        <v>106600</v>
      </c>
      <c r="M577" t="s">
        <v>16</v>
      </c>
      <c r="N577">
        <v>4300</v>
      </c>
      <c r="O577" t="s">
        <v>1337</v>
      </c>
      <c r="P577" t="s">
        <v>1338</v>
      </c>
      <c r="Q577" s="12">
        <f t="shared" ref="Q577:Q600" ca="1" si="18">RANDBETWEEN(DATE(2019,1,1),DATE(2026,9,30))</f>
        <v>44235</v>
      </c>
      <c r="R577" t="str">
        <f t="shared" ca="1" si="17"/>
        <v>CUST1664</v>
      </c>
      <c r="S577">
        <f>IF(Table001__Page_1_13[[#This Row],[Loan Status]]="NO LOAN",0,1)</f>
        <v>1</v>
      </c>
      <c r="T577">
        <f>IF(Table001__Page_1_13[[#This Row],[Loan Status]]="active",1,0)</f>
        <v>0</v>
      </c>
      <c r="U577">
        <f>IF(Table001__Page_1_13[[#This Row],[NPA Status]]="NPA",Table001__Page_1_13[[#This Row],[Loan Amount (■)]],0)</f>
        <v>0</v>
      </c>
    </row>
    <row r="578" spans="1:21" x14ac:dyDescent="0.25">
      <c r="A578" t="s">
        <v>1366</v>
      </c>
      <c r="B578" t="s">
        <v>1362</v>
      </c>
      <c r="C578" t="s">
        <v>1363</v>
      </c>
      <c r="D578" t="s">
        <v>1342</v>
      </c>
      <c r="E578">
        <v>59</v>
      </c>
      <c r="F578" s="1">
        <v>45933</v>
      </c>
      <c r="G578">
        <v>9000</v>
      </c>
      <c r="H578">
        <v>492600</v>
      </c>
      <c r="I578">
        <v>11.52</v>
      </c>
      <c r="J578">
        <v>10839</v>
      </c>
      <c r="K578" t="s">
        <v>1343</v>
      </c>
      <c r="L578">
        <v>9600</v>
      </c>
      <c r="M578" t="s">
        <v>1336</v>
      </c>
      <c r="N578">
        <v>5600</v>
      </c>
      <c r="O578" t="s">
        <v>1337</v>
      </c>
      <c r="P578" t="s">
        <v>1345</v>
      </c>
      <c r="Q578" s="12">
        <f t="shared" ca="1" si="18"/>
        <v>45836</v>
      </c>
      <c r="R578" t="str">
        <f t="shared" ref="R578:R600" ca="1" si="19">"CUST"&amp; RANDBETWEEN(1001,2001)</f>
        <v>CUST1559</v>
      </c>
      <c r="S578">
        <f>IF(Table001__Page_1_13[[#This Row],[Loan Status]]="NO LOAN",0,1)</f>
        <v>1</v>
      </c>
      <c r="T578">
        <f>IF(Table001__Page_1_13[[#This Row],[Loan Status]]="active",1,0)</f>
        <v>1</v>
      </c>
      <c r="U578">
        <f>IF(Table001__Page_1_13[[#This Row],[NPA Status]]="NPA",Table001__Page_1_13[[#This Row],[Loan Amount (■)]],0)</f>
        <v>0</v>
      </c>
    </row>
    <row r="579" spans="1:21" x14ac:dyDescent="0.25">
      <c r="A579" t="s">
        <v>1331</v>
      </c>
      <c r="B579" t="s">
        <v>1360</v>
      </c>
      <c r="C579" t="s">
        <v>1341</v>
      </c>
      <c r="D579" t="s">
        <v>1334</v>
      </c>
      <c r="E579">
        <v>41</v>
      </c>
      <c r="F579" s="1">
        <v>43840</v>
      </c>
      <c r="G579">
        <v>172200</v>
      </c>
      <c r="H579">
        <v>0</v>
      </c>
      <c r="I579">
        <v>0</v>
      </c>
      <c r="J579">
        <v>0</v>
      </c>
      <c r="K579" t="s">
        <v>1356</v>
      </c>
      <c r="L579">
        <v>158100</v>
      </c>
      <c r="M579" t="s">
        <v>16</v>
      </c>
      <c r="N579">
        <v>1100</v>
      </c>
      <c r="O579" t="s">
        <v>1357</v>
      </c>
      <c r="P579" t="s">
        <v>1361</v>
      </c>
      <c r="Q579" s="12">
        <f t="shared" ca="1" si="18"/>
        <v>44256</v>
      </c>
      <c r="R579" t="str">
        <f t="shared" ca="1" si="19"/>
        <v>CUST1894</v>
      </c>
      <c r="S579">
        <f>IF(Table001__Page_1_13[[#This Row],[Loan Status]]="NO LOAN",0,1)</f>
        <v>0</v>
      </c>
      <c r="T579">
        <f>IF(Table001__Page_1_13[[#This Row],[Loan Status]]="active",1,0)</f>
        <v>0</v>
      </c>
      <c r="U579">
        <f>IF(Table001__Page_1_13[[#This Row],[NPA Status]]="NPA",Table001__Page_1_13[[#This Row],[Loan Amount (■)]],0)</f>
        <v>0</v>
      </c>
    </row>
    <row r="580" spans="1:21" x14ac:dyDescent="0.25">
      <c r="A580" t="s">
        <v>1346</v>
      </c>
      <c r="B580" t="s">
        <v>1371</v>
      </c>
      <c r="C580" t="s">
        <v>1372</v>
      </c>
      <c r="D580" t="s">
        <v>1334</v>
      </c>
      <c r="E580">
        <v>30</v>
      </c>
      <c r="F580" s="1">
        <v>45586</v>
      </c>
      <c r="G580">
        <v>39600</v>
      </c>
      <c r="H580">
        <v>0</v>
      </c>
      <c r="I580">
        <v>0</v>
      </c>
      <c r="J580">
        <v>0</v>
      </c>
      <c r="K580" t="s">
        <v>1356</v>
      </c>
      <c r="L580">
        <v>40800</v>
      </c>
      <c r="M580" t="s">
        <v>1359</v>
      </c>
      <c r="N580">
        <v>11500</v>
      </c>
      <c r="O580" t="s">
        <v>1357</v>
      </c>
      <c r="P580" t="s">
        <v>1338</v>
      </c>
      <c r="Q580" s="12">
        <f t="shared" ca="1" si="18"/>
        <v>44979</v>
      </c>
      <c r="R580" t="str">
        <f t="shared" ca="1" si="19"/>
        <v>CUST1441</v>
      </c>
      <c r="S580">
        <f>IF(Table001__Page_1_13[[#This Row],[Loan Status]]="NO LOAN",0,1)</f>
        <v>0</v>
      </c>
      <c r="T580">
        <f>IF(Table001__Page_1_13[[#This Row],[Loan Status]]="active",1,0)</f>
        <v>0</v>
      </c>
      <c r="U580">
        <f>IF(Table001__Page_1_13[[#This Row],[NPA Status]]="NPA",Table001__Page_1_13[[#This Row],[Loan Amount (■)]],0)</f>
        <v>0</v>
      </c>
    </row>
    <row r="581" spans="1:21" x14ac:dyDescent="0.25">
      <c r="A581" t="s">
        <v>1366</v>
      </c>
      <c r="B581" t="s">
        <v>1332</v>
      </c>
      <c r="C581" t="s">
        <v>1333</v>
      </c>
      <c r="D581" t="s">
        <v>1334</v>
      </c>
      <c r="E581">
        <v>58</v>
      </c>
      <c r="F581" s="1">
        <v>45487</v>
      </c>
      <c r="G581">
        <v>23300</v>
      </c>
      <c r="H581">
        <v>820200</v>
      </c>
      <c r="I581">
        <v>9.64</v>
      </c>
      <c r="J581">
        <v>20661</v>
      </c>
      <c r="K581" t="s">
        <v>1343</v>
      </c>
      <c r="L581">
        <v>32100</v>
      </c>
      <c r="M581" t="s">
        <v>1352</v>
      </c>
      <c r="N581">
        <v>6600</v>
      </c>
      <c r="O581" t="s">
        <v>1337</v>
      </c>
      <c r="P581" t="s">
        <v>1338</v>
      </c>
      <c r="Q581" s="12">
        <f t="shared" ca="1" si="18"/>
        <v>45593</v>
      </c>
      <c r="R581" t="str">
        <f t="shared" ca="1" si="19"/>
        <v>CUST1040</v>
      </c>
      <c r="S581">
        <f>IF(Table001__Page_1_13[[#This Row],[Loan Status]]="NO LOAN",0,1)</f>
        <v>1</v>
      </c>
      <c r="T581">
        <f>IF(Table001__Page_1_13[[#This Row],[Loan Status]]="active",1,0)</f>
        <v>1</v>
      </c>
      <c r="U581">
        <f>IF(Table001__Page_1_13[[#This Row],[NPA Status]]="NPA",Table001__Page_1_13[[#This Row],[Loan Amount (■)]],0)</f>
        <v>0</v>
      </c>
    </row>
    <row r="582" spans="1:21" x14ac:dyDescent="0.25">
      <c r="A582" t="s">
        <v>1331</v>
      </c>
      <c r="B582" t="s">
        <v>1349</v>
      </c>
      <c r="C582" t="s">
        <v>1350</v>
      </c>
      <c r="D582" t="s">
        <v>1334</v>
      </c>
      <c r="E582">
        <v>24</v>
      </c>
      <c r="F582" s="1">
        <v>44519</v>
      </c>
      <c r="G582">
        <v>56200</v>
      </c>
      <c r="H582">
        <v>0</v>
      </c>
      <c r="I582">
        <v>0</v>
      </c>
      <c r="J582">
        <v>0</v>
      </c>
      <c r="K582" t="s">
        <v>1356</v>
      </c>
      <c r="L582">
        <v>61600</v>
      </c>
      <c r="M582" t="s">
        <v>1352</v>
      </c>
      <c r="N582">
        <v>20400</v>
      </c>
      <c r="O582" t="s">
        <v>1357</v>
      </c>
      <c r="P582" t="s">
        <v>1345</v>
      </c>
      <c r="Q582" s="12">
        <f t="shared" ca="1" si="18"/>
        <v>45367</v>
      </c>
      <c r="R582" t="str">
        <f t="shared" ca="1" si="19"/>
        <v>CUST1889</v>
      </c>
      <c r="S582">
        <f>IF(Table001__Page_1_13[[#This Row],[Loan Status]]="NO LOAN",0,1)</f>
        <v>0</v>
      </c>
      <c r="T582">
        <f>IF(Table001__Page_1_13[[#This Row],[Loan Status]]="active",1,0)</f>
        <v>0</v>
      </c>
      <c r="U582">
        <f>IF(Table001__Page_1_13[[#This Row],[NPA Status]]="NPA",Table001__Page_1_13[[#This Row],[Loan Amount (■)]],0)</f>
        <v>0</v>
      </c>
    </row>
    <row r="583" spans="1:21" x14ac:dyDescent="0.25">
      <c r="A583" t="s">
        <v>1339</v>
      </c>
      <c r="B583" t="s">
        <v>1375</v>
      </c>
      <c r="C583" t="s">
        <v>1363</v>
      </c>
      <c r="D583" t="s">
        <v>1334</v>
      </c>
      <c r="E583">
        <v>65</v>
      </c>
      <c r="F583" s="1">
        <v>45355</v>
      </c>
      <c r="G583">
        <v>45200</v>
      </c>
      <c r="H583">
        <v>434600</v>
      </c>
      <c r="I583">
        <v>9.44</v>
      </c>
      <c r="J583">
        <v>13909</v>
      </c>
      <c r="K583" t="s">
        <v>1343</v>
      </c>
      <c r="L583">
        <v>41000</v>
      </c>
      <c r="M583" t="s">
        <v>1352</v>
      </c>
      <c r="N583">
        <v>3200</v>
      </c>
      <c r="O583" t="s">
        <v>1337</v>
      </c>
      <c r="P583" t="s">
        <v>1345</v>
      </c>
      <c r="Q583" s="12">
        <f t="shared" ca="1" si="18"/>
        <v>45184</v>
      </c>
      <c r="R583" t="str">
        <f t="shared" ca="1" si="19"/>
        <v>CUST1326</v>
      </c>
      <c r="S583">
        <f>IF(Table001__Page_1_13[[#This Row],[Loan Status]]="NO LOAN",0,1)</f>
        <v>1</v>
      </c>
      <c r="T583">
        <f>IF(Table001__Page_1_13[[#This Row],[Loan Status]]="active",1,0)</f>
        <v>1</v>
      </c>
      <c r="U583">
        <f>IF(Table001__Page_1_13[[#This Row],[NPA Status]]="NPA",Table001__Page_1_13[[#This Row],[Loan Amount (■)]],0)</f>
        <v>0</v>
      </c>
    </row>
    <row r="584" spans="1:21" x14ac:dyDescent="0.25">
      <c r="A584" t="s">
        <v>1346</v>
      </c>
      <c r="B584" t="s">
        <v>1369</v>
      </c>
      <c r="C584" t="s">
        <v>1370</v>
      </c>
      <c r="D584" t="s">
        <v>1334</v>
      </c>
      <c r="E584">
        <v>40</v>
      </c>
      <c r="F584" s="1">
        <v>45289</v>
      </c>
      <c r="G584">
        <v>186900</v>
      </c>
      <c r="H584">
        <v>0</v>
      </c>
      <c r="I584">
        <v>0</v>
      </c>
      <c r="J584">
        <v>0</v>
      </c>
      <c r="K584" t="s">
        <v>1356</v>
      </c>
      <c r="L584">
        <v>163500</v>
      </c>
      <c r="M584" t="s">
        <v>1336</v>
      </c>
      <c r="N584">
        <v>4900</v>
      </c>
      <c r="O584" t="s">
        <v>1357</v>
      </c>
      <c r="P584" t="s">
        <v>1338</v>
      </c>
      <c r="Q584" s="12">
        <f t="shared" ca="1" si="18"/>
        <v>44948</v>
      </c>
      <c r="R584" t="str">
        <f t="shared" ca="1" si="19"/>
        <v>CUST1717</v>
      </c>
      <c r="S584">
        <f>IF(Table001__Page_1_13[[#This Row],[Loan Status]]="NO LOAN",0,1)</f>
        <v>0</v>
      </c>
      <c r="T584">
        <f>IF(Table001__Page_1_13[[#This Row],[Loan Status]]="active",1,0)</f>
        <v>0</v>
      </c>
      <c r="U584">
        <f>IF(Table001__Page_1_13[[#This Row],[NPA Status]]="NPA",Table001__Page_1_13[[#This Row],[Loan Amount (■)]],0)</f>
        <v>0</v>
      </c>
    </row>
    <row r="585" spans="1:21" x14ac:dyDescent="0.25">
      <c r="A585" t="s">
        <v>1339</v>
      </c>
      <c r="B585" t="s">
        <v>1360</v>
      </c>
      <c r="C585" t="s">
        <v>1341</v>
      </c>
      <c r="D585" t="s">
        <v>1334</v>
      </c>
      <c r="E585">
        <v>37</v>
      </c>
      <c r="F585" s="1">
        <v>44940</v>
      </c>
      <c r="G585">
        <v>52500</v>
      </c>
      <c r="H585">
        <v>0</v>
      </c>
      <c r="I585">
        <v>0</v>
      </c>
      <c r="J585">
        <v>0</v>
      </c>
      <c r="K585" t="s">
        <v>1356</v>
      </c>
      <c r="L585">
        <v>50300</v>
      </c>
      <c r="M585" t="s">
        <v>1359</v>
      </c>
      <c r="N585">
        <v>2200</v>
      </c>
      <c r="O585" t="s">
        <v>1357</v>
      </c>
      <c r="P585" t="s">
        <v>1338</v>
      </c>
      <c r="Q585" s="12">
        <f t="shared" ca="1" si="18"/>
        <v>45215</v>
      </c>
      <c r="R585" t="str">
        <f t="shared" ca="1" si="19"/>
        <v>CUST1558</v>
      </c>
      <c r="S585">
        <f>IF(Table001__Page_1_13[[#This Row],[Loan Status]]="NO LOAN",0,1)</f>
        <v>0</v>
      </c>
      <c r="T585">
        <f>IF(Table001__Page_1_13[[#This Row],[Loan Status]]="active",1,0)</f>
        <v>0</v>
      </c>
      <c r="U585">
        <f>IF(Table001__Page_1_13[[#This Row],[NPA Status]]="NPA",Table001__Page_1_13[[#This Row],[Loan Amount (■)]],0)</f>
        <v>0</v>
      </c>
    </row>
    <row r="586" spans="1:21" x14ac:dyDescent="0.25">
      <c r="A586" t="s">
        <v>1339</v>
      </c>
      <c r="B586" t="s">
        <v>1373</v>
      </c>
      <c r="C586" t="s">
        <v>1365</v>
      </c>
      <c r="D586" t="s">
        <v>1342</v>
      </c>
      <c r="E586">
        <v>27</v>
      </c>
      <c r="F586" s="1">
        <v>45708</v>
      </c>
      <c r="G586">
        <v>238800</v>
      </c>
      <c r="H586">
        <v>205700</v>
      </c>
      <c r="I586">
        <v>10.71</v>
      </c>
      <c r="J586">
        <v>4443</v>
      </c>
      <c r="K586" t="s">
        <v>1343</v>
      </c>
      <c r="L586">
        <v>336500</v>
      </c>
      <c r="M586" t="s">
        <v>1344</v>
      </c>
      <c r="N586">
        <v>3400</v>
      </c>
      <c r="O586" t="s">
        <v>1337</v>
      </c>
      <c r="P586" t="s">
        <v>1345</v>
      </c>
      <c r="Q586" s="12">
        <f t="shared" ca="1" si="18"/>
        <v>45054</v>
      </c>
      <c r="R586" t="str">
        <f t="shared" ca="1" si="19"/>
        <v>CUST1726</v>
      </c>
      <c r="S586">
        <f>IF(Table001__Page_1_13[[#This Row],[Loan Status]]="NO LOAN",0,1)</f>
        <v>1</v>
      </c>
      <c r="T586">
        <f>IF(Table001__Page_1_13[[#This Row],[Loan Status]]="active",1,0)</f>
        <v>1</v>
      </c>
      <c r="U586">
        <f>IF(Table001__Page_1_13[[#This Row],[NPA Status]]="NPA",Table001__Page_1_13[[#This Row],[Loan Amount (■)]],0)</f>
        <v>0</v>
      </c>
    </row>
    <row r="587" spans="1:21" x14ac:dyDescent="0.25">
      <c r="A587" t="s">
        <v>1346</v>
      </c>
      <c r="B587" t="s">
        <v>1362</v>
      </c>
      <c r="C587" t="s">
        <v>1363</v>
      </c>
      <c r="D587" t="s">
        <v>1342</v>
      </c>
      <c r="E587">
        <v>24</v>
      </c>
      <c r="F587" s="1">
        <v>44645</v>
      </c>
      <c r="G587">
        <v>99300</v>
      </c>
      <c r="H587">
        <v>0</v>
      </c>
      <c r="I587">
        <v>0</v>
      </c>
      <c r="J587">
        <v>0</v>
      </c>
      <c r="K587" t="s">
        <v>1356</v>
      </c>
      <c r="L587">
        <v>94700</v>
      </c>
      <c r="M587" t="s">
        <v>1352</v>
      </c>
      <c r="N587">
        <v>2900</v>
      </c>
      <c r="O587" t="s">
        <v>1357</v>
      </c>
      <c r="P587" t="s">
        <v>1338</v>
      </c>
      <c r="Q587" s="12">
        <f t="shared" ca="1" si="18"/>
        <v>44297</v>
      </c>
      <c r="R587" t="str">
        <f t="shared" ca="1" si="19"/>
        <v>CUST1595</v>
      </c>
      <c r="S587">
        <f>IF(Table001__Page_1_13[[#This Row],[Loan Status]]="NO LOAN",0,1)</f>
        <v>0</v>
      </c>
      <c r="T587">
        <f>IF(Table001__Page_1_13[[#This Row],[Loan Status]]="active",1,0)</f>
        <v>0</v>
      </c>
      <c r="U587">
        <f>IF(Table001__Page_1_13[[#This Row],[NPA Status]]="NPA",Table001__Page_1_13[[#This Row],[Loan Amount (■)]],0)</f>
        <v>0</v>
      </c>
    </row>
    <row r="588" spans="1:21" x14ac:dyDescent="0.25">
      <c r="A588" t="s">
        <v>1339</v>
      </c>
      <c r="B588" t="s">
        <v>1362</v>
      </c>
      <c r="C588" t="s">
        <v>1363</v>
      </c>
      <c r="D588" t="s">
        <v>1334</v>
      </c>
      <c r="E588">
        <v>49</v>
      </c>
      <c r="F588" s="1">
        <v>44530</v>
      </c>
      <c r="G588">
        <v>160400</v>
      </c>
      <c r="H588">
        <v>138100</v>
      </c>
      <c r="I588">
        <v>8.67</v>
      </c>
      <c r="J588">
        <v>4370</v>
      </c>
      <c r="K588" t="s">
        <v>1343</v>
      </c>
      <c r="L588">
        <v>159600</v>
      </c>
      <c r="M588" t="s">
        <v>1359</v>
      </c>
      <c r="N588">
        <v>20800</v>
      </c>
      <c r="O588" t="s">
        <v>1337</v>
      </c>
      <c r="P588" t="s">
        <v>1345</v>
      </c>
      <c r="Q588" s="12">
        <f t="shared" ca="1" si="18"/>
        <v>44455</v>
      </c>
      <c r="R588" t="str">
        <f t="shared" ca="1" si="19"/>
        <v>CUST1730</v>
      </c>
      <c r="S588">
        <f>IF(Table001__Page_1_13[[#This Row],[Loan Status]]="NO LOAN",0,1)</f>
        <v>1</v>
      </c>
      <c r="T588">
        <f>IF(Table001__Page_1_13[[#This Row],[Loan Status]]="active",1,0)</f>
        <v>1</v>
      </c>
      <c r="U588">
        <f>IF(Table001__Page_1_13[[#This Row],[NPA Status]]="NPA",Table001__Page_1_13[[#This Row],[Loan Amount (■)]],0)</f>
        <v>0</v>
      </c>
    </row>
    <row r="589" spans="1:21" x14ac:dyDescent="0.25">
      <c r="A589" t="s">
        <v>1346</v>
      </c>
      <c r="B589" t="s">
        <v>1373</v>
      </c>
      <c r="C589" t="s">
        <v>1365</v>
      </c>
      <c r="D589" t="s">
        <v>1342</v>
      </c>
      <c r="E589">
        <v>34</v>
      </c>
      <c r="F589" s="1">
        <v>45536</v>
      </c>
      <c r="G589">
        <v>74900</v>
      </c>
      <c r="H589">
        <v>640900</v>
      </c>
      <c r="I589">
        <v>11.77</v>
      </c>
      <c r="J589">
        <v>56874</v>
      </c>
      <c r="K589" t="s">
        <v>1343</v>
      </c>
      <c r="L589">
        <v>65900</v>
      </c>
      <c r="M589" t="s">
        <v>16</v>
      </c>
      <c r="N589">
        <v>4500</v>
      </c>
      <c r="O589" t="s">
        <v>1337</v>
      </c>
      <c r="P589" t="s">
        <v>1361</v>
      </c>
      <c r="Q589" s="12">
        <f t="shared" ca="1" si="18"/>
        <v>45384</v>
      </c>
      <c r="R589" t="str">
        <f t="shared" ca="1" si="19"/>
        <v>CUST1837</v>
      </c>
      <c r="S589">
        <f>IF(Table001__Page_1_13[[#This Row],[Loan Status]]="NO LOAN",0,1)</f>
        <v>1</v>
      </c>
      <c r="T589">
        <f>IF(Table001__Page_1_13[[#This Row],[Loan Status]]="active",1,0)</f>
        <v>1</v>
      </c>
      <c r="U589">
        <f>IF(Table001__Page_1_13[[#This Row],[NPA Status]]="NPA",Table001__Page_1_13[[#This Row],[Loan Amount (■)]],0)</f>
        <v>0</v>
      </c>
    </row>
    <row r="590" spans="1:21" x14ac:dyDescent="0.25">
      <c r="A590" t="s">
        <v>1339</v>
      </c>
      <c r="B590" t="s">
        <v>1349</v>
      </c>
      <c r="C590" t="s">
        <v>1350</v>
      </c>
      <c r="D590" t="s">
        <v>1334</v>
      </c>
      <c r="E590">
        <v>23</v>
      </c>
      <c r="F590" s="1">
        <v>43825</v>
      </c>
      <c r="G590">
        <v>221100</v>
      </c>
      <c r="H590">
        <v>1195300</v>
      </c>
      <c r="I590">
        <v>8.61</v>
      </c>
      <c r="J590">
        <v>54393</v>
      </c>
      <c r="K590" t="s">
        <v>1335</v>
      </c>
      <c r="L590">
        <v>281800</v>
      </c>
      <c r="M590" t="s">
        <v>1336</v>
      </c>
      <c r="N590">
        <v>9500</v>
      </c>
      <c r="O590" t="s">
        <v>1337</v>
      </c>
      <c r="P590" t="s">
        <v>1338</v>
      </c>
      <c r="Q590" s="12">
        <f t="shared" ca="1" si="18"/>
        <v>43481</v>
      </c>
      <c r="R590" t="str">
        <f t="shared" ca="1" si="19"/>
        <v>CUST1114</v>
      </c>
      <c r="S590">
        <f>IF(Table001__Page_1_13[[#This Row],[Loan Status]]="NO LOAN",0,1)</f>
        <v>1</v>
      </c>
      <c r="T590">
        <f>IF(Table001__Page_1_13[[#This Row],[Loan Status]]="active",1,0)</f>
        <v>0</v>
      </c>
      <c r="U590">
        <f>IF(Table001__Page_1_13[[#This Row],[NPA Status]]="NPA",Table001__Page_1_13[[#This Row],[Loan Amount (■)]],0)</f>
        <v>0</v>
      </c>
    </row>
    <row r="591" spans="1:21" x14ac:dyDescent="0.25">
      <c r="A591" t="s">
        <v>1366</v>
      </c>
      <c r="B591" t="s">
        <v>1368</v>
      </c>
      <c r="C591" t="s">
        <v>1365</v>
      </c>
      <c r="D591" t="s">
        <v>1342</v>
      </c>
      <c r="E591">
        <v>44</v>
      </c>
      <c r="F591" s="1">
        <v>45507</v>
      </c>
      <c r="G591">
        <v>28100</v>
      </c>
      <c r="H591">
        <v>197300</v>
      </c>
      <c r="I591">
        <v>7.78</v>
      </c>
      <c r="J591">
        <v>4796</v>
      </c>
      <c r="K591" t="s">
        <v>1335</v>
      </c>
      <c r="L591">
        <v>41900</v>
      </c>
      <c r="M591" t="s">
        <v>1359</v>
      </c>
      <c r="N591">
        <v>6000</v>
      </c>
      <c r="O591" t="s">
        <v>1337</v>
      </c>
      <c r="P591" t="s">
        <v>1345</v>
      </c>
      <c r="Q591" s="12">
        <f t="shared" ca="1" si="18"/>
        <v>44736</v>
      </c>
      <c r="R591" t="str">
        <f t="shared" ca="1" si="19"/>
        <v>CUST1012</v>
      </c>
      <c r="S591">
        <f>IF(Table001__Page_1_13[[#This Row],[Loan Status]]="NO LOAN",0,1)</f>
        <v>1</v>
      </c>
      <c r="T591">
        <f>IF(Table001__Page_1_13[[#This Row],[Loan Status]]="active",1,0)</f>
        <v>0</v>
      </c>
      <c r="U591">
        <f>IF(Table001__Page_1_13[[#This Row],[NPA Status]]="NPA",Table001__Page_1_13[[#This Row],[Loan Amount (■)]],0)</f>
        <v>0</v>
      </c>
    </row>
    <row r="592" spans="1:21" x14ac:dyDescent="0.25">
      <c r="A592" t="s">
        <v>1339</v>
      </c>
      <c r="B592" t="s">
        <v>1371</v>
      </c>
      <c r="C592" t="s">
        <v>1372</v>
      </c>
      <c r="D592" t="s">
        <v>1334</v>
      </c>
      <c r="E592">
        <v>57</v>
      </c>
      <c r="F592" s="1">
        <v>44607</v>
      </c>
      <c r="G592">
        <v>82600</v>
      </c>
      <c r="H592">
        <v>0</v>
      </c>
      <c r="I592">
        <v>0</v>
      </c>
      <c r="J592">
        <v>0</v>
      </c>
      <c r="K592" t="s">
        <v>1356</v>
      </c>
      <c r="L592">
        <v>91900</v>
      </c>
      <c r="M592" t="s">
        <v>1359</v>
      </c>
      <c r="N592">
        <v>2700</v>
      </c>
      <c r="O592" t="s">
        <v>1357</v>
      </c>
      <c r="P592" t="s">
        <v>1376</v>
      </c>
      <c r="Q592" s="12">
        <f t="shared" ca="1" si="18"/>
        <v>45178</v>
      </c>
      <c r="R592" t="str">
        <f t="shared" ca="1" si="19"/>
        <v>CUST1942</v>
      </c>
      <c r="S592">
        <f>IF(Table001__Page_1_13[[#This Row],[Loan Status]]="NO LOAN",0,1)</f>
        <v>0</v>
      </c>
      <c r="T592">
        <f>IF(Table001__Page_1_13[[#This Row],[Loan Status]]="active",1,0)</f>
        <v>0</v>
      </c>
      <c r="U592">
        <f>IF(Table001__Page_1_13[[#This Row],[NPA Status]]="NPA",Table001__Page_1_13[[#This Row],[Loan Amount (■)]],0)</f>
        <v>0</v>
      </c>
    </row>
    <row r="593" spans="1:21" x14ac:dyDescent="0.25">
      <c r="A593" t="s">
        <v>1366</v>
      </c>
      <c r="B593" t="s">
        <v>1367</v>
      </c>
      <c r="C593" t="s">
        <v>1341</v>
      </c>
      <c r="D593" t="s">
        <v>1342</v>
      </c>
      <c r="E593">
        <v>36</v>
      </c>
      <c r="F593" s="1">
        <v>45101</v>
      </c>
      <c r="G593">
        <v>53500</v>
      </c>
      <c r="H593">
        <v>0</v>
      </c>
      <c r="I593">
        <v>0</v>
      </c>
      <c r="J593">
        <v>0</v>
      </c>
      <c r="K593" t="s">
        <v>1356</v>
      </c>
      <c r="L593">
        <v>54600</v>
      </c>
      <c r="M593" t="s">
        <v>1344</v>
      </c>
      <c r="N593">
        <v>7300</v>
      </c>
      <c r="O593" t="s">
        <v>1357</v>
      </c>
      <c r="P593" t="s">
        <v>1345</v>
      </c>
      <c r="Q593" s="12">
        <f t="shared" ca="1" si="18"/>
        <v>43920</v>
      </c>
      <c r="R593" t="str">
        <f t="shared" ca="1" si="19"/>
        <v>CUST1296</v>
      </c>
      <c r="S593">
        <f>IF(Table001__Page_1_13[[#This Row],[Loan Status]]="NO LOAN",0,1)</f>
        <v>0</v>
      </c>
      <c r="T593">
        <f>IF(Table001__Page_1_13[[#This Row],[Loan Status]]="active",1,0)</f>
        <v>0</v>
      </c>
      <c r="U593">
        <f>IF(Table001__Page_1_13[[#This Row],[NPA Status]]="NPA",Table001__Page_1_13[[#This Row],[Loan Amount (■)]],0)</f>
        <v>0</v>
      </c>
    </row>
    <row r="594" spans="1:21" x14ac:dyDescent="0.25">
      <c r="A594" t="s">
        <v>1346</v>
      </c>
      <c r="B594" t="s">
        <v>1375</v>
      </c>
      <c r="C594" t="s">
        <v>1363</v>
      </c>
      <c r="D594" t="s">
        <v>1342</v>
      </c>
      <c r="E594">
        <v>24</v>
      </c>
      <c r="F594" s="1">
        <v>44869</v>
      </c>
      <c r="G594">
        <v>245800</v>
      </c>
      <c r="H594">
        <v>0</v>
      </c>
      <c r="I594">
        <v>0</v>
      </c>
      <c r="J594">
        <v>0</v>
      </c>
      <c r="K594" t="s">
        <v>1356</v>
      </c>
      <c r="L594">
        <v>248100</v>
      </c>
      <c r="M594" t="s">
        <v>1359</v>
      </c>
      <c r="N594">
        <v>14600</v>
      </c>
      <c r="O594" t="s">
        <v>1357</v>
      </c>
      <c r="P594" t="s">
        <v>1361</v>
      </c>
      <c r="Q594" s="12">
        <f t="shared" ca="1" si="18"/>
        <v>45300</v>
      </c>
      <c r="R594" t="str">
        <f t="shared" ca="1" si="19"/>
        <v>CUST1979</v>
      </c>
      <c r="S594">
        <f>IF(Table001__Page_1_13[[#This Row],[Loan Status]]="NO LOAN",0,1)</f>
        <v>0</v>
      </c>
      <c r="T594">
        <f>IF(Table001__Page_1_13[[#This Row],[Loan Status]]="active",1,0)</f>
        <v>0</v>
      </c>
      <c r="U594">
        <f>IF(Table001__Page_1_13[[#This Row],[NPA Status]]="NPA",Table001__Page_1_13[[#This Row],[Loan Amount (■)]],0)</f>
        <v>0</v>
      </c>
    </row>
    <row r="595" spans="1:21" x14ac:dyDescent="0.25">
      <c r="A595" t="s">
        <v>1339</v>
      </c>
      <c r="B595" t="s">
        <v>1358</v>
      </c>
      <c r="C595" t="s">
        <v>1333</v>
      </c>
      <c r="D595" t="s">
        <v>1334</v>
      </c>
      <c r="E595">
        <v>44</v>
      </c>
      <c r="F595" s="1">
        <v>45409</v>
      </c>
      <c r="G595">
        <v>268200</v>
      </c>
      <c r="H595">
        <v>0</v>
      </c>
      <c r="I595">
        <v>0</v>
      </c>
      <c r="J595">
        <v>0</v>
      </c>
      <c r="K595" t="s">
        <v>1356</v>
      </c>
      <c r="L595">
        <v>108300</v>
      </c>
      <c r="M595" t="s">
        <v>1344</v>
      </c>
      <c r="N595">
        <v>2900</v>
      </c>
      <c r="O595" t="s">
        <v>1357</v>
      </c>
      <c r="P595" t="s">
        <v>1338</v>
      </c>
      <c r="Q595" s="12">
        <f t="shared" ca="1" si="18"/>
        <v>44609</v>
      </c>
      <c r="R595" t="str">
        <f t="shared" ca="1" si="19"/>
        <v>CUST1853</v>
      </c>
      <c r="S595">
        <f>IF(Table001__Page_1_13[[#This Row],[Loan Status]]="NO LOAN",0,1)</f>
        <v>0</v>
      </c>
      <c r="T595">
        <f>IF(Table001__Page_1_13[[#This Row],[Loan Status]]="active",1,0)</f>
        <v>0</v>
      </c>
      <c r="U595">
        <f>IF(Table001__Page_1_13[[#This Row],[NPA Status]]="NPA",Table001__Page_1_13[[#This Row],[Loan Amount (■)]],0)</f>
        <v>0</v>
      </c>
    </row>
    <row r="596" spans="1:21" x14ac:dyDescent="0.25">
      <c r="A596" t="s">
        <v>1331</v>
      </c>
      <c r="B596" t="s">
        <v>1347</v>
      </c>
      <c r="C596" t="s">
        <v>1348</v>
      </c>
      <c r="D596" t="s">
        <v>1334</v>
      </c>
      <c r="E596">
        <v>54</v>
      </c>
      <c r="F596" s="1">
        <v>44144</v>
      </c>
      <c r="G596">
        <v>75000</v>
      </c>
      <c r="H596">
        <v>0</v>
      </c>
      <c r="I596">
        <v>0</v>
      </c>
      <c r="J596">
        <v>0</v>
      </c>
      <c r="K596" t="s">
        <v>1356</v>
      </c>
      <c r="L596">
        <v>89000</v>
      </c>
      <c r="M596" t="s">
        <v>1336</v>
      </c>
      <c r="N596">
        <v>17600</v>
      </c>
      <c r="O596" t="s">
        <v>1357</v>
      </c>
      <c r="P596" t="s">
        <v>1361</v>
      </c>
      <c r="Q596" s="12">
        <f t="shared" ca="1" si="18"/>
        <v>43512</v>
      </c>
      <c r="R596" t="str">
        <f t="shared" ca="1" si="19"/>
        <v>CUST1067</v>
      </c>
      <c r="S596">
        <f>IF(Table001__Page_1_13[[#This Row],[Loan Status]]="NO LOAN",0,1)</f>
        <v>0</v>
      </c>
      <c r="T596">
        <f>IF(Table001__Page_1_13[[#This Row],[Loan Status]]="active",1,0)</f>
        <v>0</v>
      </c>
      <c r="U596">
        <f>IF(Table001__Page_1_13[[#This Row],[NPA Status]]="NPA",Table001__Page_1_13[[#This Row],[Loan Amount (■)]],0)</f>
        <v>0</v>
      </c>
    </row>
    <row r="597" spans="1:21" x14ac:dyDescent="0.25">
      <c r="A597" t="s">
        <v>1366</v>
      </c>
      <c r="B597" t="s">
        <v>1360</v>
      </c>
      <c r="C597" t="s">
        <v>1341</v>
      </c>
      <c r="D597" t="s">
        <v>1334</v>
      </c>
      <c r="E597">
        <v>50</v>
      </c>
      <c r="F597" s="1">
        <v>45953</v>
      </c>
      <c r="G597">
        <v>25000</v>
      </c>
      <c r="H597">
        <v>183500</v>
      </c>
      <c r="I597">
        <v>14.73</v>
      </c>
      <c r="J597">
        <v>4339</v>
      </c>
      <c r="K597" t="s">
        <v>1343</v>
      </c>
      <c r="L597">
        <v>25800</v>
      </c>
      <c r="M597" t="s">
        <v>1336</v>
      </c>
      <c r="N597">
        <v>4000</v>
      </c>
      <c r="O597" t="s">
        <v>1337</v>
      </c>
      <c r="P597" t="s">
        <v>1338</v>
      </c>
      <c r="Q597" s="12">
        <f t="shared" ca="1" si="18"/>
        <v>45108</v>
      </c>
      <c r="R597" t="str">
        <f t="shared" ca="1" si="19"/>
        <v>CUST1736</v>
      </c>
      <c r="S597">
        <f>IF(Table001__Page_1_13[[#This Row],[Loan Status]]="NO LOAN",0,1)</f>
        <v>1</v>
      </c>
      <c r="T597">
        <f>IF(Table001__Page_1_13[[#This Row],[Loan Status]]="active",1,0)</f>
        <v>1</v>
      </c>
      <c r="U597">
        <f>IF(Table001__Page_1_13[[#This Row],[NPA Status]]="NPA",Table001__Page_1_13[[#This Row],[Loan Amount (■)]],0)</f>
        <v>0</v>
      </c>
    </row>
    <row r="598" spans="1:21" x14ac:dyDescent="0.25">
      <c r="A598" t="s">
        <v>1339</v>
      </c>
      <c r="B598" t="s">
        <v>1373</v>
      </c>
      <c r="C598" t="s">
        <v>1365</v>
      </c>
      <c r="D598" t="s">
        <v>1334</v>
      </c>
      <c r="E598">
        <v>38</v>
      </c>
      <c r="F598" s="1">
        <v>43472</v>
      </c>
      <c r="G598">
        <v>107800</v>
      </c>
      <c r="H598">
        <v>89500</v>
      </c>
      <c r="I598">
        <v>13.38</v>
      </c>
      <c r="J598">
        <v>4271</v>
      </c>
      <c r="K598" t="s">
        <v>1343</v>
      </c>
      <c r="L598">
        <v>119300</v>
      </c>
      <c r="M598" t="s">
        <v>16</v>
      </c>
      <c r="N598">
        <v>5500</v>
      </c>
      <c r="O598" t="s">
        <v>1337</v>
      </c>
      <c r="P598" t="s">
        <v>1338</v>
      </c>
      <c r="Q598" s="12">
        <f t="shared" ca="1" si="18"/>
        <v>44770</v>
      </c>
      <c r="R598" t="str">
        <f t="shared" ca="1" si="19"/>
        <v>CUST1701</v>
      </c>
      <c r="S598">
        <f>IF(Table001__Page_1_13[[#This Row],[Loan Status]]="NO LOAN",0,1)</f>
        <v>1</v>
      </c>
      <c r="T598">
        <f>IF(Table001__Page_1_13[[#This Row],[Loan Status]]="active",1,0)</f>
        <v>1</v>
      </c>
      <c r="U598">
        <f>IF(Table001__Page_1_13[[#This Row],[NPA Status]]="NPA",Table001__Page_1_13[[#This Row],[Loan Amount (■)]],0)</f>
        <v>0</v>
      </c>
    </row>
    <row r="599" spans="1:21" x14ac:dyDescent="0.25">
      <c r="A599" t="s">
        <v>1339</v>
      </c>
      <c r="B599" t="s">
        <v>1347</v>
      </c>
      <c r="C599" t="s">
        <v>1348</v>
      </c>
      <c r="D599" t="s">
        <v>1334</v>
      </c>
      <c r="E599">
        <v>39</v>
      </c>
      <c r="F599" s="1">
        <v>45934</v>
      </c>
      <c r="G599">
        <v>18200</v>
      </c>
      <c r="H599">
        <v>1621000</v>
      </c>
      <c r="I599">
        <v>11.65</v>
      </c>
      <c r="J599">
        <v>53570</v>
      </c>
      <c r="K599" t="s">
        <v>1343</v>
      </c>
      <c r="L599">
        <v>15000</v>
      </c>
      <c r="M599" t="s">
        <v>1344</v>
      </c>
      <c r="N599">
        <v>13700</v>
      </c>
      <c r="O599" t="s">
        <v>1337</v>
      </c>
      <c r="P599" t="s">
        <v>1338</v>
      </c>
      <c r="Q599" s="12">
        <f t="shared" ca="1" si="18"/>
        <v>44860</v>
      </c>
      <c r="R599" t="str">
        <f t="shared" ca="1" si="19"/>
        <v>CUST1731</v>
      </c>
      <c r="S599">
        <f>IF(Table001__Page_1_13[[#This Row],[Loan Status]]="NO LOAN",0,1)</f>
        <v>1</v>
      </c>
      <c r="T599">
        <f>IF(Table001__Page_1_13[[#This Row],[Loan Status]]="active",1,0)</f>
        <v>1</v>
      </c>
      <c r="U599">
        <f>IF(Table001__Page_1_13[[#This Row],[NPA Status]]="NPA",Table001__Page_1_13[[#This Row],[Loan Amount (■)]],0)</f>
        <v>0</v>
      </c>
    </row>
    <row r="600" spans="1:21" x14ac:dyDescent="0.25">
      <c r="A600" t="s">
        <v>1339</v>
      </c>
      <c r="B600" t="s">
        <v>1332</v>
      </c>
      <c r="C600" t="s">
        <v>1333</v>
      </c>
      <c r="D600" t="s">
        <v>1342</v>
      </c>
      <c r="E600">
        <v>51</v>
      </c>
      <c r="F600" s="1">
        <v>45057</v>
      </c>
      <c r="G600">
        <v>298800</v>
      </c>
      <c r="H600">
        <v>0</v>
      </c>
      <c r="I600">
        <v>0</v>
      </c>
      <c r="J600">
        <v>0</v>
      </c>
      <c r="K600" t="s">
        <v>1356</v>
      </c>
      <c r="L600">
        <v>270100</v>
      </c>
      <c r="M600" t="s">
        <v>1344</v>
      </c>
      <c r="N600">
        <v>4700</v>
      </c>
      <c r="O600" t="s">
        <v>1357</v>
      </c>
      <c r="P600" t="s">
        <v>1338</v>
      </c>
      <c r="Q600" s="12">
        <f t="shared" ca="1" si="18"/>
        <v>45561</v>
      </c>
      <c r="R600" t="str">
        <f t="shared" ca="1" si="19"/>
        <v>CUST1198</v>
      </c>
      <c r="S600">
        <f>IF(Table001__Page_1_13[[#This Row],[Loan Status]]="NO LOAN",0,1)</f>
        <v>0</v>
      </c>
      <c r="T600">
        <f>IF(Table001__Page_1_13[[#This Row],[Loan Status]]="active",1,0)</f>
        <v>0</v>
      </c>
      <c r="U600">
        <f>IF(Table001__Page_1_13[[#This Row],[NPA Status]]="NPA",Table001__Page_1_13[[#This Row],[Loan Amount (■)]],0)</f>
        <v>0</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7246B-B471-44E1-AFE3-E41E80A1F1CA}">
  <dimension ref="A1:R602"/>
  <sheetViews>
    <sheetView workbookViewId="0">
      <selection activeCell="S3" sqref="S3"/>
    </sheetView>
  </sheetViews>
  <sheetFormatPr defaultRowHeight="15" x14ac:dyDescent="0.25"/>
  <cols>
    <col min="1" max="1" width="36.5703125" bestFit="1" customWidth="1"/>
    <col min="2" max="2" width="30.42578125" bestFit="1" customWidth="1"/>
    <col min="3" max="3" width="27.85546875" bestFit="1" customWidth="1"/>
    <col min="4" max="4" width="31.140625" bestFit="1" customWidth="1"/>
    <col min="5" max="5" width="27.85546875" bestFit="1" customWidth="1"/>
    <col min="6" max="6" width="44.7109375" bestFit="1" customWidth="1"/>
    <col min="7" max="7" width="42.42578125" bestFit="1" customWidth="1"/>
    <col min="8" max="9" width="39.5703125" bestFit="1" customWidth="1"/>
    <col min="10" max="10" width="31" bestFit="1" customWidth="1"/>
    <col min="11" max="11" width="34.5703125" bestFit="1" customWidth="1"/>
    <col min="12" max="12" width="42.42578125" bestFit="1" customWidth="1"/>
    <col min="13" max="13" width="39.5703125" bestFit="1" customWidth="1"/>
    <col min="14" max="14" width="45.85546875" bestFit="1" customWidth="1"/>
    <col min="15" max="15" width="34.28515625" bestFit="1" customWidth="1"/>
    <col min="16" max="16" width="41.7109375" bestFit="1" customWidth="1"/>
    <col min="17" max="17" width="39.28515625" bestFit="1" customWidth="1"/>
    <col min="18" max="18" width="37" bestFit="1" customWidth="1"/>
  </cols>
  <sheetData>
    <row r="1" spans="1:18" x14ac:dyDescent="0.25">
      <c r="A1" s="6" t="s">
        <v>1864</v>
      </c>
    </row>
    <row r="3" spans="1:18" x14ac:dyDescent="0.25">
      <c r="A3" t="s">
        <v>1846</v>
      </c>
      <c r="B3" t="s">
        <v>1847</v>
      </c>
      <c r="C3" t="s">
        <v>1848</v>
      </c>
      <c r="D3" t="s">
        <v>1849</v>
      </c>
      <c r="E3" t="s">
        <v>1850</v>
      </c>
      <c r="F3" t="s">
        <v>1851</v>
      </c>
      <c r="G3" t="s">
        <v>1852</v>
      </c>
      <c r="H3" t="s">
        <v>1853</v>
      </c>
      <c r="I3" t="s">
        <v>1854</v>
      </c>
      <c r="J3" t="s">
        <v>1855</v>
      </c>
      <c r="K3" t="s">
        <v>1856</v>
      </c>
      <c r="L3" t="s">
        <v>1857</v>
      </c>
      <c r="M3" t="s">
        <v>1858</v>
      </c>
      <c r="N3" t="s">
        <v>1859</v>
      </c>
      <c r="O3" t="s">
        <v>1860</v>
      </c>
      <c r="P3" t="s">
        <v>1861</v>
      </c>
      <c r="Q3" t="s">
        <v>1862</v>
      </c>
      <c r="R3" t="s">
        <v>1863</v>
      </c>
    </row>
    <row r="4" spans="1:18" x14ac:dyDescent="0.25">
      <c r="A4" t="s">
        <v>1339</v>
      </c>
      <c r="B4" t="s">
        <v>1340</v>
      </c>
      <c r="C4" t="s">
        <v>1341</v>
      </c>
      <c r="D4" t="s">
        <v>1342</v>
      </c>
      <c r="E4">
        <v>49</v>
      </c>
      <c r="F4" s="1">
        <v>45367</v>
      </c>
      <c r="G4">
        <v>12400</v>
      </c>
      <c r="H4">
        <v>1348700</v>
      </c>
      <c r="I4">
        <v>14.11</v>
      </c>
      <c r="J4">
        <v>64825</v>
      </c>
      <c r="K4" t="s">
        <v>1343</v>
      </c>
      <c r="L4">
        <v>8600</v>
      </c>
      <c r="M4" t="s">
        <v>1344</v>
      </c>
      <c r="N4">
        <v>10300</v>
      </c>
      <c r="O4" t="s">
        <v>1337</v>
      </c>
      <c r="P4" t="s">
        <v>1345</v>
      </c>
      <c r="Q4" s="1">
        <v>44227</v>
      </c>
      <c r="R4" t="s">
        <v>1698</v>
      </c>
    </row>
    <row r="5" spans="1:18" x14ac:dyDescent="0.25">
      <c r="A5" t="s">
        <v>1346</v>
      </c>
      <c r="B5" t="s">
        <v>1347</v>
      </c>
      <c r="C5" t="s">
        <v>1348</v>
      </c>
      <c r="D5" t="s">
        <v>1342</v>
      </c>
      <c r="E5">
        <v>48</v>
      </c>
      <c r="F5" s="1">
        <v>45724</v>
      </c>
      <c r="G5">
        <v>221400</v>
      </c>
      <c r="H5">
        <v>106100</v>
      </c>
      <c r="I5">
        <v>8.7100000000000009</v>
      </c>
      <c r="J5">
        <v>2188</v>
      </c>
      <c r="K5" t="s">
        <v>1343</v>
      </c>
      <c r="L5">
        <v>189900</v>
      </c>
      <c r="M5" t="s">
        <v>16</v>
      </c>
      <c r="N5">
        <v>11800</v>
      </c>
      <c r="O5" t="s">
        <v>1337</v>
      </c>
      <c r="P5" t="s">
        <v>1338</v>
      </c>
      <c r="Q5" s="1">
        <v>44304</v>
      </c>
      <c r="R5" t="s">
        <v>1683</v>
      </c>
    </row>
    <row r="6" spans="1:18" x14ac:dyDescent="0.25">
      <c r="A6" t="s">
        <v>1339</v>
      </c>
      <c r="B6" t="s">
        <v>1349</v>
      </c>
      <c r="C6" t="s">
        <v>1350</v>
      </c>
      <c r="D6" t="s">
        <v>1334</v>
      </c>
      <c r="E6">
        <v>55</v>
      </c>
      <c r="F6" s="1">
        <v>43871</v>
      </c>
      <c r="G6">
        <v>49100</v>
      </c>
      <c r="H6">
        <v>1350600</v>
      </c>
      <c r="I6">
        <v>13.22</v>
      </c>
      <c r="J6">
        <v>120771</v>
      </c>
      <c r="K6" t="s">
        <v>1351</v>
      </c>
      <c r="L6">
        <v>47600</v>
      </c>
      <c r="M6" t="s">
        <v>1352</v>
      </c>
      <c r="N6">
        <v>3700</v>
      </c>
      <c r="O6" t="s">
        <v>1353</v>
      </c>
      <c r="P6" t="s">
        <v>1345</v>
      </c>
      <c r="Q6" s="1">
        <v>45401</v>
      </c>
      <c r="R6" t="s">
        <v>1691</v>
      </c>
    </row>
    <row r="7" spans="1:18" x14ac:dyDescent="0.25">
      <c r="A7" t="s">
        <v>1331</v>
      </c>
      <c r="B7" t="s">
        <v>1354</v>
      </c>
      <c r="C7" t="s">
        <v>1355</v>
      </c>
      <c r="D7" t="s">
        <v>1334</v>
      </c>
      <c r="E7">
        <v>28</v>
      </c>
      <c r="F7" s="1">
        <v>44129</v>
      </c>
      <c r="G7">
        <v>35900</v>
      </c>
      <c r="H7">
        <v>0</v>
      </c>
      <c r="I7">
        <v>0</v>
      </c>
      <c r="J7">
        <v>0</v>
      </c>
      <c r="K7" t="s">
        <v>1356</v>
      </c>
      <c r="L7">
        <v>26300</v>
      </c>
      <c r="M7" t="s">
        <v>1336</v>
      </c>
      <c r="N7">
        <v>26700</v>
      </c>
      <c r="O7" t="s">
        <v>1357</v>
      </c>
      <c r="P7" t="s">
        <v>1345</v>
      </c>
      <c r="Q7" s="1">
        <v>44602</v>
      </c>
      <c r="R7" t="s">
        <v>1738</v>
      </c>
    </row>
    <row r="8" spans="1:18" x14ac:dyDescent="0.25">
      <c r="A8" t="s">
        <v>1339</v>
      </c>
      <c r="B8" t="s">
        <v>1358</v>
      </c>
      <c r="C8" t="s">
        <v>1333</v>
      </c>
      <c r="D8" t="s">
        <v>1342</v>
      </c>
      <c r="E8">
        <v>36</v>
      </c>
      <c r="F8" s="1">
        <v>44598</v>
      </c>
      <c r="G8">
        <v>89500</v>
      </c>
      <c r="H8">
        <v>405200</v>
      </c>
      <c r="I8">
        <v>13.15</v>
      </c>
      <c r="J8">
        <v>13682</v>
      </c>
      <c r="K8" t="s">
        <v>1343</v>
      </c>
      <c r="L8">
        <v>89300</v>
      </c>
      <c r="M8" t="s">
        <v>16</v>
      </c>
      <c r="N8">
        <v>3500</v>
      </c>
      <c r="O8" t="s">
        <v>1337</v>
      </c>
      <c r="P8" t="s">
        <v>1338</v>
      </c>
      <c r="Q8" s="1">
        <v>45612</v>
      </c>
      <c r="R8" t="s">
        <v>1644</v>
      </c>
    </row>
    <row r="9" spans="1:18" x14ac:dyDescent="0.25">
      <c r="A9" t="s">
        <v>1339</v>
      </c>
      <c r="B9" t="s">
        <v>1347</v>
      </c>
      <c r="C9" t="s">
        <v>1348</v>
      </c>
      <c r="D9" t="s">
        <v>1334</v>
      </c>
      <c r="E9">
        <v>62</v>
      </c>
      <c r="F9" s="1">
        <v>44565</v>
      </c>
      <c r="G9">
        <v>82200</v>
      </c>
      <c r="H9">
        <v>216900</v>
      </c>
      <c r="I9">
        <v>12.03</v>
      </c>
      <c r="J9">
        <v>19274</v>
      </c>
      <c r="K9" t="s">
        <v>1335</v>
      </c>
      <c r="L9">
        <v>47500</v>
      </c>
      <c r="M9" t="s">
        <v>1359</v>
      </c>
      <c r="N9">
        <v>2000</v>
      </c>
      <c r="O9" t="s">
        <v>1337</v>
      </c>
      <c r="P9" t="s">
        <v>1338</v>
      </c>
      <c r="Q9" s="1">
        <v>45724</v>
      </c>
      <c r="R9" t="s">
        <v>1737</v>
      </c>
    </row>
    <row r="10" spans="1:18" x14ac:dyDescent="0.25">
      <c r="A10" t="s">
        <v>1339</v>
      </c>
      <c r="B10" t="s">
        <v>1360</v>
      </c>
      <c r="C10" t="s">
        <v>1341</v>
      </c>
      <c r="D10" t="s">
        <v>1334</v>
      </c>
      <c r="E10">
        <v>56</v>
      </c>
      <c r="F10" s="1">
        <v>44007</v>
      </c>
      <c r="G10">
        <v>207400</v>
      </c>
      <c r="H10">
        <v>0</v>
      </c>
      <c r="I10">
        <v>0</v>
      </c>
      <c r="J10">
        <v>0</v>
      </c>
      <c r="K10" t="s">
        <v>1356</v>
      </c>
      <c r="L10">
        <v>149300</v>
      </c>
      <c r="M10" t="s">
        <v>1344</v>
      </c>
      <c r="N10">
        <v>12000</v>
      </c>
      <c r="O10" t="s">
        <v>1357</v>
      </c>
      <c r="P10" t="s">
        <v>1361</v>
      </c>
      <c r="Q10" s="1">
        <v>45915</v>
      </c>
      <c r="R10" t="s">
        <v>1514</v>
      </c>
    </row>
    <row r="11" spans="1:18" x14ac:dyDescent="0.25">
      <c r="A11" t="s">
        <v>1339</v>
      </c>
      <c r="B11" t="s">
        <v>1332</v>
      </c>
      <c r="C11" t="s">
        <v>1333</v>
      </c>
      <c r="D11" t="s">
        <v>1342</v>
      </c>
      <c r="E11">
        <v>50</v>
      </c>
      <c r="F11" s="1">
        <v>44803</v>
      </c>
      <c r="G11">
        <v>94500</v>
      </c>
      <c r="H11">
        <v>474700</v>
      </c>
      <c r="I11">
        <v>10.220000000000001</v>
      </c>
      <c r="J11">
        <v>10137</v>
      </c>
      <c r="K11" t="s">
        <v>1343</v>
      </c>
      <c r="L11">
        <v>110400</v>
      </c>
      <c r="M11" t="s">
        <v>1336</v>
      </c>
      <c r="N11">
        <v>4100</v>
      </c>
      <c r="O11" t="s">
        <v>1337</v>
      </c>
      <c r="P11" t="s">
        <v>1361</v>
      </c>
      <c r="Q11" s="1">
        <v>44201</v>
      </c>
      <c r="R11" t="s">
        <v>1771</v>
      </c>
    </row>
    <row r="12" spans="1:18" x14ac:dyDescent="0.25">
      <c r="A12" t="s">
        <v>1339</v>
      </c>
      <c r="B12" t="s">
        <v>1362</v>
      </c>
      <c r="C12" t="s">
        <v>1363</v>
      </c>
      <c r="D12" t="s">
        <v>1342</v>
      </c>
      <c r="E12">
        <v>38</v>
      </c>
      <c r="F12" s="1">
        <v>44463</v>
      </c>
      <c r="G12">
        <v>200700</v>
      </c>
      <c r="H12">
        <v>1065100</v>
      </c>
      <c r="I12">
        <v>12.24</v>
      </c>
      <c r="J12">
        <v>50257</v>
      </c>
      <c r="K12" t="s">
        <v>1343</v>
      </c>
      <c r="L12">
        <v>231000</v>
      </c>
      <c r="M12" t="s">
        <v>16</v>
      </c>
      <c r="N12">
        <v>11400</v>
      </c>
      <c r="O12" t="s">
        <v>1337</v>
      </c>
      <c r="P12" t="s">
        <v>1338</v>
      </c>
      <c r="Q12" s="1">
        <v>45585</v>
      </c>
      <c r="R12" t="s">
        <v>1642</v>
      </c>
    </row>
    <row r="13" spans="1:18" x14ac:dyDescent="0.25">
      <c r="A13" t="s">
        <v>1339</v>
      </c>
      <c r="B13" t="s">
        <v>1364</v>
      </c>
      <c r="C13" t="s">
        <v>1365</v>
      </c>
      <c r="D13" t="s">
        <v>1342</v>
      </c>
      <c r="E13">
        <v>22</v>
      </c>
      <c r="F13" s="1">
        <v>44606</v>
      </c>
      <c r="G13">
        <v>33800</v>
      </c>
      <c r="H13">
        <v>0</v>
      </c>
      <c r="I13">
        <v>0</v>
      </c>
      <c r="J13">
        <v>0</v>
      </c>
      <c r="K13" t="s">
        <v>1356</v>
      </c>
      <c r="L13">
        <v>30500</v>
      </c>
      <c r="M13" t="s">
        <v>1336</v>
      </c>
      <c r="N13">
        <v>1000</v>
      </c>
      <c r="O13" t="s">
        <v>1357</v>
      </c>
      <c r="P13" t="s">
        <v>1338</v>
      </c>
      <c r="Q13" s="1">
        <v>45143</v>
      </c>
      <c r="R13" t="s">
        <v>1533</v>
      </c>
    </row>
    <row r="14" spans="1:18" x14ac:dyDescent="0.25">
      <c r="A14" t="s">
        <v>1366</v>
      </c>
      <c r="B14" t="s">
        <v>1332</v>
      </c>
      <c r="C14" t="s">
        <v>1333</v>
      </c>
      <c r="D14" t="s">
        <v>1342</v>
      </c>
      <c r="E14">
        <v>33</v>
      </c>
      <c r="F14" s="1">
        <v>44333</v>
      </c>
      <c r="G14">
        <v>84600</v>
      </c>
      <c r="H14">
        <v>0</v>
      </c>
      <c r="I14">
        <v>0</v>
      </c>
      <c r="J14">
        <v>0</v>
      </c>
      <c r="K14" t="s">
        <v>1356</v>
      </c>
      <c r="L14">
        <v>63100</v>
      </c>
      <c r="M14" t="s">
        <v>1359</v>
      </c>
      <c r="N14">
        <v>29800</v>
      </c>
      <c r="O14" t="s">
        <v>1357</v>
      </c>
      <c r="P14" t="s">
        <v>1361</v>
      </c>
      <c r="Q14" s="1">
        <v>46130</v>
      </c>
      <c r="R14" t="s">
        <v>1737</v>
      </c>
    </row>
    <row r="15" spans="1:18" x14ac:dyDescent="0.25">
      <c r="A15" t="s">
        <v>1339</v>
      </c>
      <c r="B15" t="s">
        <v>1354</v>
      </c>
      <c r="C15" t="s">
        <v>1355</v>
      </c>
      <c r="D15" t="s">
        <v>1334</v>
      </c>
      <c r="E15">
        <v>24</v>
      </c>
      <c r="F15" s="1">
        <v>45532</v>
      </c>
      <c r="G15">
        <v>29100</v>
      </c>
      <c r="H15">
        <v>0</v>
      </c>
      <c r="I15">
        <v>0</v>
      </c>
      <c r="J15">
        <v>0</v>
      </c>
      <c r="K15" t="s">
        <v>1356</v>
      </c>
      <c r="L15">
        <v>21600</v>
      </c>
      <c r="M15" t="s">
        <v>1352</v>
      </c>
      <c r="N15">
        <v>15600</v>
      </c>
      <c r="O15" t="s">
        <v>1357</v>
      </c>
      <c r="P15" t="s">
        <v>1338</v>
      </c>
      <c r="Q15" s="1">
        <v>45237</v>
      </c>
      <c r="R15" t="s">
        <v>1602</v>
      </c>
    </row>
    <row r="16" spans="1:18" x14ac:dyDescent="0.25">
      <c r="A16" t="s">
        <v>1339</v>
      </c>
      <c r="B16" t="s">
        <v>1354</v>
      </c>
      <c r="C16" t="s">
        <v>1355</v>
      </c>
      <c r="D16" t="s">
        <v>1342</v>
      </c>
      <c r="E16">
        <v>46</v>
      </c>
      <c r="F16" s="1">
        <v>43897</v>
      </c>
      <c r="G16">
        <v>81500</v>
      </c>
      <c r="H16">
        <v>0</v>
      </c>
      <c r="I16">
        <v>0</v>
      </c>
      <c r="J16">
        <v>0</v>
      </c>
      <c r="K16" t="s">
        <v>1356</v>
      </c>
      <c r="L16">
        <v>73900</v>
      </c>
      <c r="M16" t="s">
        <v>16</v>
      </c>
      <c r="N16">
        <v>2200</v>
      </c>
      <c r="O16" t="s">
        <v>1357</v>
      </c>
      <c r="P16" t="s">
        <v>1345</v>
      </c>
      <c r="Q16" s="1">
        <v>44998</v>
      </c>
      <c r="R16" t="s">
        <v>1641</v>
      </c>
    </row>
    <row r="17" spans="1:18" x14ac:dyDescent="0.25">
      <c r="A17" t="s">
        <v>1346</v>
      </c>
      <c r="B17" t="s">
        <v>1358</v>
      </c>
      <c r="C17" t="s">
        <v>1333</v>
      </c>
      <c r="D17" t="s">
        <v>1334</v>
      </c>
      <c r="E17">
        <v>45</v>
      </c>
      <c r="F17" s="1">
        <v>44205</v>
      </c>
      <c r="G17">
        <v>68100</v>
      </c>
      <c r="H17">
        <v>0</v>
      </c>
      <c r="I17">
        <v>0</v>
      </c>
      <c r="J17">
        <v>0</v>
      </c>
      <c r="K17" t="s">
        <v>1356</v>
      </c>
      <c r="L17">
        <v>79100</v>
      </c>
      <c r="M17" t="s">
        <v>1336</v>
      </c>
      <c r="N17">
        <v>2200</v>
      </c>
      <c r="O17" t="s">
        <v>1357</v>
      </c>
      <c r="P17" t="s">
        <v>1338</v>
      </c>
      <c r="Q17" s="1">
        <v>45884</v>
      </c>
      <c r="R17" t="s">
        <v>1521</v>
      </c>
    </row>
    <row r="18" spans="1:18" x14ac:dyDescent="0.25">
      <c r="A18" t="s">
        <v>1346</v>
      </c>
      <c r="B18" t="s">
        <v>1360</v>
      </c>
      <c r="C18" t="s">
        <v>1341</v>
      </c>
      <c r="D18" t="s">
        <v>1334</v>
      </c>
      <c r="E18">
        <v>50</v>
      </c>
      <c r="F18" s="1">
        <v>44839</v>
      </c>
      <c r="G18">
        <v>65600</v>
      </c>
      <c r="H18">
        <v>352100</v>
      </c>
      <c r="I18">
        <v>10</v>
      </c>
      <c r="J18">
        <v>16248</v>
      </c>
      <c r="K18" t="s">
        <v>1343</v>
      </c>
      <c r="L18">
        <v>80800</v>
      </c>
      <c r="M18" t="s">
        <v>1336</v>
      </c>
      <c r="N18">
        <v>38300</v>
      </c>
      <c r="O18" t="s">
        <v>1337</v>
      </c>
      <c r="P18" t="s">
        <v>1338</v>
      </c>
      <c r="Q18" s="1">
        <v>44406</v>
      </c>
      <c r="R18" t="s">
        <v>1474</v>
      </c>
    </row>
    <row r="19" spans="1:18" x14ac:dyDescent="0.25">
      <c r="A19" t="s">
        <v>1339</v>
      </c>
      <c r="B19" t="s">
        <v>1340</v>
      </c>
      <c r="C19" t="s">
        <v>1341</v>
      </c>
      <c r="D19" t="s">
        <v>1334</v>
      </c>
      <c r="E19">
        <v>31</v>
      </c>
      <c r="F19" s="1">
        <v>43648</v>
      </c>
      <c r="G19">
        <v>66100</v>
      </c>
      <c r="H19">
        <v>0</v>
      </c>
      <c r="I19">
        <v>0</v>
      </c>
      <c r="J19">
        <v>0</v>
      </c>
      <c r="K19" t="s">
        <v>1356</v>
      </c>
      <c r="L19">
        <v>57900</v>
      </c>
      <c r="M19" t="s">
        <v>1336</v>
      </c>
      <c r="N19">
        <v>4400</v>
      </c>
      <c r="O19" t="s">
        <v>1357</v>
      </c>
      <c r="P19" t="s">
        <v>1345</v>
      </c>
      <c r="Q19" s="1">
        <v>45465</v>
      </c>
      <c r="R19" t="s">
        <v>1449</v>
      </c>
    </row>
    <row r="20" spans="1:18" x14ac:dyDescent="0.25">
      <c r="A20" t="s">
        <v>1339</v>
      </c>
      <c r="B20" t="s">
        <v>1358</v>
      </c>
      <c r="C20" t="s">
        <v>1333</v>
      </c>
      <c r="D20" t="s">
        <v>1334</v>
      </c>
      <c r="E20">
        <v>27</v>
      </c>
      <c r="F20" s="1">
        <v>45626</v>
      </c>
      <c r="G20">
        <v>140200</v>
      </c>
      <c r="H20">
        <v>514900</v>
      </c>
      <c r="I20">
        <v>13.08</v>
      </c>
      <c r="J20">
        <v>13834</v>
      </c>
      <c r="K20" t="s">
        <v>1343</v>
      </c>
      <c r="L20">
        <v>99800</v>
      </c>
      <c r="M20" t="s">
        <v>1352</v>
      </c>
      <c r="N20">
        <v>4000</v>
      </c>
      <c r="O20" t="s">
        <v>1337</v>
      </c>
      <c r="P20" t="s">
        <v>1345</v>
      </c>
      <c r="Q20" s="1">
        <v>43842</v>
      </c>
      <c r="R20" t="s">
        <v>1501</v>
      </c>
    </row>
    <row r="21" spans="1:18" x14ac:dyDescent="0.25">
      <c r="A21" t="s">
        <v>1331</v>
      </c>
      <c r="B21" t="s">
        <v>1358</v>
      </c>
      <c r="C21" t="s">
        <v>1333</v>
      </c>
      <c r="D21" t="s">
        <v>1342</v>
      </c>
      <c r="E21">
        <v>51</v>
      </c>
      <c r="F21" s="1">
        <v>44672</v>
      </c>
      <c r="G21">
        <v>19100</v>
      </c>
      <c r="H21">
        <v>0</v>
      </c>
      <c r="I21">
        <v>0</v>
      </c>
      <c r="J21">
        <v>0</v>
      </c>
      <c r="K21" t="s">
        <v>1356</v>
      </c>
      <c r="L21">
        <v>20400</v>
      </c>
      <c r="M21" t="s">
        <v>1336</v>
      </c>
      <c r="N21">
        <v>1100</v>
      </c>
      <c r="O21" t="s">
        <v>1357</v>
      </c>
      <c r="P21" t="s">
        <v>1338</v>
      </c>
      <c r="Q21" s="1">
        <v>46061</v>
      </c>
      <c r="R21" t="s">
        <v>1631</v>
      </c>
    </row>
    <row r="22" spans="1:18" x14ac:dyDescent="0.25">
      <c r="A22" t="s">
        <v>1339</v>
      </c>
      <c r="B22" t="s">
        <v>1364</v>
      </c>
      <c r="C22" t="s">
        <v>1365</v>
      </c>
      <c r="D22" t="s">
        <v>1334</v>
      </c>
      <c r="E22">
        <v>64</v>
      </c>
      <c r="F22" s="1">
        <v>45994</v>
      </c>
      <c r="G22">
        <v>34900</v>
      </c>
      <c r="H22">
        <v>269600</v>
      </c>
      <c r="I22">
        <v>13.91</v>
      </c>
      <c r="J22">
        <v>9203</v>
      </c>
      <c r="K22" t="s">
        <v>1335</v>
      </c>
      <c r="L22">
        <v>27700</v>
      </c>
      <c r="M22" t="s">
        <v>1344</v>
      </c>
      <c r="N22">
        <v>6200</v>
      </c>
      <c r="O22" t="s">
        <v>1337</v>
      </c>
      <c r="P22" t="s">
        <v>1345</v>
      </c>
      <c r="Q22" s="1">
        <v>43934</v>
      </c>
      <c r="R22" t="s">
        <v>1619</v>
      </c>
    </row>
    <row r="23" spans="1:18" x14ac:dyDescent="0.25">
      <c r="A23" t="s">
        <v>1366</v>
      </c>
      <c r="B23" t="s">
        <v>1367</v>
      </c>
      <c r="C23" t="s">
        <v>1341</v>
      </c>
      <c r="D23" t="s">
        <v>1334</v>
      </c>
      <c r="E23">
        <v>30</v>
      </c>
      <c r="F23" s="1">
        <v>44635</v>
      </c>
      <c r="G23">
        <v>72500</v>
      </c>
      <c r="H23">
        <v>0</v>
      </c>
      <c r="I23">
        <v>0</v>
      </c>
      <c r="J23">
        <v>0</v>
      </c>
      <c r="K23" t="s">
        <v>1356</v>
      </c>
      <c r="L23">
        <v>63100</v>
      </c>
      <c r="M23" t="s">
        <v>1344</v>
      </c>
      <c r="N23">
        <v>6900</v>
      </c>
      <c r="O23" t="s">
        <v>1357</v>
      </c>
      <c r="P23" t="s">
        <v>1361</v>
      </c>
      <c r="Q23" s="1">
        <v>44321</v>
      </c>
      <c r="R23" t="s">
        <v>1444</v>
      </c>
    </row>
    <row r="24" spans="1:18" x14ac:dyDescent="0.25">
      <c r="A24" t="s">
        <v>1366</v>
      </c>
      <c r="B24" t="s">
        <v>1360</v>
      </c>
      <c r="C24" t="s">
        <v>1341</v>
      </c>
      <c r="D24" t="s">
        <v>1334</v>
      </c>
      <c r="E24">
        <v>59</v>
      </c>
      <c r="F24" s="1">
        <v>44296</v>
      </c>
      <c r="G24">
        <v>27500</v>
      </c>
      <c r="H24">
        <v>230500</v>
      </c>
      <c r="I24">
        <v>13.98</v>
      </c>
      <c r="J24">
        <v>7876</v>
      </c>
      <c r="K24" t="s">
        <v>1343</v>
      </c>
      <c r="L24">
        <v>36600</v>
      </c>
      <c r="M24" t="s">
        <v>1336</v>
      </c>
      <c r="N24">
        <v>16200</v>
      </c>
      <c r="O24" t="s">
        <v>1337</v>
      </c>
      <c r="P24" t="s">
        <v>1345</v>
      </c>
      <c r="Q24" s="1">
        <v>44238</v>
      </c>
      <c r="R24" t="s">
        <v>1489</v>
      </c>
    </row>
    <row r="25" spans="1:18" x14ac:dyDescent="0.25">
      <c r="A25" t="s">
        <v>1339</v>
      </c>
      <c r="B25" t="s">
        <v>1368</v>
      </c>
      <c r="C25" t="s">
        <v>1365</v>
      </c>
      <c r="D25" t="s">
        <v>1334</v>
      </c>
      <c r="E25">
        <v>33</v>
      </c>
      <c r="F25" s="1">
        <v>45117</v>
      </c>
      <c r="G25">
        <v>78000</v>
      </c>
      <c r="H25">
        <v>0</v>
      </c>
      <c r="I25">
        <v>0</v>
      </c>
      <c r="J25">
        <v>0</v>
      </c>
      <c r="K25" t="s">
        <v>1356</v>
      </c>
      <c r="L25">
        <v>94100</v>
      </c>
      <c r="M25" t="s">
        <v>1344</v>
      </c>
      <c r="N25">
        <v>2400</v>
      </c>
      <c r="O25" t="s">
        <v>1357</v>
      </c>
      <c r="P25" t="s">
        <v>1338</v>
      </c>
      <c r="Q25" s="1">
        <v>45925</v>
      </c>
      <c r="R25" t="s">
        <v>1468</v>
      </c>
    </row>
    <row r="26" spans="1:18" x14ac:dyDescent="0.25">
      <c r="A26" t="s">
        <v>1339</v>
      </c>
      <c r="B26" t="s">
        <v>1358</v>
      </c>
      <c r="C26" t="s">
        <v>1333</v>
      </c>
      <c r="D26" t="s">
        <v>1342</v>
      </c>
      <c r="E26">
        <v>51</v>
      </c>
      <c r="F26" s="1">
        <v>44602</v>
      </c>
      <c r="G26">
        <v>71800</v>
      </c>
      <c r="H26">
        <v>376500</v>
      </c>
      <c r="I26">
        <v>13.32</v>
      </c>
      <c r="J26">
        <v>8628</v>
      </c>
      <c r="K26" t="s">
        <v>1335</v>
      </c>
      <c r="L26">
        <v>74600</v>
      </c>
      <c r="M26" t="s">
        <v>16</v>
      </c>
      <c r="N26">
        <v>2200</v>
      </c>
      <c r="O26" t="s">
        <v>1337</v>
      </c>
      <c r="P26" t="s">
        <v>1345</v>
      </c>
      <c r="Q26" s="1">
        <v>43953</v>
      </c>
      <c r="R26" t="s">
        <v>1386</v>
      </c>
    </row>
    <row r="27" spans="1:18" x14ac:dyDescent="0.25">
      <c r="A27" t="s">
        <v>1366</v>
      </c>
      <c r="B27" t="s">
        <v>1369</v>
      </c>
      <c r="C27" t="s">
        <v>1370</v>
      </c>
      <c r="D27" t="s">
        <v>1334</v>
      </c>
      <c r="E27">
        <v>27</v>
      </c>
      <c r="F27" s="1">
        <v>43941</v>
      </c>
      <c r="G27">
        <v>22700</v>
      </c>
      <c r="H27">
        <v>0</v>
      </c>
      <c r="I27">
        <v>0</v>
      </c>
      <c r="J27">
        <v>0</v>
      </c>
      <c r="K27" t="s">
        <v>1356</v>
      </c>
      <c r="L27">
        <v>15500</v>
      </c>
      <c r="M27" t="s">
        <v>1344</v>
      </c>
      <c r="N27">
        <v>12800</v>
      </c>
      <c r="O27" t="s">
        <v>1357</v>
      </c>
      <c r="P27" t="s">
        <v>1345</v>
      </c>
      <c r="Q27" s="1">
        <v>46173</v>
      </c>
      <c r="R27" t="s">
        <v>1735</v>
      </c>
    </row>
    <row r="28" spans="1:18" x14ac:dyDescent="0.25">
      <c r="A28" t="s">
        <v>1331</v>
      </c>
      <c r="B28" t="s">
        <v>1371</v>
      </c>
      <c r="C28" t="s">
        <v>1372</v>
      </c>
      <c r="D28" t="s">
        <v>1342</v>
      </c>
      <c r="E28">
        <v>62</v>
      </c>
      <c r="F28" s="1">
        <v>44792</v>
      </c>
      <c r="G28">
        <v>21800</v>
      </c>
      <c r="H28">
        <v>0</v>
      </c>
      <c r="I28">
        <v>0</v>
      </c>
      <c r="J28">
        <v>0</v>
      </c>
      <c r="K28" t="s">
        <v>1356</v>
      </c>
      <c r="L28">
        <v>23000</v>
      </c>
      <c r="M28" t="s">
        <v>1336</v>
      </c>
      <c r="N28">
        <v>21000</v>
      </c>
      <c r="O28" t="s">
        <v>1357</v>
      </c>
      <c r="P28" t="s">
        <v>1361</v>
      </c>
      <c r="Q28" s="1">
        <v>44612</v>
      </c>
      <c r="R28" t="s">
        <v>1796</v>
      </c>
    </row>
    <row r="29" spans="1:18" x14ac:dyDescent="0.25">
      <c r="A29" t="s">
        <v>1331</v>
      </c>
      <c r="B29" t="s">
        <v>1367</v>
      </c>
      <c r="C29" t="s">
        <v>1341</v>
      </c>
      <c r="D29" t="s">
        <v>1334</v>
      </c>
      <c r="E29">
        <v>62</v>
      </c>
      <c r="F29" s="1">
        <v>44436</v>
      </c>
      <c r="G29">
        <v>8100</v>
      </c>
      <c r="H29">
        <v>992500</v>
      </c>
      <c r="I29">
        <v>12.52</v>
      </c>
      <c r="J29">
        <v>26390</v>
      </c>
      <c r="K29" t="s">
        <v>1343</v>
      </c>
      <c r="L29">
        <v>10300</v>
      </c>
      <c r="M29" t="s">
        <v>1359</v>
      </c>
      <c r="N29">
        <v>2100</v>
      </c>
      <c r="O29" t="s">
        <v>1337</v>
      </c>
      <c r="P29" t="s">
        <v>1345</v>
      </c>
      <c r="Q29" s="1">
        <v>44489</v>
      </c>
      <c r="R29" t="s">
        <v>1734</v>
      </c>
    </row>
    <row r="30" spans="1:18" x14ac:dyDescent="0.25">
      <c r="A30" t="s">
        <v>1346</v>
      </c>
      <c r="B30" t="s">
        <v>1368</v>
      </c>
      <c r="C30" t="s">
        <v>1365</v>
      </c>
      <c r="D30" t="s">
        <v>1334</v>
      </c>
      <c r="E30">
        <v>56</v>
      </c>
      <c r="F30" s="1">
        <v>44485</v>
      </c>
      <c r="G30">
        <v>26600</v>
      </c>
      <c r="H30">
        <v>0</v>
      </c>
      <c r="I30">
        <v>0</v>
      </c>
      <c r="J30">
        <v>0</v>
      </c>
      <c r="K30" t="s">
        <v>1356</v>
      </c>
      <c r="L30">
        <v>24100</v>
      </c>
      <c r="M30" t="s">
        <v>16</v>
      </c>
      <c r="N30">
        <v>22500</v>
      </c>
      <c r="O30" t="s">
        <v>1357</v>
      </c>
      <c r="P30" t="s">
        <v>1338</v>
      </c>
      <c r="Q30" s="1">
        <v>46278</v>
      </c>
      <c r="R30" t="s">
        <v>1766</v>
      </c>
    </row>
    <row r="31" spans="1:18" x14ac:dyDescent="0.25">
      <c r="A31" t="s">
        <v>1331</v>
      </c>
      <c r="B31" t="s">
        <v>1369</v>
      </c>
      <c r="C31" t="s">
        <v>1370</v>
      </c>
      <c r="D31" t="s">
        <v>1342</v>
      </c>
      <c r="E31">
        <v>40</v>
      </c>
      <c r="F31" s="1">
        <v>44607</v>
      </c>
      <c r="G31">
        <v>75900</v>
      </c>
      <c r="H31">
        <v>0</v>
      </c>
      <c r="I31">
        <v>0</v>
      </c>
      <c r="J31">
        <v>0</v>
      </c>
      <c r="K31" t="s">
        <v>1356</v>
      </c>
      <c r="L31">
        <v>101500</v>
      </c>
      <c r="M31" t="s">
        <v>1352</v>
      </c>
      <c r="N31">
        <v>8800</v>
      </c>
      <c r="O31" t="s">
        <v>1357</v>
      </c>
      <c r="P31" t="s">
        <v>1345</v>
      </c>
      <c r="Q31" s="1">
        <v>44373</v>
      </c>
      <c r="R31" t="s">
        <v>1720</v>
      </c>
    </row>
    <row r="32" spans="1:18" x14ac:dyDescent="0.25">
      <c r="A32" t="s">
        <v>1366</v>
      </c>
      <c r="B32" t="s">
        <v>1360</v>
      </c>
      <c r="C32" t="s">
        <v>1341</v>
      </c>
      <c r="D32" t="s">
        <v>1334</v>
      </c>
      <c r="E32">
        <v>24</v>
      </c>
      <c r="F32" s="1">
        <v>45302</v>
      </c>
      <c r="G32">
        <v>85600</v>
      </c>
      <c r="H32">
        <v>0</v>
      </c>
      <c r="I32">
        <v>0</v>
      </c>
      <c r="J32">
        <v>0</v>
      </c>
      <c r="K32" t="s">
        <v>1356</v>
      </c>
      <c r="L32">
        <v>113300</v>
      </c>
      <c r="M32" t="s">
        <v>1336</v>
      </c>
      <c r="N32">
        <v>22700</v>
      </c>
      <c r="O32" t="s">
        <v>1357</v>
      </c>
      <c r="P32" t="s">
        <v>1345</v>
      </c>
      <c r="Q32" s="1">
        <v>46135</v>
      </c>
      <c r="R32" t="s">
        <v>1826</v>
      </c>
    </row>
    <row r="33" spans="1:18" x14ac:dyDescent="0.25">
      <c r="A33" t="s">
        <v>1366</v>
      </c>
      <c r="B33" t="s">
        <v>1373</v>
      </c>
      <c r="C33" t="s">
        <v>1365</v>
      </c>
      <c r="D33" t="s">
        <v>1342</v>
      </c>
      <c r="E33">
        <v>27</v>
      </c>
      <c r="F33" s="1">
        <v>43626</v>
      </c>
      <c r="G33">
        <v>89000</v>
      </c>
      <c r="H33">
        <v>773800</v>
      </c>
      <c r="I33">
        <v>7.26</v>
      </c>
      <c r="J33">
        <v>15417</v>
      </c>
      <c r="K33" t="s">
        <v>1343</v>
      </c>
      <c r="L33">
        <v>126000</v>
      </c>
      <c r="M33" t="s">
        <v>1352</v>
      </c>
      <c r="N33">
        <v>8000</v>
      </c>
      <c r="O33" t="s">
        <v>1337</v>
      </c>
      <c r="P33" t="s">
        <v>1338</v>
      </c>
      <c r="Q33" s="1">
        <v>43758</v>
      </c>
      <c r="R33" t="s">
        <v>1516</v>
      </c>
    </row>
    <row r="34" spans="1:18" x14ac:dyDescent="0.25">
      <c r="A34" t="s">
        <v>1366</v>
      </c>
      <c r="B34" t="s">
        <v>1369</v>
      </c>
      <c r="C34" t="s">
        <v>1370</v>
      </c>
      <c r="D34" t="s">
        <v>1334</v>
      </c>
      <c r="E34">
        <v>21</v>
      </c>
      <c r="F34" s="1">
        <v>45914</v>
      </c>
      <c r="G34">
        <v>38700</v>
      </c>
      <c r="H34">
        <v>847000</v>
      </c>
      <c r="I34">
        <v>14.7</v>
      </c>
      <c r="J34">
        <v>76329</v>
      </c>
      <c r="K34" t="s">
        <v>1374</v>
      </c>
      <c r="L34">
        <v>41700</v>
      </c>
      <c r="M34" t="s">
        <v>1359</v>
      </c>
      <c r="N34">
        <v>900</v>
      </c>
      <c r="O34" t="s">
        <v>1353</v>
      </c>
      <c r="P34" t="s">
        <v>1338</v>
      </c>
      <c r="Q34" s="1">
        <v>45403</v>
      </c>
      <c r="R34" t="s">
        <v>1485</v>
      </c>
    </row>
    <row r="35" spans="1:18" x14ac:dyDescent="0.25">
      <c r="A35" t="s">
        <v>1331</v>
      </c>
      <c r="B35" t="s">
        <v>1362</v>
      </c>
      <c r="C35" t="s">
        <v>1363</v>
      </c>
      <c r="D35" t="s">
        <v>1334</v>
      </c>
      <c r="E35">
        <v>64</v>
      </c>
      <c r="F35" s="1">
        <v>43663</v>
      </c>
      <c r="G35">
        <v>73800</v>
      </c>
      <c r="H35">
        <v>128400</v>
      </c>
      <c r="I35">
        <v>7.45</v>
      </c>
      <c r="J35">
        <v>5775</v>
      </c>
      <c r="K35" t="s">
        <v>1343</v>
      </c>
      <c r="L35">
        <v>84600</v>
      </c>
      <c r="M35" t="s">
        <v>1352</v>
      </c>
      <c r="N35">
        <v>7400</v>
      </c>
      <c r="O35" t="s">
        <v>1337</v>
      </c>
      <c r="P35" t="s">
        <v>1338</v>
      </c>
      <c r="Q35" s="1">
        <v>45643</v>
      </c>
      <c r="R35" t="s">
        <v>1658</v>
      </c>
    </row>
    <row r="36" spans="1:18" x14ac:dyDescent="0.25">
      <c r="A36" t="s">
        <v>1346</v>
      </c>
      <c r="B36" t="s">
        <v>1367</v>
      </c>
      <c r="C36" t="s">
        <v>1341</v>
      </c>
      <c r="D36" t="s">
        <v>1342</v>
      </c>
      <c r="E36">
        <v>65</v>
      </c>
      <c r="F36" s="1">
        <v>44749</v>
      </c>
      <c r="G36">
        <v>105100</v>
      </c>
      <c r="H36">
        <v>609100</v>
      </c>
      <c r="I36">
        <v>8.98</v>
      </c>
      <c r="J36">
        <v>27821</v>
      </c>
      <c r="K36" t="s">
        <v>1374</v>
      </c>
      <c r="L36">
        <v>142300</v>
      </c>
      <c r="M36" t="s">
        <v>1336</v>
      </c>
      <c r="N36">
        <v>22100</v>
      </c>
      <c r="O36" t="s">
        <v>1353</v>
      </c>
      <c r="P36" t="s">
        <v>1345</v>
      </c>
      <c r="Q36" s="1">
        <v>44446</v>
      </c>
      <c r="R36" t="s">
        <v>1423</v>
      </c>
    </row>
    <row r="37" spans="1:18" x14ac:dyDescent="0.25">
      <c r="A37" t="s">
        <v>1331</v>
      </c>
      <c r="B37" t="s">
        <v>1347</v>
      </c>
      <c r="C37" t="s">
        <v>1348</v>
      </c>
      <c r="D37" t="s">
        <v>1334</v>
      </c>
      <c r="E37">
        <v>62</v>
      </c>
      <c r="F37" s="1">
        <v>44125</v>
      </c>
      <c r="G37">
        <v>25500</v>
      </c>
      <c r="H37">
        <v>0</v>
      </c>
      <c r="I37">
        <v>0</v>
      </c>
      <c r="J37">
        <v>0</v>
      </c>
      <c r="K37" t="s">
        <v>1356</v>
      </c>
      <c r="L37">
        <v>28400</v>
      </c>
      <c r="M37" t="s">
        <v>1336</v>
      </c>
      <c r="N37">
        <v>3800</v>
      </c>
      <c r="O37" t="s">
        <v>1357</v>
      </c>
      <c r="P37" t="s">
        <v>1338</v>
      </c>
      <c r="Q37" s="1">
        <v>45035</v>
      </c>
      <c r="R37" t="s">
        <v>1739</v>
      </c>
    </row>
    <row r="38" spans="1:18" x14ac:dyDescent="0.25">
      <c r="A38" t="s">
        <v>1331</v>
      </c>
      <c r="B38" t="s">
        <v>1369</v>
      </c>
      <c r="C38" t="s">
        <v>1370</v>
      </c>
      <c r="D38" t="s">
        <v>1334</v>
      </c>
      <c r="E38">
        <v>33</v>
      </c>
      <c r="F38" s="1">
        <v>45241</v>
      </c>
      <c r="G38">
        <v>83300</v>
      </c>
      <c r="H38">
        <v>338400</v>
      </c>
      <c r="I38">
        <v>10.19</v>
      </c>
      <c r="J38">
        <v>10949</v>
      </c>
      <c r="K38" t="s">
        <v>1335</v>
      </c>
      <c r="L38">
        <v>72900</v>
      </c>
      <c r="M38" t="s">
        <v>1359</v>
      </c>
      <c r="N38">
        <v>6000</v>
      </c>
      <c r="O38" t="s">
        <v>1337</v>
      </c>
      <c r="P38" t="s">
        <v>1345</v>
      </c>
      <c r="Q38" s="1">
        <v>44613</v>
      </c>
      <c r="R38" t="s">
        <v>1590</v>
      </c>
    </row>
    <row r="39" spans="1:18" x14ac:dyDescent="0.25">
      <c r="A39" t="s">
        <v>1339</v>
      </c>
      <c r="B39" t="s">
        <v>1375</v>
      </c>
      <c r="C39" t="s">
        <v>1363</v>
      </c>
      <c r="D39" t="s">
        <v>1342</v>
      </c>
      <c r="E39">
        <v>42</v>
      </c>
      <c r="F39" s="1">
        <v>44536</v>
      </c>
      <c r="G39">
        <v>131000</v>
      </c>
      <c r="H39">
        <v>0</v>
      </c>
      <c r="I39">
        <v>0</v>
      </c>
      <c r="J39">
        <v>0</v>
      </c>
      <c r="K39" t="s">
        <v>1356</v>
      </c>
      <c r="L39">
        <v>116300</v>
      </c>
      <c r="M39" t="s">
        <v>1336</v>
      </c>
      <c r="N39">
        <v>7300</v>
      </c>
      <c r="O39" t="s">
        <v>1357</v>
      </c>
      <c r="P39" t="s">
        <v>1376</v>
      </c>
      <c r="Q39" s="1">
        <v>45208</v>
      </c>
      <c r="R39" t="s">
        <v>1429</v>
      </c>
    </row>
    <row r="40" spans="1:18" x14ac:dyDescent="0.25">
      <c r="A40" t="s">
        <v>1346</v>
      </c>
      <c r="B40" t="s">
        <v>1373</v>
      </c>
      <c r="C40" t="s">
        <v>1365</v>
      </c>
      <c r="D40" t="s">
        <v>1334</v>
      </c>
      <c r="E40">
        <v>41</v>
      </c>
      <c r="F40" s="1">
        <v>45476</v>
      </c>
      <c r="G40">
        <v>49400</v>
      </c>
      <c r="H40">
        <v>321600</v>
      </c>
      <c r="I40">
        <v>7.58</v>
      </c>
      <c r="J40">
        <v>6456</v>
      </c>
      <c r="K40" t="s">
        <v>1343</v>
      </c>
      <c r="L40">
        <v>52300</v>
      </c>
      <c r="M40" t="s">
        <v>1359</v>
      </c>
      <c r="N40">
        <v>600</v>
      </c>
      <c r="O40" t="s">
        <v>1337</v>
      </c>
      <c r="P40" t="s">
        <v>1361</v>
      </c>
      <c r="Q40" s="1">
        <v>45602</v>
      </c>
      <c r="R40" t="s">
        <v>1824</v>
      </c>
    </row>
    <row r="41" spans="1:18" x14ac:dyDescent="0.25">
      <c r="A41" t="s">
        <v>1346</v>
      </c>
      <c r="B41" t="s">
        <v>1354</v>
      </c>
      <c r="C41" t="s">
        <v>1355</v>
      </c>
      <c r="D41" t="s">
        <v>1342</v>
      </c>
      <c r="E41">
        <v>42</v>
      </c>
      <c r="F41" s="1">
        <v>43864</v>
      </c>
      <c r="G41">
        <v>185000</v>
      </c>
      <c r="H41">
        <v>135000</v>
      </c>
      <c r="I41">
        <v>11.48</v>
      </c>
      <c r="J41">
        <v>2968</v>
      </c>
      <c r="K41" t="s">
        <v>1343</v>
      </c>
      <c r="L41">
        <v>125300</v>
      </c>
      <c r="M41" t="s">
        <v>1359</v>
      </c>
      <c r="N41">
        <v>38300</v>
      </c>
      <c r="O41" t="s">
        <v>1337</v>
      </c>
      <c r="P41" t="s">
        <v>1376</v>
      </c>
      <c r="Q41" s="1">
        <v>45070</v>
      </c>
      <c r="R41" t="s">
        <v>1589</v>
      </c>
    </row>
    <row r="42" spans="1:18" x14ac:dyDescent="0.25">
      <c r="A42" t="s">
        <v>1331</v>
      </c>
      <c r="B42" t="s">
        <v>1354</v>
      </c>
      <c r="C42" t="s">
        <v>1355</v>
      </c>
      <c r="D42" t="s">
        <v>1334</v>
      </c>
      <c r="E42">
        <v>48</v>
      </c>
      <c r="F42" s="1">
        <v>45199</v>
      </c>
      <c r="G42">
        <v>50400</v>
      </c>
      <c r="H42">
        <v>0</v>
      </c>
      <c r="I42">
        <v>0</v>
      </c>
      <c r="J42">
        <v>0</v>
      </c>
      <c r="K42" t="s">
        <v>1356</v>
      </c>
      <c r="L42">
        <v>48600</v>
      </c>
      <c r="M42" t="s">
        <v>1336</v>
      </c>
      <c r="N42">
        <v>3800</v>
      </c>
      <c r="O42" t="s">
        <v>1357</v>
      </c>
      <c r="P42" t="s">
        <v>1376</v>
      </c>
      <c r="Q42" s="1">
        <v>45635</v>
      </c>
      <c r="R42" t="s">
        <v>1656</v>
      </c>
    </row>
    <row r="43" spans="1:18" x14ac:dyDescent="0.25">
      <c r="A43" t="s">
        <v>1346</v>
      </c>
      <c r="B43" t="s">
        <v>1349</v>
      </c>
      <c r="C43" t="s">
        <v>1350</v>
      </c>
      <c r="D43" t="s">
        <v>1342</v>
      </c>
      <c r="E43">
        <v>29</v>
      </c>
      <c r="F43" s="1">
        <v>45048</v>
      </c>
      <c r="G43">
        <v>36100</v>
      </c>
      <c r="H43">
        <v>0</v>
      </c>
      <c r="I43">
        <v>0</v>
      </c>
      <c r="J43">
        <v>0</v>
      </c>
      <c r="K43" t="s">
        <v>1356</v>
      </c>
      <c r="L43">
        <v>46000</v>
      </c>
      <c r="M43" t="s">
        <v>1344</v>
      </c>
      <c r="N43">
        <v>13400</v>
      </c>
      <c r="O43" t="s">
        <v>1357</v>
      </c>
      <c r="P43" t="s">
        <v>1338</v>
      </c>
      <c r="Q43" s="1">
        <v>43931</v>
      </c>
      <c r="R43" t="s">
        <v>1542</v>
      </c>
    </row>
    <row r="44" spans="1:18" x14ac:dyDescent="0.25">
      <c r="A44" t="s">
        <v>1331</v>
      </c>
      <c r="B44" t="s">
        <v>1362</v>
      </c>
      <c r="C44" t="s">
        <v>1363</v>
      </c>
      <c r="D44" t="s">
        <v>1342</v>
      </c>
      <c r="E44">
        <v>46</v>
      </c>
      <c r="F44" s="1">
        <v>45591</v>
      </c>
      <c r="G44">
        <v>120400</v>
      </c>
      <c r="H44">
        <v>526800</v>
      </c>
      <c r="I44">
        <v>12.37</v>
      </c>
      <c r="J44">
        <v>46897</v>
      </c>
      <c r="K44" t="s">
        <v>1343</v>
      </c>
      <c r="L44">
        <v>54400</v>
      </c>
      <c r="M44" t="s">
        <v>1359</v>
      </c>
      <c r="N44">
        <v>7900</v>
      </c>
      <c r="O44" t="s">
        <v>1337</v>
      </c>
      <c r="P44" t="s">
        <v>1345</v>
      </c>
      <c r="Q44" s="1">
        <v>43543</v>
      </c>
      <c r="R44" t="s">
        <v>1483</v>
      </c>
    </row>
    <row r="45" spans="1:18" x14ac:dyDescent="0.25">
      <c r="A45" t="s">
        <v>1339</v>
      </c>
      <c r="B45" t="s">
        <v>1369</v>
      </c>
      <c r="C45" t="s">
        <v>1370</v>
      </c>
      <c r="D45" t="s">
        <v>1342</v>
      </c>
      <c r="E45">
        <v>29</v>
      </c>
      <c r="F45" s="1">
        <v>45637</v>
      </c>
      <c r="G45">
        <v>422300</v>
      </c>
      <c r="H45">
        <v>627700</v>
      </c>
      <c r="I45">
        <v>13.88</v>
      </c>
      <c r="J45">
        <v>56324</v>
      </c>
      <c r="K45" t="s">
        <v>1343</v>
      </c>
      <c r="L45">
        <v>584300</v>
      </c>
      <c r="M45" t="s">
        <v>1336</v>
      </c>
      <c r="N45">
        <v>26400</v>
      </c>
      <c r="O45" t="s">
        <v>1337</v>
      </c>
      <c r="P45" t="s">
        <v>1338</v>
      </c>
      <c r="Q45" s="1">
        <v>43825</v>
      </c>
      <c r="R45" t="s">
        <v>1492</v>
      </c>
    </row>
    <row r="46" spans="1:18" x14ac:dyDescent="0.25">
      <c r="A46" t="s">
        <v>1339</v>
      </c>
      <c r="B46" t="s">
        <v>1369</v>
      </c>
      <c r="C46" t="s">
        <v>1370</v>
      </c>
      <c r="D46" t="s">
        <v>1342</v>
      </c>
      <c r="E46">
        <v>35</v>
      </c>
      <c r="F46" s="1">
        <v>43540</v>
      </c>
      <c r="G46">
        <v>80600</v>
      </c>
      <c r="H46">
        <v>237700</v>
      </c>
      <c r="I46">
        <v>7.94</v>
      </c>
      <c r="J46">
        <v>5796</v>
      </c>
      <c r="K46" t="s">
        <v>1335</v>
      </c>
      <c r="L46">
        <v>103200</v>
      </c>
      <c r="M46" t="s">
        <v>1344</v>
      </c>
      <c r="N46">
        <v>12200</v>
      </c>
      <c r="O46" t="s">
        <v>1337</v>
      </c>
      <c r="P46" t="s">
        <v>1361</v>
      </c>
      <c r="Q46" s="1">
        <v>45455</v>
      </c>
      <c r="R46" t="s">
        <v>1584</v>
      </c>
    </row>
    <row r="47" spans="1:18" x14ac:dyDescent="0.25">
      <c r="A47" t="s">
        <v>1339</v>
      </c>
      <c r="B47" t="s">
        <v>1349</v>
      </c>
      <c r="C47" t="s">
        <v>1350</v>
      </c>
      <c r="D47" t="s">
        <v>1334</v>
      </c>
      <c r="E47">
        <v>30</v>
      </c>
      <c r="F47" s="1">
        <v>45650</v>
      </c>
      <c r="G47">
        <v>128700</v>
      </c>
      <c r="H47">
        <v>559900</v>
      </c>
      <c r="I47">
        <v>10.43</v>
      </c>
      <c r="J47">
        <v>14316</v>
      </c>
      <c r="K47" t="s">
        <v>1335</v>
      </c>
      <c r="L47">
        <v>113900</v>
      </c>
      <c r="M47" t="s">
        <v>1359</v>
      </c>
      <c r="N47">
        <v>6900</v>
      </c>
      <c r="O47" t="s">
        <v>1337</v>
      </c>
      <c r="P47" t="s">
        <v>1338</v>
      </c>
      <c r="Q47" s="1">
        <v>43851</v>
      </c>
      <c r="R47" t="s">
        <v>1497</v>
      </c>
    </row>
    <row r="48" spans="1:18" x14ac:dyDescent="0.25">
      <c r="A48" t="s">
        <v>1339</v>
      </c>
      <c r="B48" t="s">
        <v>1371</v>
      </c>
      <c r="C48" t="s">
        <v>1372</v>
      </c>
      <c r="D48" t="s">
        <v>1342</v>
      </c>
      <c r="E48">
        <v>44</v>
      </c>
      <c r="F48" s="1">
        <v>44067</v>
      </c>
      <c r="G48">
        <v>48700</v>
      </c>
      <c r="H48">
        <v>641500</v>
      </c>
      <c r="I48">
        <v>10.34</v>
      </c>
      <c r="J48">
        <v>29703</v>
      </c>
      <c r="K48" t="s">
        <v>1343</v>
      </c>
      <c r="L48">
        <v>55300</v>
      </c>
      <c r="M48" t="s">
        <v>1344</v>
      </c>
      <c r="N48">
        <v>3800</v>
      </c>
      <c r="O48" t="s">
        <v>1337</v>
      </c>
      <c r="P48" t="s">
        <v>1376</v>
      </c>
      <c r="Q48" s="1">
        <v>43914</v>
      </c>
      <c r="R48" t="s">
        <v>1514</v>
      </c>
    </row>
    <row r="49" spans="1:18" x14ac:dyDescent="0.25">
      <c r="A49" t="s">
        <v>1339</v>
      </c>
      <c r="B49" t="s">
        <v>1371</v>
      </c>
      <c r="C49" t="s">
        <v>1372</v>
      </c>
      <c r="D49" t="s">
        <v>1334</v>
      </c>
      <c r="E49">
        <v>62</v>
      </c>
      <c r="F49" s="1">
        <v>44302</v>
      </c>
      <c r="G49">
        <v>26100</v>
      </c>
      <c r="H49">
        <v>304500</v>
      </c>
      <c r="I49">
        <v>14.56</v>
      </c>
      <c r="J49">
        <v>27420</v>
      </c>
      <c r="K49" t="s">
        <v>1374</v>
      </c>
      <c r="L49">
        <v>26100</v>
      </c>
      <c r="M49" t="s">
        <v>16</v>
      </c>
      <c r="N49">
        <v>17400</v>
      </c>
      <c r="O49" t="s">
        <v>1353</v>
      </c>
      <c r="P49" t="s">
        <v>1345</v>
      </c>
      <c r="Q49" s="1">
        <v>43779</v>
      </c>
      <c r="R49" t="s">
        <v>1458</v>
      </c>
    </row>
    <row r="50" spans="1:18" x14ac:dyDescent="0.25">
      <c r="A50" t="s">
        <v>1331</v>
      </c>
      <c r="B50" t="s">
        <v>1349</v>
      </c>
      <c r="C50" t="s">
        <v>1350</v>
      </c>
      <c r="D50" t="s">
        <v>1334</v>
      </c>
      <c r="E50">
        <v>28</v>
      </c>
      <c r="F50" s="1">
        <v>44994</v>
      </c>
      <c r="G50">
        <v>86400</v>
      </c>
      <c r="H50">
        <v>629800</v>
      </c>
      <c r="I50">
        <v>8.5</v>
      </c>
      <c r="J50">
        <v>54931</v>
      </c>
      <c r="K50" t="s">
        <v>1343</v>
      </c>
      <c r="L50">
        <v>113000</v>
      </c>
      <c r="M50" t="s">
        <v>16</v>
      </c>
      <c r="N50">
        <v>1600</v>
      </c>
      <c r="O50" t="s">
        <v>1337</v>
      </c>
      <c r="P50" t="s">
        <v>1361</v>
      </c>
      <c r="Q50" s="1">
        <v>46267</v>
      </c>
      <c r="R50" t="s">
        <v>1561</v>
      </c>
    </row>
    <row r="51" spans="1:18" x14ac:dyDescent="0.25">
      <c r="A51" t="s">
        <v>1339</v>
      </c>
      <c r="B51" t="s">
        <v>1371</v>
      </c>
      <c r="C51" t="s">
        <v>1372</v>
      </c>
      <c r="D51" t="s">
        <v>1334</v>
      </c>
      <c r="E51">
        <v>44</v>
      </c>
      <c r="F51" s="1">
        <v>43965</v>
      </c>
      <c r="G51">
        <v>98800</v>
      </c>
      <c r="H51">
        <v>0</v>
      </c>
      <c r="I51">
        <v>0</v>
      </c>
      <c r="J51">
        <v>0</v>
      </c>
      <c r="K51" t="s">
        <v>1356</v>
      </c>
      <c r="L51">
        <v>123100</v>
      </c>
      <c r="M51" t="s">
        <v>1344</v>
      </c>
      <c r="N51">
        <v>15200</v>
      </c>
      <c r="O51" t="s">
        <v>1357</v>
      </c>
      <c r="P51" t="s">
        <v>1338</v>
      </c>
      <c r="Q51" s="1">
        <v>44516</v>
      </c>
      <c r="R51" t="s">
        <v>1392</v>
      </c>
    </row>
    <row r="52" spans="1:18" x14ac:dyDescent="0.25">
      <c r="A52" t="s">
        <v>1331</v>
      </c>
      <c r="B52" t="s">
        <v>1364</v>
      </c>
      <c r="C52" t="s">
        <v>1365</v>
      </c>
      <c r="D52" t="s">
        <v>1334</v>
      </c>
      <c r="E52">
        <v>36</v>
      </c>
      <c r="F52" s="1">
        <v>45062</v>
      </c>
      <c r="G52">
        <v>55300</v>
      </c>
      <c r="H52">
        <v>271600</v>
      </c>
      <c r="I52">
        <v>9.9600000000000009</v>
      </c>
      <c r="J52">
        <v>5765</v>
      </c>
      <c r="K52" t="s">
        <v>1343</v>
      </c>
      <c r="L52">
        <v>35900</v>
      </c>
      <c r="M52" t="s">
        <v>1359</v>
      </c>
      <c r="N52">
        <v>3200</v>
      </c>
      <c r="O52" t="s">
        <v>1337</v>
      </c>
      <c r="P52" t="s">
        <v>1338</v>
      </c>
      <c r="Q52" s="1">
        <v>45445</v>
      </c>
      <c r="R52" t="s">
        <v>1469</v>
      </c>
    </row>
    <row r="53" spans="1:18" x14ac:dyDescent="0.25">
      <c r="A53" t="s">
        <v>1339</v>
      </c>
      <c r="B53" t="s">
        <v>1369</v>
      </c>
      <c r="C53" t="s">
        <v>1370</v>
      </c>
      <c r="D53" t="s">
        <v>1334</v>
      </c>
      <c r="E53">
        <v>46</v>
      </c>
      <c r="F53" s="1">
        <v>43603</v>
      </c>
      <c r="G53">
        <v>128200</v>
      </c>
      <c r="H53">
        <v>564200</v>
      </c>
      <c r="I53">
        <v>7.7</v>
      </c>
      <c r="J53">
        <v>25440</v>
      </c>
      <c r="K53" t="s">
        <v>1335</v>
      </c>
      <c r="L53">
        <v>147000</v>
      </c>
      <c r="M53" t="s">
        <v>1336</v>
      </c>
      <c r="N53">
        <v>26200</v>
      </c>
      <c r="O53" t="s">
        <v>1337</v>
      </c>
      <c r="P53" t="s">
        <v>1361</v>
      </c>
      <c r="Q53" s="1">
        <v>44198</v>
      </c>
      <c r="R53" t="s">
        <v>1624</v>
      </c>
    </row>
    <row r="54" spans="1:18" x14ac:dyDescent="0.25">
      <c r="A54" t="s">
        <v>1346</v>
      </c>
      <c r="B54" t="s">
        <v>1332</v>
      </c>
      <c r="C54" t="s">
        <v>1333</v>
      </c>
      <c r="D54" t="s">
        <v>1342</v>
      </c>
      <c r="E54">
        <v>47</v>
      </c>
      <c r="F54" s="1">
        <v>45563</v>
      </c>
      <c r="G54">
        <v>43000</v>
      </c>
      <c r="H54">
        <v>356600</v>
      </c>
      <c r="I54">
        <v>8.76</v>
      </c>
      <c r="J54">
        <v>31146</v>
      </c>
      <c r="K54" t="s">
        <v>1343</v>
      </c>
      <c r="L54">
        <v>40800</v>
      </c>
      <c r="M54" t="s">
        <v>1352</v>
      </c>
      <c r="N54">
        <v>9800</v>
      </c>
      <c r="O54" t="s">
        <v>1337</v>
      </c>
      <c r="P54" t="s">
        <v>1338</v>
      </c>
      <c r="Q54" s="1">
        <v>45700</v>
      </c>
      <c r="R54" t="s">
        <v>1448</v>
      </c>
    </row>
    <row r="55" spans="1:18" x14ac:dyDescent="0.25">
      <c r="A55" t="s">
        <v>1339</v>
      </c>
      <c r="B55" t="s">
        <v>1340</v>
      </c>
      <c r="C55" t="s">
        <v>1341</v>
      </c>
      <c r="D55" t="s">
        <v>1342</v>
      </c>
      <c r="E55">
        <v>57</v>
      </c>
      <c r="F55" s="1">
        <v>45260</v>
      </c>
      <c r="G55">
        <v>34800</v>
      </c>
      <c r="H55">
        <v>0</v>
      </c>
      <c r="I55">
        <v>0</v>
      </c>
      <c r="J55">
        <v>0</v>
      </c>
      <c r="K55" t="s">
        <v>1356</v>
      </c>
      <c r="L55">
        <v>35500</v>
      </c>
      <c r="M55" t="s">
        <v>1336</v>
      </c>
      <c r="N55">
        <v>15200</v>
      </c>
      <c r="O55" t="s">
        <v>1357</v>
      </c>
      <c r="P55" t="s">
        <v>1361</v>
      </c>
      <c r="Q55" s="1">
        <v>46047</v>
      </c>
      <c r="R55" t="s">
        <v>1583</v>
      </c>
    </row>
    <row r="56" spans="1:18" x14ac:dyDescent="0.25">
      <c r="A56" t="s">
        <v>1339</v>
      </c>
      <c r="B56" t="s">
        <v>1375</v>
      </c>
      <c r="C56" t="s">
        <v>1363</v>
      </c>
      <c r="D56" t="s">
        <v>1342</v>
      </c>
      <c r="E56">
        <v>24</v>
      </c>
      <c r="F56" s="1">
        <v>44438</v>
      </c>
      <c r="G56">
        <v>184800</v>
      </c>
      <c r="H56">
        <v>0</v>
      </c>
      <c r="I56">
        <v>0</v>
      </c>
      <c r="J56">
        <v>0</v>
      </c>
      <c r="K56" t="s">
        <v>1356</v>
      </c>
      <c r="L56">
        <v>151200</v>
      </c>
      <c r="M56" t="s">
        <v>1352</v>
      </c>
      <c r="N56">
        <v>9200</v>
      </c>
      <c r="O56" t="s">
        <v>1357</v>
      </c>
      <c r="P56" t="s">
        <v>1338</v>
      </c>
      <c r="Q56" s="1">
        <v>46147</v>
      </c>
      <c r="R56" t="s">
        <v>1612</v>
      </c>
    </row>
    <row r="57" spans="1:18" x14ac:dyDescent="0.25">
      <c r="A57" t="s">
        <v>1339</v>
      </c>
      <c r="B57" t="s">
        <v>1364</v>
      </c>
      <c r="C57" t="s">
        <v>1365</v>
      </c>
      <c r="D57" t="s">
        <v>1334</v>
      </c>
      <c r="E57">
        <v>44</v>
      </c>
      <c r="F57" s="1">
        <v>45108</v>
      </c>
      <c r="G57">
        <v>185500</v>
      </c>
      <c r="H57">
        <v>160400</v>
      </c>
      <c r="I57">
        <v>12.46</v>
      </c>
      <c r="J57">
        <v>3605</v>
      </c>
      <c r="K57" t="s">
        <v>1343</v>
      </c>
      <c r="L57">
        <v>266600</v>
      </c>
      <c r="M57" t="s">
        <v>1352</v>
      </c>
      <c r="N57">
        <v>1800</v>
      </c>
      <c r="O57" t="s">
        <v>1337</v>
      </c>
      <c r="P57" t="s">
        <v>1345</v>
      </c>
      <c r="Q57" s="1">
        <v>45513</v>
      </c>
      <c r="R57" t="s">
        <v>1662</v>
      </c>
    </row>
    <row r="58" spans="1:18" x14ac:dyDescent="0.25">
      <c r="A58" t="s">
        <v>1346</v>
      </c>
      <c r="B58" t="s">
        <v>1360</v>
      </c>
      <c r="C58" t="s">
        <v>1341</v>
      </c>
      <c r="D58" t="s">
        <v>1342</v>
      </c>
      <c r="E58">
        <v>39</v>
      </c>
      <c r="F58" s="1">
        <v>45351</v>
      </c>
      <c r="G58">
        <v>43700</v>
      </c>
      <c r="H58">
        <v>0</v>
      </c>
      <c r="I58">
        <v>0</v>
      </c>
      <c r="J58">
        <v>0</v>
      </c>
      <c r="K58" t="s">
        <v>1356</v>
      </c>
      <c r="L58">
        <v>55100</v>
      </c>
      <c r="M58" t="s">
        <v>1359</v>
      </c>
      <c r="N58">
        <v>3900</v>
      </c>
      <c r="O58" t="s">
        <v>1357</v>
      </c>
      <c r="P58" t="s">
        <v>1338</v>
      </c>
      <c r="Q58" s="1">
        <v>45832</v>
      </c>
      <c r="R58" t="s">
        <v>1712</v>
      </c>
    </row>
    <row r="59" spans="1:18" x14ac:dyDescent="0.25">
      <c r="A59" t="s">
        <v>1339</v>
      </c>
      <c r="B59" t="s">
        <v>1364</v>
      </c>
      <c r="C59" t="s">
        <v>1365</v>
      </c>
      <c r="D59" t="s">
        <v>1334</v>
      </c>
      <c r="E59">
        <v>56</v>
      </c>
      <c r="F59" s="1">
        <v>45767</v>
      </c>
      <c r="G59">
        <v>323300</v>
      </c>
      <c r="H59">
        <v>540600</v>
      </c>
      <c r="I59">
        <v>10.28</v>
      </c>
      <c r="J59">
        <v>25016</v>
      </c>
      <c r="K59" t="s">
        <v>1351</v>
      </c>
      <c r="L59">
        <v>263500</v>
      </c>
      <c r="M59" t="s">
        <v>1344</v>
      </c>
      <c r="N59">
        <v>15600</v>
      </c>
      <c r="O59" t="s">
        <v>1353</v>
      </c>
      <c r="P59" t="s">
        <v>1345</v>
      </c>
      <c r="Q59" s="1">
        <v>43986</v>
      </c>
      <c r="R59" t="s">
        <v>1401</v>
      </c>
    </row>
    <row r="60" spans="1:18" x14ac:dyDescent="0.25">
      <c r="A60" t="s">
        <v>1366</v>
      </c>
      <c r="B60" t="s">
        <v>1332</v>
      </c>
      <c r="C60" t="s">
        <v>1333</v>
      </c>
      <c r="D60" t="s">
        <v>1334</v>
      </c>
      <c r="E60">
        <v>59</v>
      </c>
      <c r="F60" s="1">
        <v>45494</v>
      </c>
      <c r="G60">
        <v>58800</v>
      </c>
      <c r="H60">
        <v>189500</v>
      </c>
      <c r="I60">
        <v>8.4600000000000009</v>
      </c>
      <c r="J60">
        <v>8610</v>
      </c>
      <c r="K60" t="s">
        <v>1374</v>
      </c>
      <c r="L60">
        <v>39200</v>
      </c>
      <c r="M60" t="s">
        <v>1336</v>
      </c>
      <c r="N60">
        <v>9900</v>
      </c>
      <c r="O60" t="s">
        <v>1353</v>
      </c>
      <c r="P60" t="s">
        <v>1345</v>
      </c>
      <c r="Q60" s="1">
        <v>46031</v>
      </c>
      <c r="R60" t="s">
        <v>1391</v>
      </c>
    </row>
    <row r="61" spans="1:18" x14ac:dyDescent="0.25">
      <c r="A61" t="s">
        <v>1339</v>
      </c>
      <c r="B61" t="s">
        <v>1360</v>
      </c>
      <c r="C61" t="s">
        <v>1341</v>
      </c>
      <c r="D61" t="s">
        <v>1334</v>
      </c>
      <c r="E61">
        <v>30</v>
      </c>
      <c r="F61" s="1">
        <v>45366</v>
      </c>
      <c r="G61">
        <v>80600</v>
      </c>
      <c r="H61">
        <v>820300</v>
      </c>
      <c r="I61">
        <v>8.9499999999999993</v>
      </c>
      <c r="J61">
        <v>71717</v>
      </c>
      <c r="K61" t="s">
        <v>1343</v>
      </c>
      <c r="L61">
        <v>72800</v>
      </c>
      <c r="M61" t="s">
        <v>1344</v>
      </c>
      <c r="N61">
        <v>24600</v>
      </c>
      <c r="O61" t="s">
        <v>1337</v>
      </c>
      <c r="P61" t="s">
        <v>1338</v>
      </c>
      <c r="Q61" s="1">
        <v>44677</v>
      </c>
      <c r="R61" t="s">
        <v>1701</v>
      </c>
    </row>
    <row r="62" spans="1:18" x14ac:dyDescent="0.25">
      <c r="A62" t="s">
        <v>1339</v>
      </c>
      <c r="B62" t="s">
        <v>1375</v>
      </c>
      <c r="C62" t="s">
        <v>1363</v>
      </c>
      <c r="D62" t="s">
        <v>1334</v>
      </c>
      <c r="E62">
        <v>45</v>
      </c>
      <c r="F62" s="1">
        <v>44915</v>
      </c>
      <c r="G62">
        <v>69800</v>
      </c>
      <c r="H62">
        <v>786700</v>
      </c>
      <c r="I62">
        <v>9.83</v>
      </c>
      <c r="J62">
        <v>69101</v>
      </c>
      <c r="K62" t="s">
        <v>1343</v>
      </c>
      <c r="L62">
        <v>77400</v>
      </c>
      <c r="M62" t="s">
        <v>16</v>
      </c>
      <c r="N62">
        <v>12200</v>
      </c>
      <c r="O62" t="s">
        <v>1337</v>
      </c>
      <c r="P62" t="s">
        <v>1338</v>
      </c>
      <c r="Q62" s="1">
        <v>44245</v>
      </c>
      <c r="R62" t="s">
        <v>1693</v>
      </c>
    </row>
    <row r="63" spans="1:18" x14ac:dyDescent="0.25">
      <c r="A63" t="s">
        <v>1366</v>
      </c>
      <c r="B63" t="s">
        <v>1332</v>
      </c>
      <c r="C63" t="s">
        <v>1333</v>
      </c>
      <c r="D63" t="s">
        <v>1342</v>
      </c>
      <c r="E63">
        <v>38</v>
      </c>
      <c r="F63" s="1">
        <v>44012</v>
      </c>
      <c r="G63">
        <v>117100</v>
      </c>
      <c r="H63">
        <v>0</v>
      </c>
      <c r="I63">
        <v>0</v>
      </c>
      <c r="J63">
        <v>0</v>
      </c>
      <c r="K63" t="s">
        <v>1356</v>
      </c>
      <c r="L63">
        <v>124100</v>
      </c>
      <c r="M63" t="s">
        <v>1359</v>
      </c>
      <c r="N63">
        <v>3600</v>
      </c>
      <c r="O63" t="s">
        <v>1357</v>
      </c>
      <c r="P63" t="s">
        <v>1338</v>
      </c>
      <c r="Q63" s="1">
        <v>45124</v>
      </c>
      <c r="R63" t="s">
        <v>1818</v>
      </c>
    </row>
    <row r="64" spans="1:18" x14ac:dyDescent="0.25">
      <c r="A64" t="s">
        <v>1331</v>
      </c>
      <c r="B64" t="s">
        <v>1368</v>
      </c>
      <c r="C64" t="s">
        <v>1365</v>
      </c>
      <c r="D64" t="s">
        <v>1342</v>
      </c>
      <c r="E64">
        <v>39</v>
      </c>
      <c r="F64" s="1">
        <v>44387</v>
      </c>
      <c r="G64">
        <v>94500</v>
      </c>
      <c r="H64">
        <v>0</v>
      </c>
      <c r="I64">
        <v>0</v>
      </c>
      <c r="J64">
        <v>0</v>
      </c>
      <c r="K64" t="s">
        <v>1356</v>
      </c>
      <c r="L64">
        <v>124100</v>
      </c>
      <c r="M64" t="s">
        <v>1359</v>
      </c>
      <c r="N64">
        <v>4200</v>
      </c>
      <c r="O64" t="s">
        <v>1357</v>
      </c>
      <c r="P64" t="s">
        <v>1345</v>
      </c>
      <c r="Q64" s="1">
        <v>45319</v>
      </c>
      <c r="R64" t="s">
        <v>1566</v>
      </c>
    </row>
    <row r="65" spans="1:18" x14ac:dyDescent="0.25">
      <c r="A65" t="s">
        <v>1339</v>
      </c>
      <c r="B65" t="s">
        <v>1340</v>
      </c>
      <c r="C65" t="s">
        <v>1341</v>
      </c>
      <c r="D65" t="s">
        <v>1334</v>
      </c>
      <c r="E65">
        <v>56</v>
      </c>
      <c r="F65" s="1">
        <v>44046</v>
      </c>
      <c r="G65">
        <v>93400</v>
      </c>
      <c r="H65">
        <v>401700</v>
      </c>
      <c r="I65">
        <v>7.31</v>
      </c>
      <c r="J65">
        <v>12460</v>
      </c>
      <c r="K65" t="s">
        <v>1343</v>
      </c>
      <c r="L65">
        <v>111800</v>
      </c>
      <c r="M65" t="s">
        <v>16</v>
      </c>
      <c r="N65">
        <v>9300</v>
      </c>
      <c r="O65" t="s">
        <v>1337</v>
      </c>
      <c r="P65" t="s">
        <v>1345</v>
      </c>
      <c r="Q65" s="1">
        <v>45955</v>
      </c>
      <c r="R65" t="s">
        <v>1756</v>
      </c>
    </row>
    <row r="66" spans="1:18" x14ac:dyDescent="0.25">
      <c r="A66" t="s">
        <v>1331</v>
      </c>
      <c r="B66" t="s">
        <v>1375</v>
      </c>
      <c r="C66" t="s">
        <v>1363</v>
      </c>
      <c r="D66" t="s">
        <v>1334</v>
      </c>
      <c r="E66">
        <v>30</v>
      </c>
      <c r="F66" s="1">
        <v>44838</v>
      </c>
      <c r="G66">
        <v>31500</v>
      </c>
      <c r="H66">
        <v>0</v>
      </c>
      <c r="I66">
        <v>0</v>
      </c>
      <c r="J66">
        <v>0</v>
      </c>
      <c r="K66" t="s">
        <v>1356</v>
      </c>
      <c r="L66">
        <v>39100</v>
      </c>
      <c r="M66" t="s">
        <v>1336</v>
      </c>
      <c r="N66">
        <v>1100</v>
      </c>
      <c r="O66" t="s">
        <v>1357</v>
      </c>
      <c r="P66" t="s">
        <v>1361</v>
      </c>
      <c r="Q66" s="1">
        <v>44788</v>
      </c>
      <c r="R66" t="s">
        <v>1596</v>
      </c>
    </row>
    <row r="67" spans="1:18" x14ac:dyDescent="0.25">
      <c r="A67" t="s">
        <v>1331</v>
      </c>
      <c r="B67" t="s">
        <v>1369</v>
      </c>
      <c r="C67" t="s">
        <v>1370</v>
      </c>
      <c r="D67" t="s">
        <v>1334</v>
      </c>
      <c r="E67">
        <v>53</v>
      </c>
      <c r="F67" s="1">
        <v>45422</v>
      </c>
      <c r="G67">
        <v>17900</v>
      </c>
      <c r="H67">
        <v>0</v>
      </c>
      <c r="I67">
        <v>0</v>
      </c>
      <c r="J67">
        <v>0</v>
      </c>
      <c r="K67" t="s">
        <v>1356</v>
      </c>
      <c r="L67">
        <v>19400</v>
      </c>
      <c r="M67" t="s">
        <v>16</v>
      </c>
      <c r="N67">
        <v>38300</v>
      </c>
      <c r="O67" t="s">
        <v>1357</v>
      </c>
      <c r="P67" t="s">
        <v>1345</v>
      </c>
      <c r="Q67" s="1">
        <v>44719</v>
      </c>
      <c r="R67" t="s">
        <v>1466</v>
      </c>
    </row>
    <row r="68" spans="1:18" x14ac:dyDescent="0.25">
      <c r="A68" t="s">
        <v>1346</v>
      </c>
      <c r="B68" t="s">
        <v>1371</v>
      </c>
      <c r="C68" t="s">
        <v>1372</v>
      </c>
      <c r="D68" t="s">
        <v>1334</v>
      </c>
      <c r="E68">
        <v>25</v>
      </c>
      <c r="F68" s="1">
        <v>45469</v>
      </c>
      <c r="G68">
        <v>198000</v>
      </c>
      <c r="H68">
        <v>507000</v>
      </c>
      <c r="I68">
        <v>13.95</v>
      </c>
      <c r="J68">
        <v>24331</v>
      </c>
      <c r="K68" t="s">
        <v>1351</v>
      </c>
      <c r="L68">
        <v>129200</v>
      </c>
      <c r="M68" t="s">
        <v>1336</v>
      </c>
      <c r="N68">
        <v>12600</v>
      </c>
      <c r="O68" t="s">
        <v>1353</v>
      </c>
      <c r="P68" t="s">
        <v>1345</v>
      </c>
      <c r="Q68" s="1">
        <v>46193</v>
      </c>
      <c r="R68" t="s">
        <v>1408</v>
      </c>
    </row>
    <row r="69" spans="1:18" x14ac:dyDescent="0.25">
      <c r="A69" t="s">
        <v>1339</v>
      </c>
      <c r="B69" t="s">
        <v>1368</v>
      </c>
      <c r="C69" t="s">
        <v>1365</v>
      </c>
      <c r="D69" t="s">
        <v>1342</v>
      </c>
      <c r="E69">
        <v>55</v>
      </c>
      <c r="F69" s="1">
        <v>45562</v>
      </c>
      <c r="G69">
        <v>47200</v>
      </c>
      <c r="H69">
        <v>187600</v>
      </c>
      <c r="I69">
        <v>14.06</v>
      </c>
      <c r="J69">
        <v>4371</v>
      </c>
      <c r="K69" t="s">
        <v>1343</v>
      </c>
      <c r="L69">
        <v>44900</v>
      </c>
      <c r="M69" t="s">
        <v>1352</v>
      </c>
      <c r="N69">
        <v>25600</v>
      </c>
      <c r="O69" t="s">
        <v>1337</v>
      </c>
      <c r="P69" t="s">
        <v>1338</v>
      </c>
      <c r="Q69" s="1">
        <v>45663</v>
      </c>
      <c r="R69" t="s">
        <v>1677</v>
      </c>
    </row>
    <row r="70" spans="1:18" x14ac:dyDescent="0.25">
      <c r="A70" t="s">
        <v>1339</v>
      </c>
      <c r="B70" t="s">
        <v>1362</v>
      </c>
      <c r="C70" t="s">
        <v>1363</v>
      </c>
      <c r="D70" t="s">
        <v>1334</v>
      </c>
      <c r="E70">
        <v>64</v>
      </c>
      <c r="F70" s="1">
        <v>44169</v>
      </c>
      <c r="G70">
        <v>71900</v>
      </c>
      <c r="H70">
        <v>233100</v>
      </c>
      <c r="I70">
        <v>13.81</v>
      </c>
      <c r="J70">
        <v>11171</v>
      </c>
      <c r="K70" t="s">
        <v>1343</v>
      </c>
      <c r="L70">
        <v>91000</v>
      </c>
      <c r="M70" t="s">
        <v>1359</v>
      </c>
      <c r="N70">
        <v>2000</v>
      </c>
      <c r="O70" t="s">
        <v>1337</v>
      </c>
      <c r="P70" t="s">
        <v>1338</v>
      </c>
      <c r="Q70" s="1">
        <v>43750</v>
      </c>
      <c r="R70" t="s">
        <v>1507</v>
      </c>
    </row>
    <row r="71" spans="1:18" x14ac:dyDescent="0.25">
      <c r="A71" t="s">
        <v>1331</v>
      </c>
      <c r="B71" t="s">
        <v>1375</v>
      </c>
      <c r="C71" t="s">
        <v>1363</v>
      </c>
      <c r="D71" t="s">
        <v>1334</v>
      </c>
      <c r="E71">
        <v>54</v>
      </c>
      <c r="F71" s="1">
        <v>45774</v>
      </c>
      <c r="G71">
        <v>99000</v>
      </c>
      <c r="H71">
        <v>1163800</v>
      </c>
      <c r="I71">
        <v>9.92</v>
      </c>
      <c r="J71">
        <v>53661</v>
      </c>
      <c r="K71" t="s">
        <v>1343</v>
      </c>
      <c r="L71">
        <v>97700</v>
      </c>
      <c r="M71" t="s">
        <v>1336</v>
      </c>
      <c r="N71">
        <v>26100</v>
      </c>
      <c r="O71" t="s">
        <v>1337</v>
      </c>
      <c r="P71" t="s">
        <v>1338</v>
      </c>
      <c r="Q71" s="1">
        <v>45983</v>
      </c>
      <c r="R71" t="s">
        <v>1795</v>
      </c>
    </row>
    <row r="72" spans="1:18" x14ac:dyDescent="0.25">
      <c r="A72" t="s">
        <v>1366</v>
      </c>
      <c r="B72" t="s">
        <v>1362</v>
      </c>
      <c r="C72" t="s">
        <v>1363</v>
      </c>
      <c r="D72" t="s">
        <v>1334</v>
      </c>
      <c r="E72">
        <v>53</v>
      </c>
      <c r="F72" s="1">
        <v>45869</v>
      </c>
      <c r="G72">
        <v>299500</v>
      </c>
      <c r="H72">
        <v>1537200</v>
      </c>
      <c r="I72">
        <v>13.56</v>
      </c>
      <c r="J72">
        <v>73486</v>
      </c>
      <c r="K72" t="s">
        <v>1343</v>
      </c>
      <c r="L72">
        <v>337200</v>
      </c>
      <c r="M72" t="s">
        <v>1344</v>
      </c>
      <c r="N72">
        <v>63300</v>
      </c>
      <c r="O72" t="s">
        <v>1337</v>
      </c>
      <c r="P72" t="s">
        <v>1376</v>
      </c>
      <c r="Q72" s="1">
        <v>45219</v>
      </c>
      <c r="R72" t="s">
        <v>1713</v>
      </c>
    </row>
    <row r="73" spans="1:18" x14ac:dyDescent="0.25">
      <c r="A73" t="s">
        <v>1331</v>
      </c>
      <c r="B73" t="s">
        <v>1360</v>
      </c>
      <c r="C73" t="s">
        <v>1341</v>
      </c>
      <c r="D73" t="s">
        <v>1342</v>
      </c>
      <c r="E73">
        <v>41</v>
      </c>
      <c r="F73" s="1">
        <v>45091</v>
      </c>
      <c r="G73">
        <v>86000</v>
      </c>
      <c r="H73">
        <v>692400</v>
      </c>
      <c r="I73">
        <v>8.43</v>
      </c>
      <c r="J73">
        <v>17044</v>
      </c>
      <c r="K73" t="s">
        <v>1335</v>
      </c>
      <c r="L73">
        <v>79100</v>
      </c>
      <c r="M73" t="s">
        <v>1344</v>
      </c>
      <c r="N73">
        <v>2600</v>
      </c>
      <c r="O73" t="s">
        <v>1337</v>
      </c>
      <c r="P73" t="s">
        <v>1361</v>
      </c>
      <c r="Q73" s="1">
        <v>45733</v>
      </c>
      <c r="R73" t="s">
        <v>1581</v>
      </c>
    </row>
    <row r="74" spans="1:18" x14ac:dyDescent="0.25">
      <c r="A74" t="s">
        <v>1339</v>
      </c>
      <c r="B74" t="s">
        <v>1368</v>
      </c>
      <c r="C74" t="s">
        <v>1365</v>
      </c>
      <c r="D74" t="s">
        <v>1342</v>
      </c>
      <c r="E74">
        <v>37</v>
      </c>
      <c r="F74" s="1">
        <v>44103</v>
      </c>
      <c r="G74">
        <v>53600</v>
      </c>
      <c r="H74">
        <v>380000</v>
      </c>
      <c r="I74">
        <v>12.68</v>
      </c>
      <c r="J74">
        <v>18009</v>
      </c>
      <c r="K74" t="s">
        <v>1335</v>
      </c>
      <c r="L74">
        <v>39800</v>
      </c>
      <c r="M74" t="s">
        <v>1359</v>
      </c>
      <c r="N74">
        <v>17000</v>
      </c>
      <c r="O74" t="s">
        <v>1337</v>
      </c>
      <c r="P74" t="s">
        <v>1338</v>
      </c>
      <c r="Q74" s="1">
        <v>44318</v>
      </c>
      <c r="R74" t="s">
        <v>1692</v>
      </c>
    </row>
    <row r="75" spans="1:18" x14ac:dyDescent="0.25">
      <c r="A75" t="s">
        <v>1331</v>
      </c>
      <c r="B75" t="s">
        <v>1340</v>
      </c>
      <c r="C75" t="s">
        <v>1341</v>
      </c>
      <c r="D75" t="s">
        <v>1342</v>
      </c>
      <c r="E75">
        <v>42</v>
      </c>
      <c r="F75" s="1">
        <v>44475</v>
      </c>
      <c r="G75">
        <v>48100</v>
      </c>
      <c r="H75">
        <v>0</v>
      </c>
      <c r="I75">
        <v>0</v>
      </c>
      <c r="J75">
        <v>0</v>
      </c>
      <c r="K75" t="s">
        <v>1356</v>
      </c>
      <c r="L75">
        <v>46600</v>
      </c>
      <c r="M75" t="s">
        <v>16</v>
      </c>
      <c r="N75">
        <v>8500</v>
      </c>
      <c r="O75" t="s">
        <v>1357</v>
      </c>
      <c r="P75" t="s">
        <v>1345</v>
      </c>
      <c r="Q75" s="1">
        <v>45595</v>
      </c>
      <c r="R75" t="s">
        <v>1719</v>
      </c>
    </row>
    <row r="76" spans="1:18" x14ac:dyDescent="0.25">
      <c r="A76" t="s">
        <v>1346</v>
      </c>
      <c r="B76" t="s">
        <v>1369</v>
      </c>
      <c r="C76" t="s">
        <v>1370</v>
      </c>
      <c r="D76" t="s">
        <v>1342</v>
      </c>
      <c r="E76">
        <v>57</v>
      </c>
      <c r="F76" s="1">
        <v>44106</v>
      </c>
      <c r="G76">
        <v>72700</v>
      </c>
      <c r="H76">
        <v>0</v>
      </c>
      <c r="I76">
        <v>0</v>
      </c>
      <c r="J76">
        <v>0</v>
      </c>
      <c r="K76" t="s">
        <v>1356</v>
      </c>
      <c r="L76">
        <v>78300</v>
      </c>
      <c r="M76" t="s">
        <v>16</v>
      </c>
      <c r="N76">
        <v>2100</v>
      </c>
      <c r="O76" t="s">
        <v>1357</v>
      </c>
      <c r="P76" t="s">
        <v>1361</v>
      </c>
      <c r="Q76" s="1">
        <v>44124</v>
      </c>
      <c r="R76" t="s">
        <v>1773</v>
      </c>
    </row>
    <row r="77" spans="1:18" x14ac:dyDescent="0.25">
      <c r="A77" t="s">
        <v>1339</v>
      </c>
      <c r="B77" t="s">
        <v>1349</v>
      </c>
      <c r="C77" t="s">
        <v>1350</v>
      </c>
      <c r="D77" t="s">
        <v>1334</v>
      </c>
      <c r="E77">
        <v>35</v>
      </c>
      <c r="F77" s="1">
        <v>45327</v>
      </c>
      <c r="G77">
        <v>34600</v>
      </c>
      <c r="H77">
        <v>0</v>
      </c>
      <c r="I77">
        <v>0</v>
      </c>
      <c r="J77">
        <v>0</v>
      </c>
      <c r="K77" t="s">
        <v>1356</v>
      </c>
      <c r="L77">
        <v>28900</v>
      </c>
      <c r="M77" t="s">
        <v>1336</v>
      </c>
      <c r="N77">
        <v>13200</v>
      </c>
      <c r="O77" t="s">
        <v>1357</v>
      </c>
      <c r="P77" t="s">
        <v>1345</v>
      </c>
      <c r="Q77" s="1">
        <v>43948</v>
      </c>
      <c r="R77" t="s">
        <v>1456</v>
      </c>
    </row>
    <row r="78" spans="1:18" x14ac:dyDescent="0.25">
      <c r="A78" t="s">
        <v>1339</v>
      </c>
      <c r="B78" t="s">
        <v>1369</v>
      </c>
      <c r="C78" t="s">
        <v>1370</v>
      </c>
      <c r="D78" t="s">
        <v>1334</v>
      </c>
      <c r="E78">
        <v>55</v>
      </c>
      <c r="F78" s="1">
        <v>44671</v>
      </c>
      <c r="G78">
        <v>76900</v>
      </c>
      <c r="H78">
        <v>124100</v>
      </c>
      <c r="I78">
        <v>14.7</v>
      </c>
      <c r="J78">
        <v>3435</v>
      </c>
      <c r="K78" t="s">
        <v>1335</v>
      </c>
      <c r="L78">
        <v>72400</v>
      </c>
      <c r="M78" t="s">
        <v>16</v>
      </c>
      <c r="N78">
        <v>18000</v>
      </c>
      <c r="O78" t="s">
        <v>1337</v>
      </c>
      <c r="P78" t="s">
        <v>1338</v>
      </c>
      <c r="Q78" s="1">
        <v>45366</v>
      </c>
      <c r="R78" t="s">
        <v>1729</v>
      </c>
    </row>
    <row r="79" spans="1:18" x14ac:dyDescent="0.25">
      <c r="A79" t="s">
        <v>1331</v>
      </c>
      <c r="B79" t="s">
        <v>1332</v>
      </c>
      <c r="C79" t="s">
        <v>1333</v>
      </c>
      <c r="D79" t="s">
        <v>1342</v>
      </c>
      <c r="E79">
        <v>48</v>
      </c>
      <c r="F79" s="1">
        <v>44151</v>
      </c>
      <c r="G79">
        <v>71800</v>
      </c>
      <c r="H79">
        <v>0</v>
      </c>
      <c r="I79">
        <v>0</v>
      </c>
      <c r="J79">
        <v>0</v>
      </c>
      <c r="K79" t="s">
        <v>1356</v>
      </c>
      <c r="L79">
        <v>54900</v>
      </c>
      <c r="M79" t="s">
        <v>1359</v>
      </c>
      <c r="N79">
        <v>4900</v>
      </c>
      <c r="O79" t="s">
        <v>1357</v>
      </c>
      <c r="P79" t="s">
        <v>1338</v>
      </c>
      <c r="Q79" s="1">
        <v>44568</v>
      </c>
      <c r="R79" t="s">
        <v>1535</v>
      </c>
    </row>
    <row r="80" spans="1:18" x14ac:dyDescent="0.25">
      <c r="A80" t="s">
        <v>1339</v>
      </c>
      <c r="B80" t="s">
        <v>1369</v>
      </c>
      <c r="C80" t="s">
        <v>1370</v>
      </c>
      <c r="D80" t="s">
        <v>1342</v>
      </c>
      <c r="E80">
        <v>27</v>
      </c>
      <c r="F80" s="1">
        <v>45317</v>
      </c>
      <c r="G80">
        <v>302700</v>
      </c>
      <c r="H80">
        <v>0</v>
      </c>
      <c r="I80">
        <v>0</v>
      </c>
      <c r="J80">
        <v>0</v>
      </c>
      <c r="K80" t="s">
        <v>1356</v>
      </c>
      <c r="L80">
        <v>387400</v>
      </c>
      <c r="M80" t="s">
        <v>1336</v>
      </c>
      <c r="N80">
        <v>24300</v>
      </c>
      <c r="O80" t="s">
        <v>1357</v>
      </c>
      <c r="P80" t="s">
        <v>1345</v>
      </c>
      <c r="Q80" s="1">
        <v>43983</v>
      </c>
      <c r="R80" t="s">
        <v>1650</v>
      </c>
    </row>
    <row r="81" spans="1:18" x14ac:dyDescent="0.25">
      <c r="A81" t="s">
        <v>1339</v>
      </c>
      <c r="B81" t="s">
        <v>1347</v>
      </c>
      <c r="C81" t="s">
        <v>1348</v>
      </c>
      <c r="D81" t="s">
        <v>1342</v>
      </c>
      <c r="E81">
        <v>52</v>
      </c>
      <c r="F81" s="1">
        <v>43653</v>
      </c>
      <c r="G81">
        <v>69900</v>
      </c>
      <c r="H81">
        <v>0</v>
      </c>
      <c r="I81">
        <v>0</v>
      </c>
      <c r="J81">
        <v>0</v>
      </c>
      <c r="K81" t="s">
        <v>1356</v>
      </c>
      <c r="L81">
        <v>64800</v>
      </c>
      <c r="M81" t="s">
        <v>1352</v>
      </c>
      <c r="N81">
        <v>1900</v>
      </c>
      <c r="O81" t="s">
        <v>1357</v>
      </c>
      <c r="P81" t="s">
        <v>1376</v>
      </c>
      <c r="Q81" s="1">
        <v>45821</v>
      </c>
      <c r="R81" t="s">
        <v>1500</v>
      </c>
    </row>
    <row r="82" spans="1:18" x14ac:dyDescent="0.25">
      <c r="A82" t="s">
        <v>1339</v>
      </c>
      <c r="B82" t="s">
        <v>1358</v>
      </c>
      <c r="C82" t="s">
        <v>1333</v>
      </c>
      <c r="D82" t="s">
        <v>1342</v>
      </c>
      <c r="E82">
        <v>31</v>
      </c>
      <c r="F82" s="1">
        <v>45085</v>
      </c>
      <c r="G82">
        <v>14600</v>
      </c>
      <c r="H82">
        <v>187900</v>
      </c>
      <c r="I82">
        <v>12.2</v>
      </c>
      <c r="J82">
        <v>4199</v>
      </c>
      <c r="K82" t="s">
        <v>1343</v>
      </c>
      <c r="L82">
        <v>19900</v>
      </c>
      <c r="M82" t="s">
        <v>16</v>
      </c>
      <c r="N82">
        <v>2200</v>
      </c>
      <c r="O82" t="s">
        <v>1337</v>
      </c>
      <c r="P82" t="s">
        <v>1345</v>
      </c>
      <c r="Q82" s="1">
        <v>45579</v>
      </c>
      <c r="R82" t="s">
        <v>1399</v>
      </c>
    </row>
    <row r="83" spans="1:18" x14ac:dyDescent="0.25">
      <c r="A83" t="s">
        <v>1339</v>
      </c>
      <c r="B83" t="s">
        <v>1349</v>
      </c>
      <c r="C83" t="s">
        <v>1350</v>
      </c>
      <c r="D83" t="s">
        <v>1342</v>
      </c>
      <c r="E83">
        <v>30</v>
      </c>
      <c r="F83" s="1">
        <v>45153</v>
      </c>
      <c r="G83">
        <v>727800</v>
      </c>
      <c r="H83">
        <v>0</v>
      </c>
      <c r="I83">
        <v>0</v>
      </c>
      <c r="J83">
        <v>0</v>
      </c>
      <c r="K83" t="s">
        <v>1356</v>
      </c>
      <c r="L83">
        <v>1006000</v>
      </c>
      <c r="M83" t="s">
        <v>16</v>
      </c>
      <c r="N83">
        <v>9600</v>
      </c>
      <c r="O83" t="s">
        <v>1357</v>
      </c>
      <c r="P83" t="s">
        <v>1338</v>
      </c>
      <c r="Q83" s="1">
        <v>43473</v>
      </c>
      <c r="R83" t="s">
        <v>1469</v>
      </c>
    </row>
    <row r="84" spans="1:18" x14ac:dyDescent="0.25">
      <c r="A84" t="s">
        <v>1339</v>
      </c>
      <c r="B84" t="s">
        <v>1364</v>
      </c>
      <c r="C84" t="s">
        <v>1365</v>
      </c>
      <c r="D84" t="s">
        <v>1342</v>
      </c>
      <c r="E84">
        <v>29</v>
      </c>
      <c r="F84" s="1">
        <v>44450</v>
      </c>
      <c r="G84">
        <v>169200</v>
      </c>
      <c r="H84">
        <v>101800</v>
      </c>
      <c r="I84">
        <v>11.75</v>
      </c>
      <c r="J84">
        <v>4780</v>
      </c>
      <c r="K84" t="s">
        <v>1343</v>
      </c>
      <c r="L84">
        <v>165800</v>
      </c>
      <c r="M84" t="s">
        <v>1336</v>
      </c>
      <c r="N84">
        <v>8700</v>
      </c>
      <c r="O84" t="s">
        <v>1337</v>
      </c>
      <c r="P84" t="s">
        <v>1338</v>
      </c>
      <c r="Q84" s="1">
        <v>45895</v>
      </c>
      <c r="R84" t="s">
        <v>1712</v>
      </c>
    </row>
    <row r="85" spans="1:18" x14ac:dyDescent="0.25">
      <c r="A85" t="s">
        <v>1366</v>
      </c>
      <c r="B85" t="s">
        <v>1371</v>
      </c>
      <c r="C85" t="s">
        <v>1372</v>
      </c>
      <c r="D85" t="s">
        <v>1342</v>
      </c>
      <c r="E85">
        <v>34</v>
      </c>
      <c r="F85" s="1">
        <v>44013</v>
      </c>
      <c r="G85">
        <v>440300</v>
      </c>
      <c r="H85">
        <v>1613400</v>
      </c>
      <c r="I85">
        <v>14.89</v>
      </c>
      <c r="J85">
        <v>44812</v>
      </c>
      <c r="K85" t="s">
        <v>1351</v>
      </c>
      <c r="L85">
        <v>329300</v>
      </c>
      <c r="M85" t="s">
        <v>1344</v>
      </c>
      <c r="N85">
        <v>4500</v>
      </c>
      <c r="O85" t="s">
        <v>1353</v>
      </c>
      <c r="P85" t="s">
        <v>1361</v>
      </c>
      <c r="Q85" s="1">
        <v>45488</v>
      </c>
      <c r="R85" t="s">
        <v>1831</v>
      </c>
    </row>
    <row r="86" spans="1:18" x14ac:dyDescent="0.25">
      <c r="A86" t="s">
        <v>1346</v>
      </c>
      <c r="B86" t="s">
        <v>1373</v>
      </c>
      <c r="C86" t="s">
        <v>1365</v>
      </c>
      <c r="D86" t="s">
        <v>1342</v>
      </c>
      <c r="E86">
        <v>33</v>
      </c>
      <c r="F86" s="1">
        <v>44897</v>
      </c>
      <c r="G86">
        <v>28000</v>
      </c>
      <c r="H86">
        <v>338300</v>
      </c>
      <c r="I86">
        <v>14.44</v>
      </c>
      <c r="J86">
        <v>7949</v>
      </c>
      <c r="K86" t="s">
        <v>1343</v>
      </c>
      <c r="L86">
        <v>13400</v>
      </c>
      <c r="M86" t="s">
        <v>16</v>
      </c>
      <c r="N86">
        <v>17600</v>
      </c>
      <c r="O86" t="s">
        <v>1337</v>
      </c>
      <c r="P86" t="s">
        <v>1361</v>
      </c>
      <c r="Q86" s="1">
        <v>44448</v>
      </c>
      <c r="R86" t="s">
        <v>1541</v>
      </c>
    </row>
    <row r="87" spans="1:18" x14ac:dyDescent="0.25">
      <c r="A87" t="s">
        <v>1339</v>
      </c>
      <c r="B87" t="s">
        <v>1340</v>
      </c>
      <c r="C87" t="s">
        <v>1341</v>
      </c>
      <c r="D87" t="s">
        <v>1342</v>
      </c>
      <c r="E87">
        <v>45</v>
      </c>
      <c r="F87" s="1">
        <v>44341</v>
      </c>
      <c r="G87">
        <v>62100</v>
      </c>
      <c r="H87">
        <v>0</v>
      </c>
      <c r="I87">
        <v>0</v>
      </c>
      <c r="J87">
        <v>0</v>
      </c>
      <c r="K87" t="s">
        <v>1356</v>
      </c>
      <c r="L87">
        <v>39200</v>
      </c>
      <c r="M87" t="s">
        <v>1359</v>
      </c>
      <c r="N87">
        <v>13700</v>
      </c>
      <c r="O87" t="s">
        <v>1357</v>
      </c>
      <c r="P87" t="s">
        <v>1345</v>
      </c>
      <c r="Q87" s="1">
        <v>45383</v>
      </c>
      <c r="R87" t="s">
        <v>1666</v>
      </c>
    </row>
    <row r="88" spans="1:18" x14ac:dyDescent="0.25">
      <c r="A88" t="s">
        <v>1366</v>
      </c>
      <c r="B88" t="s">
        <v>1368</v>
      </c>
      <c r="C88" t="s">
        <v>1365</v>
      </c>
      <c r="D88" t="s">
        <v>1342</v>
      </c>
      <c r="E88">
        <v>22</v>
      </c>
      <c r="F88" s="1">
        <v>44083</v>
      </c>
      <c r="G88">
        <v>133100</v>
      </c>
      <c r="H88">
        <v>2150400</v>
      </c>
      <c r="I88">
        <v>9.51</v>
      </c>
      <c r="J88">
        <v>45173</v>
      </c>
      <c r="K88" t="s">
        <v>1343</v>
      </c>
      <c r="L88">
        <v>87400</v>
      </c>
      <c r="M88" t="s">
        <v>16</v>
      </c>
      <c r="N88">
        <v>18400</v>
      </c>
      <c r="O88" t="s">
        <v>1337</v>
      </c>
      <c r="P88" t="s">
        <v>1345</v>
      </c>
      <c r="Q88" s="1">
        <v>45964</v>
      </c>
      <c r="R88" t="s">
        <v>1486</v>
      </c>
    </row>
    <row r="89" spans="1:18" x14ac:dyDescent="0.25">
      <c r="A89" t="s">
        <v>1331</v>
      </c>
      <c r="B89" t="s">
        <v>1358</v>
      </c>
      <c r="C89" t="s">
        <v>1333</v>
      </c>
      <c r="D89" t="s">
        <v>1334</v>
      </c>
      <c r="E89">
        <v>55</v>
      </c>
      <c r="F89" s="1">
        <v>45927</v>
      </c>
      <c r="G89">
        <v>118300</v>
      </c>
      <c r="H89">
        <v>0</v>
      </c>
      <c r="I89">
        <v>0</v>
      </c>
      <c r="J89">
        <v>0</v>
      </c>
      <c r="K89" t="s">
        <v>1356</v>
      </c>
      <c r="L89">
        <v>159100</v>
      </c>
      <c r="M89" t="s">
        <v>1352</v>
      </c>
      <c r="N89">
        <v>7600</v>
      </c>
      <c r="O89" t="s">
        <v>1357</v>
      </c>
      <c r="P89" t="s">
        <v>1338</v>
      </c>
      <c r="Q89" s="1">
        <v>46110</v>
      </c>
      <c r="R89" t="s">
        <v>1674</v>
      </c>
    </row>
    <row r="90" spans="1:18" x14ac:dyDescent="0.25">
      <c r="A90" t="s">
        <v>1339</v>
      </c>
      <c r="B90" t="s">
        <v>1340</v>
      </c>
      <c r="C90" t="s">
        <v>1341</v>
      </c>
      <c r="D90" t="s">
        <v>1342</v>
      </c>
      <c r="E90">
        <v>27</v>
      </c>
      <c r="F90" s="1">
        <v>44831</v>
      </c>
      <c r="G90">
        <v>97400</v>
      </c>
      <c r="H90">
        <v>0</v>
      </c>
      <c r="I90">
        <v>0</v>
      </c>
      <c r="J90">
        <v>0</v>
      </c>
      <c r="K90" t="s">
        <v>1356</v>
      </c>
      <c r="L90">
        <v>100200</v>
      </c>
      <c r="M90" t="s">
        <v>16</v>
      </c>
      <c r="N90">
        <v>14600</v>
      </c>
      <c r="O90" t="s">
        <v>1357</v>
      </c>
      <c r="P90" t="s">
        <v>1361</v>
      </c>
      <c r="Q90" s="1">
        <v>44085</v>
      </c>
      <c r="R90" t="s">
        <v>1443</v>
      </c>
    </row>
    <row r="91" spans="1:18" x14ac:dyDescent="0.25">
      <c r="A91" t="s">
        <v>1339</v>
      </c>
      <c r="B91" t="s">
        <v>1368</v>
      </c>
      <c r="C91" t="s">
        <v>1365</v>
      </c>
      <c r="D91" t="s">
        <v>1334</v>
      </c>
      <c r="E91">
        <v>41</v>
      </c>
      <c r="F91" s="1">
        <v>44709</v>
      </c>
      <c r="G91">
        <v>11600</v>
      </c>
      <c r="H91">
        <v>653400</v>
      </c>
      <c r="I91">
        <v>14.29</v>
      </c>
      <c r="J91">
        <v>58756</v>
      </c>
      <c r="K91" t="s">
        <v>1374</v>
      </c>
      <c r="L91">
        <v>12700</v>
      </c>
      <c r="M91" t="s">
        <v>1344</v>
      </c>
      <c r="N91">
        <v>5700</v>
      </c>
      <c r="O91" t="s">
        <v>1353</v>
      </c>
      <c r="P91" t="s">
        <v>1361</v>
      </c>
      <c r="Q91" s="1">
        <v>45098</v>
      </c>
      <c r="R91" t="s">
        <v>1407</v>
      </c>
    </row>
    <row r="92" spans="1:18" x14ac:dyDescent="0.25">
      <c r="A92" t="s">
        <v>1339</v>
      </c>
      <c r="B92" t="s">
        <v>1371</v>
      </c>
      <c r="C92" t="s">
        <v>1372</v>
      </c>
      <c r="D92" t="s">
        <v>1342</v>
      </c>
      <c r="E92">
        <v>38</v>
      </c>
      <c r="F92" s="1">
        <v>44368</v>
      </c>
      <c r="G92">
        <v>17500</v>
      </c>
      <c r="H92">
        <v>0</v>
      </c>
      <c r="I92">
        <v>0</v>
      </c>
      <c r="J92">
        <v>0</v>
      </c>
      <c r="K92" t="s">
        <v>1356</v>
      </c>
      <c r="L92">
        <v>7800</v>
      </c>
      <c r="M92" t="s">
        <v>16</v>
      </c>
      <c r="N92">
        <v>54000</v>
      </c>
      <c r="O92" t="s">
        <v>1357</v>
      </c>
      <c r="P92" t="s">
        <v>1338</v>
      </c>
      <c r="Q92" s="1">
        <v>45336</v>
      </c>
      <c r="R92" t="s">
        <v>1586</v>
      </c>
    </row>
    <row r="93" spans="1:18" x14ac:dyDescent="0.25">
      <c r="A93" t="s">
        <v>1339</v>
      </c>
      <c r="B93" t="s">
        <v>1367</v>
      </c>
      <c r="C93" t="s">
        <v>1341</v>
      </c>
      <c r="D93" t="s">
        <v>1342</v>
      </c>
      <c r="E93">
        <v>23</v>
      </c>
      <c r="F93" s="1">
        <v>43628</v>
      </c>
      <c r="G93">
        <v>272400</v>
      </c>
      <c r="H93">
        <v>316900</v>
      </c>
      <c r="I93">
        <v>7.69</v>
      </c>
      <c r="J93">
        <v>14288</v>
      </c>
      <c r="K93" t="s">
        <v>1343</v>
      </c>
      <c r="L93">
        <v>190800</v>
      </c>
      <c r="M93" t="s">
        <v>1336</v>
      </c>
      <c r="N93">
        <v>4100</v>
      </c>
      <c r="O93" t="s">
        <v>1337</v>
      </c>
      <c r="P93" t="s">
        <v>1345</v>
      </c>
      <c r="Q93" s="1">
        <v>45048</v>
      </c>
      <c r="R93" t="s">
        <v>1451</v>
      </c>
    </row>
    <row r="94" spans="1:18" x14ac:dyDescent="0.25">
      <c r="A94" t="s">
        <v>1331</v>
      </c>
      <c r="B94" t="s">
        <v>1367</v>
      </c>
      <c r="C94" t="s">
        <v>1341</v>
      </c>
      <c r="D94" t="s">
        <v>1334</v>
      </c>
      <c r="E94">
        <v>62</v>
      </c>
      <c r="F94" s="1">
        <v>45440</v>
      </c>
      <c r="G94">
        <v>316900</v>
      </c>
      <c r="H94">
        <v>0</v>
      </c>
      <c r="I94">
        <v>0</v>
      </c>
      <c r="J94">
        <v>0</v>
      </c>
      <c r="K94" t="s">
        <v>1356</v>
      </c>
      <c r="L94">
        <v>387200</v>
      </c>
      <c r="M94" t="s">
        <v>16</v>
      </c>
      <c r="N94">
        <v>56500</v>
      </c>
      <c r="O94" t="s">
        <v>1357</v>
      </c>
      <c r="P94" t="s">
        <v>1338</v>
      </c>
      <c r="Q94" s="1">
        <v>43496</v>
      </c>
      <c r="R94" t="s">
        <v>1708</v>
      </c>
    </row>
    <row r="95" spans="1:18" x14ac:dyDescent="0.25">
      <c r="A95" t="s">
        <v>1331</v>
      </c>
      <c r="B95" t="s">
        <v>1362</v>
      </c>
      <c r="C95" t="s">
        <v>1363</v>
      </c>
      <c r="D95" t="s">
        <v>1334</v>
      </c>
      <c r="E95">
        <v>59</v>
      </c>
      <c r="F95" s="1">
        <v>43735</v>
      </c>
      <c r="G95">
        <v>68500</v>
      </c>
      <c r="H95">
        <v>1978700</v>
      </c>
      <c r="I95">
        <v>9.16</v>
      </c>
      <c r="J95">
        <v>41228</v>
      </c>
      <c r="K95" t="s">
        <v>1343</v>
      </c>
      <c r="L95">
        <v>73400</v>
      </c>
      <c r="M95" t="s">
        <v>1344</v>
      </c>
      <c r="N95">
        <v>8800</v>
      </c>
      <c r="O95" t="s">
        <v>1337</v>
      </c>
      <c r="P95" t="s">
        <v>1338</v>
      </c>
      <c r="Q95" s="1">
        <v>45316</v>
      </c>
      <c r="R95" t="s">
        <v>1667</v>
      </c>
    </row>
    <row r="96" spans="1:18" x14ac:dyDescent="0.25">
      <c r="A96" t="s">
        <v>1339</v>
      </c>
      <c r="B96" t="s">
        <v>1340</v>
      </c>
      <c r="C96" t="s">
        <v>1341</v>
      </c>
      <c r="D96" t="s">
        <v>1334</v>
      </c>
      <c r="E96">
        <v>61</v>
      </c>
      <c r="F96" s="1">
        <v>44097</v>
      </c>
      <c r="G96">
        <v>244500</v>
      </c>
      <c r="H96">
        <v>511900</v>
      </c>
      <c r="I96">
        <v>9.26</v>
      </c>
      <c r="J96">
        <v>16340</v>
      </c>
      <c r="K96" t="s">
        <v>1343</v>
      </c>
      <c r="L96">
        <v>235500</v>
      </c>
      <c r="M96" t="s">
        <v>1336</v>
      </c>
      <c r="N96">
        <v>2500</v>
      </c>
      <c r="O96" t="s">
        <v>1337</v>
      </c>
      <c r="P96" t="s">
        <v>1338</v>
      </c>
      <c r="Q96" s="1">
        <v>44375</v>
      </c>
      <c r="R96" t="s">
        <v>1752</v>
      </c>
    </row>
    <row r="97" spans="1:18" x14ac:dyDescent="0.25">
      <c r="A97" t="s">
        <v>1366</v>
      </c>
      <c r="B97" t="s">
        <v>1367</v>
      </c>
      <c r="C97" t="s">
        <v>1341</v>
      </c>
      <c r="D97" t="s">
        <v>1334</v>
      </c>
      <c r="E97">
        <v>31</v>
      </c>
      <c r="F97" s="1">
        <v>44371</v>
      </c>
      <c r="G97">
        <v>31400</v>
      </c>
      <c r="H97">
        <v>0</v>
      </c>
      <c r="I97">
        <v>0</v>
      </c>
      <c r="J97">
        <v>0</v>
      </c>
      <c r="K97" t="s">
        <v>1356</v>
      </c>
      <c r="L97">
        <v>35800</v>
      </c>
      <c r="M97" t="s">
        <v>1359</v>
      </c>
      <c r="N97">
        <v>29100</v>
      </c>
      <c r="O97" t="s">
        <v>1357</v>
      </c>
      <c r="P97" t="s">
        <v>1338</v>
      </c>
      <c r="Q97" s="1">
        <v>43578</v>
      </c>
      <c r="R97" t="s">
        <v>1394</v>
      </c>
    </row>
    <row r="98" spans="1:18" x14ac:dyDescent="0.25">
      <c r="A98" t="s">
        <v>1346</v>
      </c>
      <c r="B98" t="s">
        <v>1347</v>
      </c>
      <c r="C98" t="s">
        <v>1348</v>
      </c>
      <c r="D98" t="s">
        <v>1342</v>
      </c>
      <c r="E98">
        <v>59</v>
      </c>
      <c r="F98" s="1">
        <v>45480</v>
      </c>
      <c r="G98">
        <v>38200</v>
      </c>
      <c r="H98">
        <v>0</v>
      </c>
      <c r="I98">
        <v>0</v>
      </c>
      <c r="J98">
        <v>0</v>
      </c>
      <c r="K98" t="s">
        <v>1356</v>
      </c>
      <c r="L98">
        <v>53800</v>
      </c>
      <c r="M98" t="s">
        <v>1336</v>
      </c>
      <c r="N98">
        <v>9500</v>
      </c>
      <c r="O98" t="s">
        <v>1357</v>
      </c>
      <c r="P98" t="s">
        <v>1338</v>
      </c>
      <c r="Q98" s="1">
        <v>44229</v>
      </c>
      <c r="R98" t="s">
        <v>1646</v>
      </c>
    </row>
    <row r="99" spans="1:18" x14ac:dyDescent="0.25">
      <c r="A99" t="s">
        <v>1339</v>
      </c>
      <c r="B99" t="s">
        <v>1349</v>
      </c>
      <c r="C99" t="s">
        <v>1350</v>
      </c>
      <c r="D99" t="s">
        <v>1334</v>
      </c>
      <c r="E99">
        <v>44</v>
      </c>
      <c r="F99" s="1">
        <v>45107</v>
      </c>
      <c r="G99">
        <v>29400</v>
      </c>
      <c r="H99">
        <v>0</v>
      </c>
      <c r="I99">
        <v>0</v>
      </c>
      <c r="J99">
        <v>0</v>
      </c>
      <c r="K99" t="s">
        <v>1356</v>
      </c>
      <c r="L99">
        <v>27800</v>
      </c>
      <c r="M99" t="s">
        <v>1352</v>
      </c>
      <c r="N99">
        <v>18300</v>
      </c>
      <c r="O99" t="s">
        <v>1357</v>
      </c>
      <c r="P99" t="s">
        <v>1338</v>
      </c>
      <c r="Q99" s="1">
        <v>45778</v>
      </c>
      <c r="R99" t="s">
        <v>1760</v>
      </c>
    </row>
    <row r="100" spans="1:18" x14ac:dyDescent="0.25">
      <c r="A100" t="s">
        <v>1366</v>
      </c>
      <c r="B100" t="s">
        <v>1368</v>
      </c>
      <c r="C100" t="s">
        <v>1365</v>
      </c>
      <c r="D100" t="s">
        <v>1334</v>
      </c>
      <c r="E100">
        <v>39</v>
      </c>
      <c r="F100" s="1">
        <v>43670</v>
      </c>
      <c r="G100">
        <v>36400</v>
      </c>
      <c r="H100">
        <v>0</v>
      </c>
      <c r="I100">
        <v>0</v>
      </c>
      <c r="J100">
        <v>0</v>
      </c>
      <c r="K100" t="s">
        <v>1356</v>
      </c>
      <c r="L100">
        <v>37000</v>
      </c>
      <c r="M100" t="s">
        <v>1336</v>
      </c>
      <c r="N100">
        <v>25600</v>
      </c>
      <c r="O100" t="s">
        <v>1357</v>
      </c>
      <c r="P100" t="s">
        <v>1345</v>
      </c>
      <c r="Q100" s="1">
        <v>44216</v>
      </c>
      <c r="R100" t="s">
        <v>1694</v>
      </c>
    </row>
    <row r="101" spans="1:18" x14ac:dyDescent="0.25">
      <c r="A101" t="s">
        <v>1366</v>
      </c>
      <c r="B101" t="s">
        <v>1362</v>
      </c>
      <c r="C101" t="s">
        <v>1363</v>
      </c>
      <c r="D101" t="s">
        <v>1334</v>
      </c>
      <c r="E101">
        <v>24</v>
      </c>
      <c r="F101" s="1">
        <v>44047</v>
      </c>
      <c r="G101">
        <v>138600</v>
      </c>
      <c r="H101">
        <v>0</v>
      </c>
      <c r="I101">
        <v>0</v>
      </c>
      <c r="J101">
        <v>0</v>
      </c>
      <c r="K101" t="s">
        <v>1356</v>
      </c>
      <c r="L101">
        <v>145300</v>
      </c>
      <c r="M101" t="s">
        <v>1359</v>
      </c>
      <c r="N101">
        <v>11500</v>
      </c>
      <c r="O101" t="s">
        <v>1357</v>
      </c>
      <c r="P101" t="s">
        <v>1345</v>
      </c>
      <c r="Q101" s="1">
        <v>46033</v>
      </c>
      <c r="R101" t="s">
        <v>1809</v>
      </c>
    </row>
    <row r="102" spans="1:18" x14ac:dyDescent="0.25">
      <c r="A102" t="s">
        <v>1366</v>
      </c>
      <c r="B102" t="s">
        <v>1369</v>
      </c>
      <c r="C102" t="s">
        <v>1370</v>
      </c>
      <c r="D102" t="s">
        <v>1342</v>
      </c>
      <c r="E102">
        <v>46</v>
      </c>
      <c r="F102" s="1">
        <v>45045</v>
      </c>
      <c r="G102">
        <v>36000</v>
      </c>
      <c r="H102">
        <v>0</v>
      </c>
      <c r="I102">
        <v>0</v>
      </c>
      <c r="J102">
        <v>0</v>
      </c>
      <c r="K102" t="s">
        <v>1356</v>
      </c>
      <c r="L102">
        <v>57500</v>
      </c>
      <c r="M102" t="s">
        <v>16</v>
      </c>
      <c r="N102">
        <v>5000</v>
      </c>
      <c r="O102" t="s">
        <v>1357</v>
      </c>
      <c r="P102" t="s">
        <v>1338</v>
      </c>
      <c r="Q102" s="1">
        <v>44277</v>
      </c>
      <c r="R102" t="s">
        <v>1664</v>
      </c>
    </row>
    <row r="103" spans="1:18" x14ac:dyDescent="0.25">
      <c r="A103" t="s">
        <v>1339</v>
      </c>
      <c r="B103" t="s">
        <v>1368</v>
      </c>
      <c r="C103" t="s">
        <v>1365</v>
      </c>
      <c r="D103" t="s">
        <v>1342</v>
      </c>
      <c r="E103">
        <v>58</v>
      </c>
      <c r="F103" s="1">
        <v>44306</v>
      </c>
      <c r="G103">
        <v>503300</v>
      </c>
      <c r="H103">
        <v>0</v>
      </c>
      <c r="I103">
        <v>0</v>
      </c>
      <c r="J103">
        <v>0</v>
      </c>
      <c r="K103" t="s">
        <v>1356</v>
      </c>
      <c r="L103">
        <v>239100</v>
      </c>
      <c r="M103" t="s">
        <v>1336</v>
      </c>
      <c r="N103">
        <v>20500</v>
      </c>
      <c r="O103" t="s">
        <v>1357</v>
      </c>
      <c r="P103" t="s">
        <v>1338</v>
      </c>
      <c r="Q103" s="1">
        <v>43623</v>
      </c>
      <c r="R103" t="s">
        <v>1383</v>
      </c>
    </row>
    <row r="104" spans="1:18" x14ac:dyDescent="0.25">
      <c r="A104" t="s">
        <v>1346</v>
      </c>
      <c r="B104" t="s">
        <v>1362</v>
      </c>
      <c r="C104" t="s">
        <v>1363</v>
      </c>
      <c r="D104" t="s">
        <v>1334</v>
      </c>
      <c r="E104">
        <v>62</v>
      </c>
      <c r="F104" s="1">
        <v>45302</v>
      </c>
      <c r="G104">
        <v>110900</v>
      </c>
      <c r="H104">
        <v>0</v>
      </c>
      <c r="I104">
        <v>0</v>
      </c>
      <c r="J104">
        <v>0</v>
      </c>
      <c r="K104" t="s">
        <v>1356</v>
      </c>
      <c r="L104">
        <v>129800</v>
      </c>
      <c r="M104" t="s">
        <v>1336</v>
      </c>
      <c r="N104">
        <v>8500</v>
      </c>
      <c r="O104" t="s">
        <v>1357</v>
      </c>
      <c r="P104" t="s">
        <v>1345</v>
      </c>
      <c r="Q104" s="1">
        <v>45390</v>
      </c>
      <c r="R104" t="s">
        <v>1782</v>
      </c>
    </row>
    <row r="105" spans="1:18" x14ac:dyDescent="0.25">
      <c r="A105" t="s">
        <v>1331</v>
      </c>
      <c r="B105" t="s">
        <v>1371</v>
      </c>
      <c r="C105" t="s">
        <v>1372</v>
      </c>
      <c r="D105" t="s">
        <v>1334</v>
      </c>
      <c r="E105">
        <v>52</v>
      </c>
      <c r="F105" s="1">
        <v>44717</v>
      </c>
      <c r="G105">
        <v>188500</v>
      </c>
      <c r="H105">
        <v>301200</v>
      </c>
      <c r="I105">
        <v>15.03</v>
      </c>
      <c r="J105">
        <v>27190</v>
      </c>
      <c r="K105" t="s">
        <v>1343</v>
      </c>
      <c r="L105">
        <v>183100</v>
      </c>
      <c r="M105" t="s">
        <v>1336</v>
      </c>
      <c r="N105">
        <v>15800</v>
      </c>
      <c r="O105" t="s">
        <v>1337</v>
      </c>
      <c r="P105" t="s">
        <v>1338</v>
      </c>
      <c r="Q105" s="1">
        <v>44797</v>
      </c>
      <c r="R105" t="s">
        <v>1654</v>
      </c>
    </row>
    <row r="106" spans="1:18" x14ac:dyDescent="0.25">
      <c r="A106" t="s">
        <v>1346</v>
      </c>
      <c r="B106" t="s">
        <v>1340</v>
      </c>
      <c r="C106" t="s">
        <v>1341</v>
      </c>
      <c r="D106" t="s">
        <v>1334</v>
      </c>
      <c r="E106">
        <v>59</v>
      </c>
      <c r="F106" s="1">
        <v>45185</v>
      </c>
      <c r="G106">
        <v>113700</v>
      </c>
      <c r="H106">
        <v>0</v>
      </c>
      <c r="I106">
        <v>0</v>
      </c>
      <c r="J106">
        <v>0</v>
      </c>
      <c r="K106" t="s">
        <v>1356</v>
      </c>
      <c r="L106">
        <v>129800</v>
      </c>
      <c r="M106" t="s">
        <v>1336</v>
      </c>
      <c r="N106">
        <v>1200</v>
      </c>
      <c r="O106" t="s">
        <v>1357</v>
      </c>
      <c r="P106" t="s">
        <v>1338</v>
      </c>
      <c r="Q106" s="1">
        <v>46067</v>
      </c>
      <c r="R106" t="s">
        <v>1600</v>
      </c>
    </row>
    <row r="107" spans="1:18" x14ac:dyDescent="0.25">
      <c r="A107" t="s">
        <v>1366</v>
      </c>
      <c r="B107" t="s">
        <v>1371</v>
      </c>
      <c r="C107" t="s">
        <v>1372</v>
      </c>
      <c r="D107" t="s">
        <v>1342</v>
      </c>
      <c r="E107">
        <v>65</v>
      </c>
      <c r="F107" s="1">
        <v>45108</v>
      </c>
      <c r="G107">
        <v>210500</v>
      </c>
      <c r="H107">
        <v>377600</v>
      </c>
      <c r="I107">
        <v>9.64</v>
      </c>
      <c r="J107">
        <v>7956</v>
      </c>
      <c r="K107" t="s">
        <v>1343</v>
      </c>
      <c r="L107">
        <v>175900</v>
      </c>
      <c r="M107" t="s">
        <v>1359</v>
      </c>
      <c r="N107">
        <v>12700</v>
      </c>
      <c r="O107" t="s">
        <v>1337</v>
      </c>
      <c r="P107" t="s">
        <v>1361</v>
      </c>
      <c r="Q107" s="1">
        <v>44380</v>
      </c>
      <c r="R107" t="s">
        <v>1681</v>
      </c>
    </row>
    <row r="108" spans="1:18" x14ac:dyDescent="0.25">
      <c r="A108" t="s">
        <v>1346</v>
      </c>
      <c r="B108" t="s">
        <v>1349</v>
      </c>
      <c r="C108" t="s">
        <v>1350</v>
      </c>
      <c r="D108" t="s">
        <v>1342</v>
      </c>
      <c r="E108">
        <v>56</v>
      </c>
      <c r="F108" s="1">
        <v>45763</v>
      </c>
      <c r="G108">
        <v>35900</v>
      </c>
      <c r="H108">
        <v>0</v>
      </c>
      <c r="I108">
        <v>0</v>
      </c>
      <c r="J108">
        <v>0</v>
      </c>
      <c r="K108" t="s">
        <v>1356</v>
      </c>
      <c r="L108">
        <v>35500</v>
      </c>
      <c r="M108" t="s">
        <v>1344</v>
      </c>
      <c r="N108">
        <v>4800</v>
      </c>
      <c r="O108" t="s">
        <v>1357</v>
      </c>
      <c r="P108" t="s">
        <v>1361</v>
      </c>
      <c r="Q108" s="1">
        <v>46272</v>
      </c>
      <c r="R108" t="s">
        <v>1779</v>
      </c>
    </row>
    <row r="109" spans="1:18" x14ac:dyDescent="0.25">
      <c r="A109" t="s">
        <v>1346</v>
      </c>
      <c r="B109" t="s">
        <v>1349</v>
      </c>
      <c r="C109" t="s">
        <v>1350</v>
      </c>
      <c r="D109" t="s">
        <v>1334</v>
      </c>
      <c r="E109">
        <v>60</v>
      </c>
      <c r="F109" s="1">
        <v>44340</v>
      </c>
      <c r="G109">
        <v>256600</v>
      </c>
      <c r="H109">
        <v>0</v>
      </c>
      <c r="I109">
        <v>0</v>
      </c>
      <c r="J109">
        <v>0</v>
      </c>
      <c r="K109" t="s">
        <v>1356</v>
      </c>
      <c r="L109">
        <v>302200</v>
      </c>
      <c r="M109" t="s">
        <v>1344</v>
      </c>
      <c r="N109">
        <v>37600</v>
      </c>
      <c r="O109" t="s">
        <v>1357</v>
      </c>
      <c r="P109" t="s">
        <v>1361</v>
      </c>
      <c r="Q109" s="1">
        <v>44650</v>
      </c>
      <c r="R109" t="s">
        <v>1544</v>
      </c>
    </row>
    <row r="110" spans="1:18" x14ac:dyDescent="0.25">
      <c r="A110" t="s">
        <v>1366</v>
      </c>
      <c r="B110" t="s">
        <v>1358</v>
      </c>
      <c r="C110" t="s">
        <v>1333</v>
      </c>
      <c r="D110" t="s">
        <v>1334</v>
      </c>
      <c r="E110">
        <v>57</v>
      </c>
      <c r="F110" s="1">
        <v>44930</v>
      </c>
      <c r="G110">
        <v>84500</v>
      </c>
      <c r="H110">
        <v>0</v>
      </c>
      <c r="I110">
        <v>0</v>
      </c>
      <c r="J110">
        <v>0</v>
      </c>
      <c r="K110" t="s">
        <v>1356</v>
      </c>
      <c r="L110">
        <v>150300</v>
      </c>
      <c r="M110" t="s">
        <v>1336</v>
      </c>
      <c r="N110">
        <v>14900</v>
      </c>
      <c r="O110" t="s">
        <v>1357</v>
      </c>
      <c r="P110" t="s">
        <v>1345</v>
      </c>
      <c r="Q110" s="1">
        <v>43652</v>
      </c>
      <c r="R110" t="s">
        <v>1754</v>
      </c>
    </row>
    <row r="111" spans="1:18" x14ac:dyDescent="0.25">
      <c r="A111" t="s">
        <v>1346</v>
      </c>
      <c r="B111" t="s">
        <v>1371</v>
      </c>
      <c r="C111" t="s">
        <v>1372</v>
      </c>
      <c r="D111" t="s">
        <v>1334</v>
      </c>
      <c r="E111">
        <v>53</v>
      </c>
      <c r="F111" s="1">
        <v>45709</v>
      </c>
      <c r="G111">
        <v>209600</v>
      </c>
      <c r="H111">
        <v>0</v>
      </c>
      <c r="I111">
        <v>0</v>
      </c>
      <c r="J111">
        <v>0</v>
      </c>
      <c r="K111" t="s">
        <v>1356</v>
      </c>
      <c r="L111">
        <v>251900</v>
      </c>
      <c r="M111" t="s">
        <v>1359</v>
      </c>
      <c r="N111">
        <v>10500</v>
      </c>
      <c r="O111" t="s">
        <v>1357</v>
      </c>
      <c r="P111" t="s">
        <v>1338</v>
      </c>
      <c r="Q111" s="1">
        <v>46072</v>
      </c>
      <c r="R111" t="s">
        <v>1701</v>
      </c>
    </row>
    <row r="112" spans="1:18" x14ac:dyDescent="0.25">
      <c r="A112" t="s">
        <v>1339</v>
      </c>
      <c r="B112" t="s">
        <v>1332</v>
      </c>
      <c r="C112" t="s">
        <v>1333</v>
      </c>
      <c r="D112" t="s">
        <v>1342</v>
      </c>
      <c r="E112">
        <v>56</v>
      </c>
      <c r="F112" s="1">
        <v>44155</v>
      </c>
      <c r="G112">
        <v>22100</v>
      </c>
      <c r="H112">
        <v>0</v>
      </c>
      <c r="I112">
        <v>0</v>
      </c>
      <c r="J112">
        <v>0</v>
      </c>
      <c r="K112" t="s">
        <v>1356</v>
      </c>
      <c r="L112">
        <v>17400</v>
      </c>
      <c r="M112" t="s">
        <v>1359</v>
      </c>
      <c r="N112">
        <v>13200</v>
      </c>
      <c r="O112" t="s">
        <v>1357</v>
      </c>
      <c r="P112" t="s">
        <v>1345</v>
      </c>
      <c r="Q112" s="1">
        <v>45344</v>
      </c>
      <c r="R112" t="s">
        <v>1675</v>
      </c>
    </row>
    <row r="113" spans="1:18" x14ac:dyDescent="0.25">
      <c r="A113" t="s">
        <v>1339</v>
      </c>
      <c r="B113" t="s">
        <v>1369</v>
      </c>
      <c r="C113" t="s">
        <v>1370</v>
      </c>
      <c r="D113" t="s">
        <v>1334</v>
      </c>
      <c r="E113">
        <v>23</v>
      </c>
      <c r="F113" s="1">
        <v>45476</v>
      </c>
      <c r="G113">
        <v>87400</v>
      </c>
      <c r="H113">
        <v>551500</v>
      </c>
      <c r="I113">
        <v>12.59</v>
      </c>
      <c r="J113">
        <v>49152</v>
      </c>
      <c r="K113" t="s">
        <v>1335</v>
      </c>
      <c r="L113">
        <v>78100</v>
      </c>
      <c r="M113" t="s">
        <v>1336</v>
      </c>
      <c r="N113">
        <v>3500</v>
      </c>
      <c r="O113" t="s">
        <v>1337</v>
      </c>
      <c r="P113" t="s">
        <v>1338</v>
      </c>
      <c r="Q113" s="1">
        <v>43477</v>
      </c>
      <c r="R113" t="s">
        <v>1587</v>
      </c>
    </row>
    <row r="114" spans="1:18" x14ac:dyDescent="0.25">
      <c r="A114" t="s">
        <v>1339</v>
      </c>
      <c r="B114" t="s">
        <v>1375</v>
      </c>
      <c r="C114" t="s">
        <v>1363</v>
      </c>
      <c r="D114" t="s">
        <v>1334</v>
      </c>
      <c r="E114">
        <v>29</v>
      </c>
      <c r="F114" s="1">
        <v>44888</v>
      </c>
      <c r="G114">
        <v>84900</v>
      </c>
      <c r="H114">
        <v>0</v>
      </c>
      <c r="I114">
        <v>0</v>
      </c>
      <c r="J114">
        <v>0</v>
      </c>
      <c r="K114" t="s">
        <v>1356</v>
      </c>
      <c r="L114">
        <v>75300</v>
      </c>
      <c r="M114" t="s">
        <v>1352</v>
      </c>
      <c r="N114">
        <v>36600</v>
      </c>
      <c r="O114" t="s">
        <v>1357</v>
      </c>
      <c r="P114" t="s">
        <v>1345</v>
      </c>
      <c r="Q114" s="1">
        <v>43763</v>
      </c>
      <c r="R114" t="s">
        <v>1715</v>
      </c>
    </row>
    <row r="115" spans="1:18" x14ac:dyDescent="0.25">
      <c r="A115" t="s">
        <v>1366</v>
      </c>
      <c r="B115" t="s">
        <v>1371</v>
      </c>
      <c r="C115" t="s">
        <v>1372</v>
      </c>
      <c r="D115" t="s">
        <v>1334</v>
      </c>
      <c r="E115">
        <v>28</v>
      </c>
      <c r="F115" s="1">
        <v>45467</v>
      </c>
      <c r="G115">
        <v>44300</v>
      </c>
      <c r="H115">
        <v>50000</v>
      </c>
      <c r="I115">
        <v>12.52</v>
      </c>
      <c r="J115">
        <v>1329</v>
      </c>
      <c r="K115" t="s">
        <v>1351</v>
      </c>
      <c r="L115">
        <v>24400</v>
      </c>
      <c r="M115" t="s">
        <v>1336</v>
      </c>
      <c r="N115">
        <v>51000</v>
      </c>
      <c r="O115" t="s">
        <v>1353</v>
      </c>
      <c r="P115" t="s">
        <v>1338</v>
      </c>
      <c r="Q115" s="1">
        <v>45548</v>
      </c>
      <c r="R115" t="s">
        <v>1601</v>
      </c>
    </row>
    <row r="116" spans="1:18" x14ac:dyDescent="0.25">
      <c r="A116" t="s">
        <v>1339</v>
      </c>
      <c r="B116" t="s">
        <v>1358</v>
      </c>
      <c r="C116" t="s">
        <v>1333</v>
      </c>
      <c r="D116" t="s">
        <v>1334</v>
      </c>
      <c r="E116">
        <v>53</v>
      </c>
      <c r="F116" s="1">
        <v>44137</v>
      </c>
      <c r="G116">
        <v>97900</v>
      </c>
      <c r="H116">
        <v>457400</v>
      </c>
      <c r="I116">
        <v>9.7799999999999994</v>
      </c>
      <c r="J116">
        <v>21060</v>
      </c>
      <c r="K116" t="s">
        <v>1343</v>
      </c>
      <c r="L116">
        <v>89800</v>
      </c>
      <c r="M116" t="s">
        <v>1352</v>
      </c>
      <c r="N116">
        <v>12100</v>
      </c>
      <c r="O116" t="s">
        <v>1337</v>
      </c>
      <c r="P116" t="s">
        <v>1361</v>
      </c>
      <c r="Q116" s="1">
        <v>45071</v>
      </c>
      <c r="R116" t="s">
        <v>1475</v>
      </c>
    </row>
    <row r="117" spans="1:18" x14ac:dyDescent="0.25">
      <c r="A117" t="s">
        <v>1331</v>
      </c>
      <c r="B117" t="s">
        <v>1360</v>
      </c>
      <c r="C117" t="s">
        <v>1341</v>
      </c>
      <c r="D117" t="s">
        <v>1342</v>
      </c>
      <c r="E117">
        <v>26</v>
      </c>
      <c r="F117" s="1">
        <v>44637</v>
      </c>
      <c r="G117">
        <v>277600</v>
      </c>
      <c r="H117">
        <v>574600</v>
      </c>
      <c r="I117">
        <v>14.34</v>
      </c>
      <c r="J117">
        <v>27681</v>
      </c>
      <c r="K117" t="s">
        <v>1343</v>
      </c>
      <c r="L117">
        <v>328500</v>
      </c>
      <c r="M117" t="s">
        <v>1336</v>
      </c>
      <c r="N117">
        <v>35600</v>
      </c>
      <c r="O117" t="s">
        <v>1337</v>
      </c>
      <c r="P117" t="s">
        <v>1338</v>
      </c>
      <c r="Q117" s="1">
        <v>43883</v>
      </c>
      <c r="R117" t="s">
        <v>1611</v>
      </c>
    </row>
    <row r="118" spans="1:18" x14ac:dyDescent="0.25">
      <c r="A118" t="s">
        <v>1339</v>
      </c>
      <c r="B118" t="s">
        <v>1347</v>
      </c>
      <c r="C118" t="s">
        <v>1348</v>
      </c>
      <c r="D118" t="s">
        <v>1334</v>
      </c>
      <c r="E118">
        <v>61</v>
      </c>
      <c r="F118" s="1">
        <v>44961</v>
      </c>
      <c r="G118">
        <v>41500</v>
      </c>
      <c r="H118">
        <v>123900</v>
      </c>
      <c r="I118">
        <v>15.17</v>
      </c>
      <c r="J118">
        <v>2959</v>
      </c>
      <c r="K118" t="s">
        <v>1335</v>
      </c>
      <c r="L118">
        <v>28300</v>
      </c>
      <c r="M118" t="s">
        <v>1352</v>
      </c>
      <c r="N118">
        <v>5100</v>
      </c>
      <c r="O118" t="s">
        <v>1337</v>
      </c>
      <c r="P118" t="s">
        <v>1376</v>
      </c>
      <c r="Q118" s="1">
        <v>45748</v>
      </c>
      <c r="R118" t="s">
        <v>1620</v>
      </c>
    </row>
    <row r="119" spans="1:18" x14ac:dyDescent="0.25">
      <c r="A119" t="s">
        <v>1331</v>
      </c>
      <c r="B119" t="s">
        <v>1368</v>
      </c>
      <c r="C119" t="s">
        <v>1365</v>
      </c>
      <c r="D119" t="s">
        <v>1342</v>
      </c>
      <c r="E119">
        <v>59</v>
      </c>
      <c r="F119" s="1">
        <v>44409</v>
      </c>
      <c r="G119">
        <v>169900</v>
      </c>
      <c r="H119">
        <v>671000</v>
      </c>
      <c r="I119">
        <v>9.0500000000000007</v>
      </c>
      <c r="J119">
        <v>13945</v>
      </c>
      <c r="K119" t="s">
        <v>1335</v>
      </c>
      <c r="L119">
        <v>214400</v>
      </c>
      <c r="M119" t="s">
        <v>1352</v>
      </c>
      <c r="N119">
        <v>4100</v>
      </c>
      <c r="O119" t="s">
        <v>1337</v>
      </c>
      <c r="P119" t="s">
        <v>1361</v>
      </c>
      <c r="Q119" s="1">
        <v>46001</v>
      </c>
      <c r="R119" t="s">
        <v>1708</v>
      </c>
    </row>
    <row r="120" spans="1:18" x14ac:dyDescent="0.25">
      <c r="A120" t="s">
        <v>1366</v>
      </c>
      <c r="B120" t="s">
        <v>1349</v>
      </c>
      <c r="C120" t="s">
        <v>1350</v>
      </c>
      <c r="D120" t="s">
        <v>1342</v>
      </c>
      <c r="E120">
        <v>24</v>
      </c>
      <c r="F120" s="1">
        <v>45712</v>
      </c>
      <c r="G120">
        <v>28800</v>
      </c>
      <c r="H120">
        <v>0</v>
      </c>
      <c r="I120">
        <v>0</v>
      </c>
      <c r="J120">
        <v>0</v>
      </c>
      <c r="K120" t="s">
        <v>1356</v>
      </c>
      <c r="L120">
        <v>32300</v>
      </c>
      <c r="M120" t="s">
        <v>1336</v>
      </c>
      <c r="N120">
        <v>8800</v>
      </c>
      <c r="O120" t="s">
        <v>1357</v>
      </c>
      <c r="P120" t="s">
        <v>1345</v>
      </c>
      <c r="Q120" s="1">
        <v>44012</v>
      </c>
      <c r="R120" t="s">
        <v>1777</v>
      </c>
    </row>
    <row r="121" spans="1:18" x14ac:dyDescent="0.25">
      <c r="A121" t="s">
        <v>1366</v>
      </c>
      <c r="B121" t="s">
        <v>1360</v>
      </c>
      <c r="C121" t="s">
        <v>1341</v>
      </c>
      <c r="D121" t="s">
        <v>1334</v>
      </c>
      <c r="E121">
        <v>33</v>
      </c>
      <c r="F121" s="1">
        <v>44915</v>
      </c>
      <c r="G121">
        <v>450600</v>
      </c>
      <c r="H121">
        <v>589700</v>
      </c>
      <c r="I121">
        <v>8.85</v>
      </c>
      <c r="J121">
        <v>26900</v>
      </c>
      <c r="K121" t="s">
        <v>1374</v>
      </c>
      <c r="L121">
        <v>367900</v>
      </c>
      <c r="M121" t="s">
        <v>1352</v>
      </c>
      <c r="N121">
        <v>12600</v>
      </c>
      <c r="O121" t="s">
        <v>1353</v>
      </c>
      <c r="P121" t="s">
        <v>1361</v>
      </c>
      <c r="Q121" s="1">
        <v>44540</v>
      </c>
      <c r="R121" t="s">
        <v>1591</v>
      </c>
    </row>
    <row r="122" spans="1:18" x14ac:dyDescent="0.25">
      <c r="A122" t="s">
        <v>1339</v>
      </c>
      <c r="B122" t="s">
        <v>1358</v>
      </c>
      <c r="C122" t="s">
        <v>1333</v>
      </c>
      <c r="D122" t="s">
        <v>1334</v>
      </c>
      <c r="E122">
        <v>22</v>
      </c>
      <c r="F122" s="1">
        <v>46005</v>
      </c>
      <c r="G122">
        <v>146100</v>
      </c>
      <c r="H122">
        <v>368300</v>
      </c>
      <c r="I122">
        <v>14.02</v>
      </c>
      <c r="J122">
        <v>10068</v>
      </c>
      <c r="K122" t="s">
        <v>1343</v>
      </c>
      <c r="L122">
        <v>140900</v>
      </c>
      <c r="M122" t="s">
        <v>16</v>
      </c>
      <c r="N122">
        <v>6000</v>
      </c>
      <c r="O122" t="s">
        <v>1337</v>
      </c>
      <c r="P122" t="s">
        <v>1345</v>
      </c>
      <c r="Q122" s="1">
        <v>45540</v>
      </c>
      <c r="R122" t="s">
        <v>1783</v>
      </c>
    </row>
    <row r="123" spans="1:18" x14ac:dyDescent="0.25">
      <c r="A123" t="s">
        <v>1366</v>
      </c>
      <c r="B123" t="s">
        <v>1362</v>
      </c>
      <c r="C123" t="s">
        <v>1363</v>
      </c>
      <c r="D123" t="s">
        <v>1342</v>
      </c>
      <c r="E123">
        <v>25</v>
      </c>
      <c r="F123" s="1">
        <v>44361</v>
      </c>
      <c r="G123">
        <v>325000</v>
      </c>
      <c r="H123">
        <v>1224200</v>
      </c>
      <c r="I123">
        <v>12.83</v>
      </c>
      <c r="J123">
        <v>58103</v>
      </c>
      <c r="K123" t="s">
        <v>1343</v>
      </c>
      <c r="L123">
        <v>454900</v>
      </c>
      <c r="M123" t="s">
        <v>1344</v>
      </c>
      <c r="N123">
        <v>13800</v>
      </c>
      <c r="O123" t="s">
        <v>1337</v>
      </c>
      <c r="P123" t="s">
        <v>1361</v>
      </c>
      <c r="Q123" s="1">
        <v>43911</v>
      </c>
      <c r="R123" t="s">
        <v>1461</v>
      </c>
    </row>
    <row r="124" spans="1:18" x14ac:dyDescent="0.25">
      <c r="A124" t="s">
        <v>1331</v>
      </c>
      <c r="B124" t="s">
        <v>1375</v>
      </c>
      <c r="C124" t="s">
        <v>1363</v>
      </c>
      <c r="D124" t="s">
        <v>1334</v>
      </c>
      <c r="E124">
        <v>64</v>
      </c>
      <c r="F124" s="1">
        <v>45655</v>
      </c>
      <c r="G124">
        <v>132800</v>
      </c>
      <c r="H124">
        <v>539300</v>
      </c>
      <c r="I124">
        <v>12.5</v>
      </c>
      <c r="J124">
        <v>18042</v>
      </c>
      <c r="K124" t="s">
        <v>1343</v>
      </c>
      <c r="L124">
        <v>157200</v>
      </c>
      <c r="M124" t="s">
        <v>1359</v>
      </c>
      <c r="N124">
        <v>11200</v>
      </c>
      <c r="O124" t="s">
        <v>1337</v>
      </c>
      <c r="P124" t="s">
        <v>1345</v>
      </c>
      <c r="Q124" s="1">
        <v>43819</v>
      </c>
      <c r="R124" t="s">
        <v>1564</v>
      </c>
    </row>
    <row r="125" spans="1:18" x14ac:dyDescent="0.25">
      <c r="A125" t="s">
        <v>1339</v>
      </c>
      <c r="B125" t="s">
        <v>1369</v>
      </c>
      <c r="C125" t="s">
        <v>1370</v>
      </c>
      <c r="D125" t="s">
        <v>1334</v>
      </c>
      <c r="E125">
        <v>47</v>
      </c>
      <c r="F125" s="1">
        <v>44802</v>
      </c>
      <c r="G125">
        <v>104500</v>
      </c>
      <c r="H125">
        <v>0</v>
      </c>
      <c r="I125">
        <v>0</v>
      </c>
      <c r="J125">
        <v>0</v>
      </c>
      <c r="K125" t="s">
        <v>1356</v>
      </c>
      <c r="L125">
        <v>104700</v>
      </c>
      <c r="M125" t="s">
        <v>1352</v>
      </c>
      <c r="N125">
        <v>3500</v>
      </c>
      <c r="O125" t="s">
        <v>1357</v>
      </c>
      <c r="P125" t="s">
        <v>1361</v>
      </c>
      <c r="Q125" s="1">
        <v>43803</v>
      </c>
      <c r="R125" t="s">
        <v>1728</v>
      </c>
    </row>
    <row r="126" spans="1:18" x14ac:dyDescent="0.25">
      <c r="A126" t="s">
        <v>1346</v>
      </c>
      <c r="B126" t="s">
        <v>1369</v>
      </c>
      <c r="C126" t="s">
        <v>1370</v>
      </c>
      <c r="D126" t="s">
        <v>1342</v>
      </c>
      <c r="E126">
        <v>52</v>
      </c>
      <c r="F126" s="1">
        <v>43630</v>
      </c>
      <c r="G126">
        <v>147200</v>
      </c>
      <c r="H126">
        <v>1071700</v>
      </c>
      <c r="I126">
        <v>12.02</v>
      </c>
      <c r="J126">
        <v>50459</v>
      </c>
      <c r="K126" t="s">
        <v>1351</v>
      </c>
      <c r="L126">
        <v>138500</v>
      </c>
      <c r="M126" t="s">
        <v>1352</v>
      </c>
      <c r="N126">
        <v>13600</v>
      </c>
      <c r="O126" t="s">
        <v>1353</v>
      </c>
      <c r="P126" t="s">
        <v>1345</v>
      </c>
      <c r="Q126" s="1">
        <v>44202</v>
      </c>
      <c r="R126" t="s">
        <v>1716</v>
      </c>
    </row>
    <row r="127" spans="1:18" x14ac:dyDescent="0.25">
      <c r="A127" t="s">
        <v>1339</v>
      </c>
      <c r="B127" t="s">
        <v>1369</v>
      </c>
      <c r="C127" t="s">
        <v>1370</v>
      </c>
      <c r="D127" t="s">
        <v>1334</v>
      </c>
      <c r="E127">
        <v>41</v>
      </c>
      <c r="F127" s="1">
        <v>45827</v>
      </c>
      <c r="G127">
        <v>66800</v>
      </c>
      <c r="H127">
        <v>183800</v>
      </c>
      <c r="I127">
        <v>9.7899999999999991</v>
      </c>
      <c r="J127">
        <v>3886</v>
      </c>
      <c r="K127" t="s">
        <v>1343</v>
      </c>
      <c r="L127">
        <v>68100</v>
      </c>
      <c r="M127" t="s">
        <v>1359</v>
      </c>
      <c r="N127">
        <v>18500</v>
      </c>
      <c r="O127" t="s">
        <v>1337</v>
      </c>
      <c r="P127" t="s">
        <v>1376</v>
      </c>
      <c r="Q127" s="1">
        <v>45569</v>
      </c>
      <c r="R127" t="s">
        <v>1431</v>
      </c>
    </row>
    <row r="128" spans="1:18" x14ac:dyDescent="0.25">
      <c r="A128" t="s">
        <v>1339</v>
      </c>
      <c r="B128" t="s">
        <v>1347</v>
      </c>
      <c r="C128" t="s">
        <v>1348</v>
      </c>
      <c r="D128" t="s">
        <v>1334</v>
      </c>
      <c r="E128">
        <v>28</v>
      </c>
      <c r="F128" s="1">
        <v>45534</v>
      </c>
      <c r="G128">
        <v>19000</v>
      </c>
      <c r="H128">
        <v>249100</v>
      </c>
      <c r="I128">
        <v>11.19</v>
      </c>
      <c r="J128">
        <v>8178</v>
      </c>
      <c r="K128" t="s">
        <v>1343</v>
      </c>
      <c r="L128">
        <v>16600</v>
      </c>
      <c r="M128" t="s">
        <v>1352</v>
      </c>
      <c r="N128">
        <v>9900</v>
      </c>
      <c r="O128" t="s">
        <v>1337</v>
      </c>
      <c r="P128" t="s">
        <v>1345</v>
      </c>
      <c r="Q128" s="1">
        <v>45110</v>
      </c>
      <c r="R128" t="s">
        <v>1704</v>
      </c>
    </row>
    <row r="129" spans="1:18" x14ac:dyDescent="0.25">
      <c r="A129" t="s">
        <v>1346</v>
      </c>
      <c r="B129" t="s">
        <v>1375</v>
      </c>
      <c r="C129" t="s">
        <v>1363</v>
      </c>
      <c r="D129" t="s">
        <v>1334</v>
      </c>
      <c r="E129">
        <v>58</v>
      </c>
      <c r="F129" s="1">
        <v>44571</v>
      </c>
      <c r="G129">
        <v>109700</v>
      </c>
      <c r="H129">
        <v>645800</v>
      </c>
      <c r="I129">
        <v>13.79</v>
      </c>
      <c r="J129">
        <v>14956</v>
      </c>
      <c r="K129" t="s">
        <v>1343</v>
      </c>
      <c r="L129">
        <v>52000</v>
      </c>
      <c r="M129" t="s">
        <v>1359</v>
      </c>
      <c r="N129">
        <v>24000</v>
      </c>
      <c r="O129" t="s">
        <v>1337</v>
      </c>
      <c r="P129" t="s">
        <v>1345</v>
      </c>
      <c r="Q129" s="1">
        <v>45579</v>
      </c>
      <c r="R129" t="s">
        <v>1823</v>
      </c>
    </row>
    <row r="130" spans="1:18" x14ac:dyDescent="0.25">
      <c r="A130" t="s">
        <v>1339</v>
      </c>
      <c r="B130" t="s">
        <v>1347</v>
      </c>
      <c r="C130" t="s">
        <v>1348</v>
      </c>
      <c r="D130" t="s">
        <v>1342</v>
      </c>
      <c r="E130">
        <v>28</v>
      </c>
      <c r="F130" s="1">
        <v>45219</v>
      </c>
      <c r="G130">
        <v>39500</v>
      </c>
      <c r="H130">
        <v>335900</v>
      </c>
      <c r="I130">
        <v>15.35</v>
      </c>
      <c r="J130">
        <v>11702</v>
      </c>
      <c r="K130" t="s">
        <v>1335</v>
      </c>
      <c r="L130">
        <v>59700</v>
      </c>
      <c r="M130" t="s">
        <v>1336</v>
      </c>
      <c r="N130">
        <v>2800</v>
      </c>
      <c r="O130" t="s">
        <v>1337</v>
      </c>
      <c r="P130" t="s">
        <v>1361</v>
      </c>
      <c r="Q130" s="1">
        <v>45798</v>
      </c>
      <c r="R130" t="s">
        <v>1621</v>
      </c>
    </row>
    <row r="131" spans="1:18" x14ac:dyDescent="0.25">
      <c r="A131" t="s">
        <v>1339</v>
      </c>
      <c r="B131" t="s">
        <v>1349</v>
      </c>
      <c r="C131" t="s">
        <v>1350</v>
      </c>
      <c r="D131" t="s">
        <v>1334</v>
      </c>
      <c r="E131">
        <v>23</v>
      </c>
      <c r="F131" s="1">
        <v>45818</v>
      </c>
      <c r="G131">
        <v>29400</v>
      </c>
      <c r="H131">
        <v>371800</v>
      </c>
      <c r="I131">
        <v>14.94</v>
      </c>
      <c r="J131">
        <v>18017</v>
      </c>
      <c r="K131" t="s">
        <v>1343</v>
      </c>
      <c r="L131">
        <v>30500</v>
      </c>
      <c r="M131" t="s">
        <v>16</v>
      </c>
      <c r="N131">
        <v>13000</v>
      </c>
      <c r="O131" t="s">
        <v>1337</v>
      </c>
      <c r="P131" t="s">
        <v>1361</v>
      </c>
      <c r="Q131" s="1">
        <v>44426</v>
      </c>
      <c r="R131" t="s">
        <v>1725</v>
      </c>
    </row>
    <row r="132" spans="1:18" x14ac:dyDescent="0.25">
      <c r="A132" t="s">
        <v>1339</v>
      </c>
      <c r="B132" t="s">
        <v>1347</v>
      </c>
      <c r="C132" t="s">
        <v>1348</v>
      </c>
      <c r="D132" t="s">
        <v>1334</v>
      </c>
      <c r="E132">
        <v>64</v>
      </c>
      <c r="F132" s="1">
        <v>45404</v>
      </c>
      <c r="G132">
        <v>128800</v>
      </c>
      <c r="H132">
        <v>0</v>
      </c>
      <c r="I132">
        <v>0</v>
      </c>
      <c r="J132">
        <v>0</v>
      </c>
      <c r="K132" t="s">
        <v>1356</v>
      </c>
      <c r="L132">
        <v>141600</v>
      </c>
      <c r="M132" t="s">
        <v>16</v>
      </c>
      <c r="N132">
        <v>3000</v>
      </c>
      <c r="O132" t="s">
        <v>1357</v>
      </c>
      <c r="P132" t="s">
        <v>1345</v>
      </c>
      <c r="Q132" s="1">
        <v>43548</v>
      </c>
      <c r="R132" t="s">
        <v>1639</v>
      </c>
    </row>
    <row r="133" spans="1:18" x14ac:dyDescent="0.25">
      <c r="A133" t="s">
        <v>1339</v>
      </c>
      <c r="B133" t="s">
        <v>1373</v>
      </c>
      <c r="C133" t="s">
        <v>1365</v>
      </c>
      <c r="D133" t="s">
        <v>1334</v>
      </c>
      <c r="E133">
        <v>23</v>
      </c>
      <c r="F133" s="1">
        <v>43836</v>
      </c>
      <c r="G133">
        <v>59200</v>
      </c>
      <c r="H133">
        <v>0</v>
      </c>
      <c r="I133">
        <v>0</v>
      </c>
      <c r="J133">
        <v>0</v>
      </c>
      <c r="K133" t="s">
        <v>1356</v>
      </c>
      <c r="L133">
        <v>58300</v>
      </c>
      <c r="M133" t="s">
        <v>1344</v>
      </c>
      <c r="N133">
        <v>3100</v>
      </c>
      <c r="O133" t="s">
        <v>1357</v>
      </c>
      <c r="P133" t="s">
        <v>1338</v>
      </c>
      <c r="Q133" s="1">
        <v>44180</v>
      </c>
      <c r="R133" t="s">
        <v>1663</v>
      </c>
    </row>
    <row r="134" spans="1:18" x14ac:dyDescent="0.25">
      <c r="A134" t="s">
        <v>1339</v>
      </c>
      <c r="B134" t="s">
        <v>1375</v>
      </c>
      <c r="C134" t="s">
        <v>1363</v>
      </c>
      <c r="D134" t="s">
        <v>1334</v>
      </c>
      <c r="E134">
        <v>42</v>
      </c>
      <c r="F134" s="1">
        <v>45346</v>
      </c>
      <c r="G134">
        <v>179700</v>
      </c>
      <c r="H134">
        <v>207300</v>
      </c>
      <c r="I134">
        <v>11.12</v>
      </c>
      <c r="J134">
        <v>6799</v>
      </c>
      <c r="K134" t="s">
        <v>1335</v>
      </c>
      <c r="L134">
        <v>146700</v>
      </c>
      <c r="M134" t="s">
        <v>1352</v>
      </c>
      <c r="N134">
        <v>4800</v>
      </c>
      <c r="O134" t="s">
        <v>1337</v>
      </c>
      <c r="P134" t="s">
        <v>1345</v>
      </c>
      <c r="Q134" s="1">
        <v>44060</v>
      </c>
      <c r="R134" t="s">
        <v>1402</v>
      </c>
    </row>
    <row r="135" spans="1:18" x14ac:dyDescent="0.25">
      <c r="A135" t="s">
        <v>1331</v>
      </c>
      <c r="B135" t="s">
        <v>1332</v>
      </c>
      <c r="C135" t="s">
        <v>1333</v>
      </c>
      <c r="D135" t="s">
        <v>1334</v>
      </c>
      <c r="E135">
        <v>26</v>
      </c>
      <c r="F135" s="1">
        <v>44318</v>
      </c>
      <c r="G135">
        <v>38400</v>
      </c>
      <c r="H135">
        <v>0</v>
      </c>
      <c r="I135">
        <v>0</v>
      </c>
      <c r="J135">
        <v>0</v>
      </c>
      <c r="K135" t="s">
        <v>1356</v>
      </c>
      <c r="L135">
        <v>36600</v>
      </c>
      <c r="M135" t="s">
        <v>1344</v>
      </c>
      <c r="N135">
        <v>3600</v>
      </c>
      <c r="O135" t="s">
        <v>1357</v>
      </c>
      <c r="P135" t="s">
        <v>1376</v>
      </c>
      <c r="Q135" s="1">
        <v>44228</v>
      </c>
      <c r="R135" t="s">
        <v>1593</v>
      </c>
    </row>
    <row r="136" spans="1:18" x14ac:dyDescent="0.25">
      <c r="A136" t="s">
        <v>1346</v>
      </c>
      <c r="B136" t="s">
        <v>1375</v>
      </c>
      <c r="C136" t="s">
        <v>1363</v>
      </c>
      <c r="D136" t="s">
        <v>1334</v>
      </c>
      <c r="E136">
        <v>22</v>
      </c>
      <c r="F136" s="1">
        <v>43849</v>
      </c>
      <c r="G136">
        <v>50300</v>
      </c>
      <c r="H136">
        <v>2578900</v>
      </c>
      <c r="I136">
        <v>14.86</v>
      </c>
      <c r="J136">
        <v>124871</v>
      </c>
      <c r="K136" t="s">
        <v>1343</v>
      </c>
      <c r="L136">
        <v>30200</v>
      </c>
      <c r="M136" t="s">
        <v>1336</v>
      </c>
      <c r="N136">
        <v>5200</v>
      </c>
      <c r="O136" t="s">
        <v>1337</v>
      </c>
      <c r="P136" t="s">
        <v>1361</v>
      </c>
      <c r="Q136" s="1">
        <v>43768</v>
      </c>
      <c r="R136" t="s">
        <v>1709</v>
      </c>
    </row>
    <row r="137" spans="1:18" x14ac:dyDescent="0.25">
      <c r="A137" t="s">
        <v>1346</v>
      </c>
      <c r="B137" t="s">
        <v>1358</v>
      </c>
      <c r="C137" t="s">
        <v>1333</v>
      </c>
      <c r="D137" t="s">
        <v>1342</v>
      </c>
      <c r="E137">
        <v>43</v>
      </c>
      <c r="F137" s="1">
        <v>45397</v>
      </c>
      <c r="G137">
        <v>199400</v>
      </c>
      <c r="H137">
        <v>390200</v>
      </c>
      <c r="I137">
        <v>8.42</v>
      </c>
      <c r="J137">
        <v>34019</v>
      </c>
      <c r="K137" t="s">
        <v>1343</v>
      </c>
      <c r="L137">
        <v>312900</v>
      </c>
      <c r="M137" t="s">
        <v>16</v>
      </c>
      <c r="N137">
        <v>7000</v>
      </c>
      <c r="O137" t="s">
        <v>1337</v>
      </c>
      <c r="P137" t="s">
        <v>1361</v>
      </c>
      <c r="Q137" s="1">
        <v>44385</v>
      </c>
      <c r="R137" t="s">
        <v>1628</v>
      </c>
    </row>
    <row r="138" spans="1:18" x14ac:dyDescent="0.25">
      <c r="A138" t="s">
        <v>1346</v>
      </c>
      <c r="B138" t="s">
        <v>1373</v>
      </c>
      <c r="C138" t="s">
        <v>1365</v>
      </c>
      <c r="D138" t="s">
        <v>1334</v>
      </c>
      <c r="E138">
        <v>64</v>
      </c>
      <c r="F138" s="1">
        <v>45958</v>
      </c>
      <c r="G138">
        <v>95100</v>
      </c>
      <c r="H138">
        <v>0</v>
      </c>
      <c r="I138">
        <v>0</v>
      </c>
      <c r="J138">
        <v>0</v>
      </c>
      <c r="K138" t="s">
        <v>1356</v>
      </c>
      <c r="L138">
        <v>65700</v>
      </c>
      <c r="M138" t="s">
        <v>1336</v>
      </c>
      <c r="N138">
        <v>18100</v>
      </c>
      <c r="O138" t="s">
        <v>1357</v>
      </c>
      <c r="P138" t="s">
        <v>1338</v>
      </c>
      <c r="Q138" s="1">
        <v>45022</v>
      </c>
      <c r="R138" t="s">
        <v>1762</v>
      </c>
    </row>
    <row r="139" spans="1:18" x14ac:dyDescent="0.25">
      <c r="A139" t="s">
        <v>1346</v>
      </c>
      <c r="B139" t="s">
        <v>1369</v>
      </c>
      <c r="C139" t="s">
        <v>1370</v>
      </c>
      <c r="D139" t="s">
        <v>1334</v>
      </c>
      <c r="E139">
        <v>22</v>
      </c>
      <c r="F139" s="1">
        <v>43890</v>
      </c>
      <c r="G139">
        <v>21400</v>
      </c>
      <c r="H139">
        <v>109300</v>
      </c>
      <c r="I139">
        <v>8.4</v>
      </c>
      <c r="J139">
        <v>2689</v>
      </c>
      <c r="K139" t="s">
        <v>1335</v>
      </c>
      <c r="L139">
        <v>15900</v>
      </c>
      <c r="M139" t="s">
        <v>1336</v>
      </c>
      <c r="N139">
        <v>6400</v>
      </c>
      <c r="O139" t="s">
        <v>1337</v>
      </c>
      <c r="P139" t="s">
        <v>1345</v>
      </c>
      <c r="Q139" s="1">
        <v>45240</v>
      </c>
      <c r="R139" t="s">
        <v>1384</v>
      </c>
    </row>
    <row r="140" spans="1:18" x14ac:dyDescent="0.25">
      <c r="A140" t="s">
        <v>1346</v>
      </c>
      <c r="B140" t="s">
        <v>1358</v>
      </c>
      <c r="C140" t="s">
        <v>1333</v>
      </c>
      <c r="D140" t="s">
        <v>1334</v>
      </c>
      <c r="E140">
        <v>58</v>
      </c>
      <c r="F140" s="1">
        <v>45674</v>
      </c>
      <c r="G140">
        <v>93400</v>
      </c>
      <c r="H140">
        <v>0</v>
      </c>
      <c r="I140">
        <v>0</v>
      </c>
      <c r="J140">
        <v>0</v>
      </c>
      <c r="K140" t="s">
        <v>1356</v>
      </c>
      <c r="L140">
        <v>83100</v>
      </c>
      <c r="M140" t="s">
        <v>1352</v>
      </c>
      <c r="N140">
        <v>2000</v>
      </c>
      <c r="O140" t="s">
        <v>1357</v>
      </c>
      <c r="P140" t="s">
        <v>1345</v>
      </c>
      <c r="Q140" s="1">
        <v>45318</v>
      </c>
      <c r="R140" t="s">
        <v>1661</v>
      </c>
    </row>
    <row r="141" spans="1:18" x14ac:dyDescent="0.25">
      <c r="A141" t="s">
        <v>1339</v>
      </c>
      <c r="B141" t="s">
        <v>1358</v>
      </c>
      <c r="C141" t="s">
        <v>1333</v>
      </c>
      <c r="D141" t="s">
        <v>1334</v>
      </c>
      <c r="E141">
        <v>37</v>
      </c>
      <c r="F141" s="1">
        <v>44094</v>
      </c>
      <c r="G141">
        <v>264200</v>
      </c>
      <c r="H141">
        <v>384500</v>
      </c>
      <c r="I141">
        <v>9.7799999999999994</v>
      </c>
      <c r="J141">
        <v>9711</v>
      </c>
      <c r="K141" t="s">
        <v>1343</v>
      </c>
      <c r="L141">
        <v>349300</v>
      </c>
      <c r="M141" t="s">
        <v>1336</v>
      </c>
      <c r="N141">
        <v>23700</v>
      </c>
      <c r="O141" t="s">
        <v>1337</v>
      </c>
      <c r="P141" t="s">
        <v>1361</v>
      </c>
      <c r="Q141" s="1">
        <v>45833</v>
      </c>
      <c r="R141" t="s">
        <v>1502</v>
      </c>
    </row>
    <row r="142" spans="1:18" x14ac:dyDescent="0.25">
      <c r="A142" t="s">
        <v>1339</v>
      </c>
      <c r="B142" t="s">
        <v>1349</v>
      </c>
      <c r="C142" t="s">
        <v>1350</v>
      </c>
      <c r="D142" t="s">
        <v>1334</v>
      </c>
      <c r="E142">
        <v>55</v>
      </c>
      <c r="F142" s="1">
        <v>44360</v>
      </c>
      <c r="G142">
        <v>49900</v>
      </c>
      <c r="H142">
        <v>961600</v>
      </c>
      <c r="I142">
        <v>9.94</v>
      </c>
      <c r="J142">
        <v>44346</v>
      </c>
      <c r="K142" t="s">
        <v>1343</v>
      </c>
      <c r="L142">
        <v>50100</v>
      </c>
      <c r="M142" t="s">
        <v>16</v>
      </c>
      <c r="N142">
        <v>4000</v>
      </c>
      <c r="O142" t="s">
        <v>1337</v>
      </c>
      <c r="P142" t="s">
        <v>1338</v>
      </c>
      <c r="Q142" s="1">
        <v>43856</v>
      </c>
      <c r="R142" t="s">
        <v>1412</v>
      </c>
    </row>
    <row r="143" spans="1:18" x14ac:dyDescent="0.25">
      <c r="A143" t="s">
        <v>1339</v>
      </c>
      <c r="B143" t="s">
        <v>1354</v>
      </c>
      <c r="C143" t="s">
        <v>1355</v>
      </c>
      <c r="D143" t="s">
        <v>1342</v>
      </c>
      <c r="E143">
        <v>54</v>
      </c>
      <c r="F143" s="1">
        <v>46003</v>
      </c>
      <c r="G143">
        <v>124700</v>
      </c>
      <c r="H143">
        <v>889900</v>
      </c>
      <c r="I143">
        <v>7.84</v>
      </c>
      <c r="J143">
        <v>27821</v>
      </c>
      <c r="K143" t="s">
        <v>1343</v>
      </c>
      <c r="L143">
        <v>86200</v>
      </c>
      <c r="M143" t="s">
        <v>1344</v>
      </c>
      <c r="N143">
        <v>8100</v>
      </c>
      <c r="O143" t="s">
        <v>1337</v>
      </c>
      <c r="P143" t="s">
        <v>1361</v>
      </c>
      <c r="Q143" s="1">
        <v>45759</v>
      </c>
      <c r="R143" t="s">
        <v>1465</v>
      </c>
    </row>
    <row r="144" spans="1:18" x14ac:dyDescent="0.25">
      <c r="A144" t="s">
        <v>1339</v>
      </c>
      <c r="B144" t="s">
        <v>1364</v>
      </c>
      <c r="C144" t="s">
        <v>1365</v>
      </c>
      <c r="D144" t="s">
        <v>1334</v>
      </c>
      <c r="E144">
        <v>43</v>
      </c>
      <c r="F144" s="1">
        <v>45840</v>
      </c>
      <c r="G144">
        <v>36400</v>
      </c>
      <c r="H144">
        <v>0</v>
      </c>
      <c r="I144">
        <v>0</v>
      </c>
      <c r="J144">
        <v>0</v>
      </c>
      <c r="K144" t="s">
        <v>1356</v>
      </c>
      <c r="L144">
        <v>47800</v>
      </c>
      <c r="M144" t="s">
        <v>16</v>
      </c>
      <c r="N144">
        <v>12700</v>
      </c>
      <c r="O144" t="s">
        <v>1357</v>
      </c>
      <c r="P144" t="s">
        <v>1345</v>
      </c>
      <c r="Q144" s="1">
        <v>44614</v>
      </c>
      <c r="R144" t="s">
        <v>1670</v>
      </c>
    </row>
    <row r="145" spans="1:18" x14ac:dyDescent="0.25">
      <c r="A145" t="s">
        <v>1331</v>
      </c>
      <c r="B145" t="s">
        <v>1373</v>
      </c>
      <c r="C145" t="s">
        <v>1365</v>
      </c>
      <c r="D145" t="s">
        <v>1334</v>
      </c>
      <c r="E145">
        <v>50</v>
      </c>
      <c r="F145" s="1">
        <v>44063</v>
      </c>
      <c r="G145">
        <v>66800</v>
      </c>
      <c r="H145">
        <v>0</v>
      </c>
      <c r="I145">
        <v>0</v>
      </c>
      <c r="J145">
        <v>0</v>
      </c>
      <c r="K145" t="s">
        <v>1356</v>
      </c>
      <c r="L145">
        <v>79000</v>
      </c>
      <c r="M145" t="s">
        <v>1352</v>
      </c>
      <c r="N145">
        <v>10200</v>
      </c>
      <c r="O145" t="s">
        <v>1357</v>
      </c>
      <c r="P145" t="s">
        <v>1338</v>
      </c>
      <c r="Q145" s="1">
        <v>45432</v>
      </c>
      <c r="R145" t="s">
        <v>1627</v>
      </c>
    </row>
    <row r="146" spans="1:18" x14ac:dyDescent="0.25">
      <c r="A146" t="s">
        <v>1339</v>
      </c>
      <c r="B146" t="s">
        <v>1358</v>
      </c>
      <c r="C146" t="s">
        <v>1333</v>
      </c>
      <c r="D146" t="s">
        <v>1334</v>
      </c>
      <c r="E146">
        <v>28</v>
      </c>
      <c r="F146" s="1">
        <v>45802</v>
      </c>
      <c r="G146">
        <v>189400</v>
      </c>
      <c r="H146">
        <v>0</v>
      </c>
      <c r="I146">
        <v>0</v>
      </c>
      <c r="J146">
        <v>0</v>
      </c>
      <c r="K146" t="s">
        <v>1356</v>
      </c>
      <c r="L146">
        <v>214900</v>
      </c>
      <c r="M146" t="s">
        <v>16</v>
      </c>
      <c r="N146">
        <v>22800</v>
      </c>
      <c r="O146" t="s">
        <v>1357</v>
      </c>
      <c r="P146" t="s">
        <v>1338</v>
      </c>
      <c r="Q146" s="1">
        <v>45780</v>
      </c>
      <c r="R146" t="s">
        <v>1796</v>
      </c>
    </row>
    <row r="147" spans="1:18" x14ac:dyDescent="0.25">
      <c r="A147" t="s">
        <v>1346</v>
      </c>
      <c r="B147" t="s">
        <v>1364</v>
      </c>
      <c r="C147" t="s">
        <v>1365</v>
      </c>
      <c r="D147" t="s">
        <v>1342</v>
      </c>
      <c r="E147">
        <v>42</v>
      </c>
      <c r="F147" s="1">
        <v>44058</v>
      </c>
      <c r="G147">
        <v>90400</v>
      </c>
      <c r="H147">
        <v>111100</v>
      </c>
      <c r="I147">
        <v>12.99</v>
      </c>
      <c r="J147">
        <v>2527</v>
      </c>
      <c r="K147" t="s">
        <v>1343</v>
      </c>
      <c r="L147">
        <v>106600</v>
      </c>
      <c r="M147" t="s">
        <v>1359</v>
      </c>
      <c r="N147">
        <v>13100</v>
      </c>
      <c r="O147" t="s">
        <v>1337</v>
      </c>
      <c r="P147" t="s">
        <v>1338</v>
      </c>
      <c r="Q147" s="1">
        <v>44391</v>
      </c>
      <c r="R147" t="s">
        <v>1395</v>
      </c>
    </row>
    <row r="148" spans="1:18" x14ac:dyDescent="0.25">
      <c r="A148" t="s">
        <v>1366</v>
      </c>
      <c r="B148" t="s">
        <v>1364</v>
      </c>
      <c r="C148" t="s">
        <v>1365</v>
      </c>
      <c r="D148" t="s">
        <v>1342</v>
      </c>
      <c r="E148">
        <v>64</v>
      </c>
      <c r="F148" s="1">
        <v>45153</v>
      </c>
      <c r="G148">
        <v>224400</v>
      </c>
      <c r="H148">
        <v>2195400</v>
      </c>
      <c r="I148">
        <v>12.44</v>
      </c>
      <c r="J148">
        <v>58289</v>
      </c>
      <c r="K148" t="s">
        <v>1343</v>
      </c>
      <c r="L148">
        <v>358700</v>
      </c>
      <c r="M148" t="s">
        <v>1344</v>
      </c>
      <c r="N148">
        <v>3900</v>
      </c>
      <c r="O148" t="s">
        <v>1337</v>
      </c>
      <c r="P148" t="s">
        <v>1345</v>
      </c>
      <c r="Q148" s="1">
        <v>43818</v>
      </c>
      <c r="R148" t="s">
        <v>1430</v>
      </c>
    </row>
    <row r="149" spans="1:18" x14ac:dyDescent="0.25">
      <c r="A149" t="s">
        <v>1331</v>
      </c>
      <c r="B149" t="s">
        <v>1373</v>
      </c>
      <c r="C149" t="s">
        <v>1365</v>
      </c>
      <c r="D149" t="s">
        <v>1342</v>
      </c>
      <c r="E149">
        <v>56</v>
      </c>
      <c r="F149" s="1">
        <v>44038</v>
      </c>
      <c r="G149">
        <v>107700</v>
      </c>
      <c r="H149">
        <v>759400</v>
      </c>
      <c r="I149">
        <v>14.37</v>
      </c>
      <c r="J149">
        <v>20893</v>
      </c>
      <c r="K149" t="s">
        <v>1343</v>
      </c>
      <c r="L149">
        <v>166500</v>
      </c>
      <c r="M149" t="s">
        <v>1359</v>
      </c>
      <c r="N149">
        <v>60400</v>
      </c>
      <c r="O149" t="s">
        <v>1337</v>
      </c>
      <c r="P149" t="s">
        <v>1338</v>
      </c>
      <c r="Q149" s="1">
        <v>43772</v>
      </c>
      <c r="R149" t="s">
        <v>1627</v>
      </c>
    </row>
    <row r="150" spans="1:18" x14ac:dyDescent="0.25">
      <c r="A150" t="s">
        <v>1339</v>
      </c>
      <c r="B150" t="s">
        <v>1354</v>
      </c>
      <c r="C150" t="s">
        <v>1355</v>
      </c>
      <c r="D150" t="s">
        <v>1334</v>
      </c>
      <c r="E150">
        <v>25</v>
      </c>
      <c r="F150" s="1">
        <v>45541</v>
      </c>
      <c r="G150">
        <v>494400</v>
      </c>
      <c r="H150">
        <v>900400</v>
      </c>
      <c r="I150">
        <v>8.34</v>
      </c>
      <c r="J150">
        <v>22125</v>
      </c>
      <c r="K150" t="s">
        <v>1343</v>
      </c>
      <c r="L150">
        <v>409500</v>
      </c>
      <c r="M150" t="s">
        <v>1359</v>
      </c>
      <c r="N150">
        <v>10100</v>
      </c>
      <c r="O150" t="s">
        <v>1337</v>
      </c>
      <c r="P150" t="s">
        <v>1338</v>
      </c>
      <c r="Q150" s="1">
        <v>44989</v>
      </c>
      <c r="R150" t="s">
        <v>1767</v>
      </c>
    </row>
    <row r="151" spans="1:18" x14ac:dyDescent="0.25">
      <c r="A151" t="s">
        <v>1339</v>
      </c>
      <c r="B151" t="s">
        <v>1360</v>
      </c>
      <c r="C151" t="s">
        <v>1341</v>
      </c>
      <c r="D151" t="s">
        <v>1342</v>
      </c>
      <c r="E151">
        <v>33</v>
      </c>
      <c r="F151" s="1">
        <v>45556</v>
      </c>
      <c r="G151">
        <v>19800</v>
      </c>
      <c r="H151">
        <v>0</v>
      </c>
      <c r="I151">
        <v>0</v>
      </c>
      <c r="J151">
        <v>0</v>
      </c>
      <c r="K151" t="s">
        <v>1356</v>
      </c>
      <c r="L151">
        <v>27800</v>
      </c>
      <c r="M151" t="s">
        <v>1352</v>
      </c>
      <c r="N151">
        <v>7400</v>
      </c>
      <c r="O151" t="s">
        <v>1357</v>
      </c>
      <c r="P151" t="s">
        <v>1361</v>
      </c>
      <c r="Q151" s="1">
        <v>44153</v>
      </c>
      <c r="R151" t="s">
        <v>1588</v>
      </c>
    </row>
    <row r="152" spans="1:18" x14ac:dyDescent="0.25">
      <c r="A152" t="s">
        <v>1366</v>
      </c>
      <c r="B152" t="s">
        <v>1362</v>
      </c>
      <c r="C152" t="s">
        <v>1363</v>
      </c>
      <c r="D152" t="s">
        <v>1334</v>
      </c>
      <c r="E152">
        <v>49</v>
      </c>
      <c r="F152" s="1">
        <v>45170</v>
      </c>
      <c r="G152">
        <v>62400</v>
      </c>
      <c r="H152">
        <v>1255600</v>
      </c>
      <c r="I152">
        <v>12.06</v>
      </c>
      <c r="J152">
        <v>41740</v>
      </c>
      <c r="K152" t="s">
        <v>1343</v>
      </c>
      <c r="L152">
        <v>68400</v>
      </c>
      <c r="M152" t="s">
        <v>1336</v>
      </c>
      <c r="N152">
        <v>20200</v>
      </c>
      <c r="O152" t="s">
        <v>1337</v>
      </c>
      <c r="P152" t="s">
        <v>1338</v>
      </c>
      <c r="Q152" s="1">
        <v>45901</v>
      </c>
      <c r="R152" t="s">
        <v>1572</v>
      </c>
    </row>
    <row r="153" spans="1:18" x14ac:dyDescent="0.25">
      <c r="A153" t="s">
        <v>1366</v>
      </c>
      <c r="B153" t="s">
        <v>1332</v>
      </c>
      <c r="C153" t="s">
        <v>1333</v>
      </c>
      <c r="D153" t="s">
        <v>1334</v>
      </c>
      <c r="E153">
        <v>51</v>
      </c>
      <c r="F153" s="1">
        <v>45936</v>
      </c>
      <c r="G153">
        <v>29800</v>
      </c>
      <c r="H153">
        <v>0</v>
      </c>
      <c r="I153">
        <v>0</v>
      </c>
      <c r="J153">
        <v>0</v>
      </c>
      <c r="K153" t="s">
        <v>1356</v>
      </c>
      <c r="L153">
        <v>33500</v>
      </c>
      <c r="M153" t="s">
        <v>1359</v>
      </c>
      <c r="N153">
        <v>10600</v>
      </c>
      <c r="O153" t="s">
        <v>1357</v>
      </c>
      <c r="P153" t="s">
        <v>1338</v>
      </c>
      <c r="Q153" s="1">
        <v>45171</v>
      </c>
      <c r="R153" t="s">
        <v>1803</v>
      </c>
    </row>
    <row r="154" spans="1:18" x14ac:dyDescent="0.25">
      <c r="A154" t="s">
        <v>1339</v>
      </c>
      <c r="B154" t="s">
        <v>1362</v>
      </c>
      <c r="C154" t="s">
        <v>1363</v>
      </c>
      <c r="D154" t="s">
        <v>1334</v>
      </c>
      <c r="E154">
        <v>36</v>
      </c>
      <c r="F154" s="1">
        <v>43642</v>
      </c>
      <c r="G154">
        <v>31600</v>
      </c>
      <c r="H154">
        <v>0</v>
      </c>
      <c r="I154">
        <v>0</v>
      </c>
      <c r="J154">
        <v>0</v>
      </c>
      <c r="K154" t="s">
        <v>1356</v>
      </c>
      <c r="L154">
        <v>18200</v>
      </c>
      <c r="M154" t="s">
        <v>16</v>
      </c>
      <c r="N154">
        <v>12200</v>
      </c>
      <c r="O154" t="s">
        <v>1357</v>
      </c>
      <c r="P154" t="s">
        <v>1345</v>
      </c>
      <c r="Q154" s="1">
        <v>44129</v>
      </c>
      <c r="R154" t="s">
        <v>1496</v>
      </c>
    </row>
    <row r="155" spans="1:18" x14ac:dyDescent="0.25">
      <c r="A155" t="s">
        <v>1346</v>
      </c>
      <c r="B155" t="s">
        <v>1375</v>
      </c>
      <c r="C155" t="s">
        <v>1363</v>
      </c>
      <c r="D155" t="s">
        <v>1334</v>
      </c>
      <c r="E155">
        <v>62</v>
      </c>
      <c r="F155" s="1">
        <v>43994</v>
      </c>
      <c r="G155">
        <v>31900</v>
      </c>
      <c r="H155">
        <v>436100</v>
      </c>
      <c r="I155">
        <v>9.08</v>
      </c>
      <c r="J155">
        <v>9070</v>
      </c>
      <c r="K155" t="s">
        <v>1343</v>
      </c>
      <c r="L155">
        <v>30500</v>
      </c>
      <c r="M155" t="s">
        <v>1336</v>
      </c>
      <c r="N155">
        <v>80100</v>
      </c>
      <c r="O155" t="s">
        <v>1337</v>
      </c>
      <c r="P155" t="s">
        <v>1345</v>
      </c>
      <c r="Q155" s="1">
        <v>44043</v>
      </c>
      <c r="R155" t="s">
        <v>1659</v>
      </c>
    </row>
    <row r="156" spans="1:18" x14ac:dyDescent="0.25">
      <c r="A156" t="s">
        <v>1339</v>
      </c>
      <c r="B156" t="s">
        <v>1369</v>
      </c>
      <c r="C156" t="s">
        <v>1370</v>
      </c>
      <c r="D156" t="s">
        <v>1342</v>
      </c>
      <c r="E156">
        <v>50</v>
      </c>
      <c r="F156" s="1">
        <v>45099</v>
      </c>
      <c r="G156">
        <v>86500</v>
      </c>
      <c r="H156">
        <v>0</v>
      </c>
      <c r="I156">
        <v>0</v>
      </c>
      <c r="J156">
        <v>0</v>
      </c>
      <c r="K156" t="s">
        <v>1356</v>
      </c>
      <c r="L156">
        <v>68900</v>
      </c>
      <c r="M156" t="s">
        <v>16</v>
      </c>
      <c r="N156">
        <v>6600</v>
      </c>
      <c r="O156" t="s">
        <v>1357</v>
      </c>
      <c r="P156" t="s">
        <v>1361</v>
      </c>
      <c r="Q156" s="1">
        <v>45966</v>
      </c>
      <c r="R156" t="s">
        <v>1460</v>
      </c>
    </row>
    <row r="157" spans="1:18" x14ac:dyDescent="0.25">
      <c r="A157" t="s">
        <v>1339</v>
      </c>
      <c r="B157" t="s">
        <v>1332</v>
      </c>
      <c r="C157" t="s">
        <v>1333</v>
      </c>
      <c r="D157" t="s">
        <v>1342</v>
      </c>
      <c r="E157">
        <v>36</v>
      </c>
      <c r="F157" s="1">
        <v>44431</v>
      </c>
      <c r="G157">
        <v>90900</v>
      </c>
      <c r="H157">
        <v>189900</v>
      </c>
      <c r="I157">
        <v>9.36</v>
      </c>
      <c r="J157">
        <v>8707</v>
      </c>
      <c r="K157" t="s">
        <v>1335</v>
      </c>
      <c r="L157">
        <v>109700</v>
      </c>
      <c r="M157" t="s">
        <v>16</v>
      </c>
      <c r="N157">
        <v>6400</v>
      </c>
      <c r="O157" t="s">
        <v>1337</v>
      </c>
      <c r="P157" t="s">
        <v>1345</v>
      </c>
      <c r="Q157" s="1">
        <v>45888</v>
      </c>
      <c r="R157" t="s">
        <v>1558</v>
      </c>
    </row>
    <row r="158" spans="1:18" x14ac:dyDescent="0.25">
      <c r="A158" t="s">
        <v>1339</v>
      </c>
      <c r="B158" t="s">
        <v>1375</v>
      </c>
      <c r="C158" t="s">
        <v>1363</v>
      </c>
      <c r="D158" t="s">
        <v>1334</v>
      </c>
      <c r="E158">
        <v>32</v>
      </c>
      <c r="F158" s="1">
        <v>44983</v>
      </c>
      <c r="G158">
        <v>107900</v>
      </c>
      <c r="H158">
        <v>219900</v>
      </c>
      <c r="I158">
        <v>11.6</v>
      </c>
      <c r="J158">
        <v>19497</v>
      </c>
      <c r="K158" t="s">
        <v>1335</v>
      </c>
      <c r="L158">
        <v>136800</v>
      </c>
      <c r="M158" t="s">
        <v>1336</v>
      </c>
      <c r="N158">
        <v>9400</v>
      </c>
      <c r="O158" t="s">
        <v>1337</v>
      </c>
      <c r="P158" t="s">
        <v>1361</v>
      </c>
      <c r="Q158" s="1">
        <v>45222</v>
      </c>
      <c r="R158" t="s">
        <v>1804</v>
      </c>
    </row>
    <row r="159" spans="1:18" x14ac:dyDescent="0.25">
      <c r="A159" t="s">
        <v>1339</v>
      </c>
      <c r="B159" t="s">
        <v>1358</v>
      </c>
      <c r="C159" t="s">
        <v>1333</v>
      </c>
      <c r="D159" t="s">
        <v>1342</v>
      </c>
      <c r="E159">
        <v>37</v>
      </c>
      <c r="F159" s="1">
        <v>43663</v>
      </c>
      <c r="G159">
        <v>28900</v>
      </c>
      <c r="H159">
        <v>206600</v>
      </c>
      <c r="I159">
        <v>8.67</v>
      </c>
      <c r="J159">
        <v>18036</v>
      </c>
      <c r="K159" t="s">
        <v>1343</v>
      </c>
      <c r="L159">
        <v>13900</v>
      </c>
      <c r="M159" t="s">
        <v>1336</v>
      </c>
      <c r="N159">
        <v>22300</v>
      </c>
      <c r="O159" t="s">
        <v>1337</v>
      </c>
      <c r="P159" t="s">
        <v>1345</v>
      </c>
      <c r="Q159" s="1">
        <v>45760</v>
      </c>
      <c r="R159" t="s">
        <v>1403</v>
      </c>
    </row>
    <row r="160" spans="1:18" x14ac:dyDescent="0.25">
      <c r="A160" t="s">
        <v>1366</v>
      </c>
      <c r="B160" t="s">
        <v>1369</v>
      </c>
      <c r="C160" t="s">
        <v>1370</v>
      </c>
      <c r="D160" t="s">
        <v>1342</v>
      </c>
      <c r="E160">
        <v>36</v>
      </c>
      <c r="F160" s="1">
        <v>44318</v>
      </c>
      <c r="G160">
        <v>56900</v>
      </c>
      <c r="H160">
        <v>0</v>
      </c>
      <c r="I160">
        <v>0</v>
      </c>
      <c r="J160">
        <v>0</v>
      </c>
      <c r="K160" t="s">
        <v>1356</v>
      </c>
      <c r="L160">
        <v>56600</v>
      </c>
      <c r="M160" t="s">
        <v>16</v>
      </c>
      <c r="N160">
        <v>2200</v>
      </c>
      <c r="O160" t="s">
        <v>1357</v>
      </c>
      <c r="P160" t="s">
        <v>1338</v>
      </c>
      <c r="Q160" s="1">
        <v>44066</v>
      </c>
      <c r="R160" t="s">
        <v>1682</v>
      </c>
    </row>
    <row r="161" spans="1:18" x14ac:dyDescent="0.25">
      <c r="A161" t="s">
        <v>1346</v>
      </c>
      <c r="B161" t="s">
        <v>1368</v>
      </c>
      <c r="C161" t="s">
        <v>1365</v>
      </c>
      <c r="D161" t="s">
        <v>1342</v>
      </c>
      <c r="E161">
        <v>32</v>
      </c>
      <c r="F161" s="1">
        <v>45003</v>
      </c>
      <c r="G161">
        <v>33000</v>
      </c>
      <c r="H161">
        <v>329900</v>
      </c>
      <c r="I161">
        <v>11.07</v>
      </c>
      <c r="J161">
        <v>8538</v>
      </c>
      <c r="K161" t="s">
        <v>1343</v>
      </c>
      <c r="L161">
        <v>42300</v>
      </c>
      <c r="M161" t="s">
        <v>1352</v>
      </c>
      <c r="N161">
        <v>1400</v>
      </c>
      <c r="O161" t="s">
        <v>1337</v>
      </c>
      <c r="P161" t="s">
        <v>1338</v>
      </c>
      <c r="Q161" s="1">
        <v>45574</v>
      </c>
      <c r="R161" t="s">
        <v>1499</v>
      </c>
    </row>
    <row r="162" spans="1:18" x14ac:dyDescent="0.25">
      <c r="A162" t="s">
        <v>1339</v>
      </c>
      <c r="B162" t="s">
        <v>1373</v>
      </c>
      <c r="C162" t="s">
        <v>1365</v>
      </c>
      <c r="D162" t="s">
        <v>1342</v>
      </c>
      <c r="E162">
        <v>28</v>
      </c>
      <c r="F162" s="1">
        <v>45535</v>
      </c>
      <c r="G162">
        <v>166200</v>
      </c>
      <c r="H162">
        <v>148100</v>
      </c>
      <c r="I162">
        <v>7.52</v>
      </c>
      <c r="J162">
        <v>12850</v>
      </c>
      <c r="K162" t="s">
        <v>1343</v>
      </c>
      <c r="L162">
        <v>158400</v>
      </c>
      <c r="M162" t="s">
        <v>1344</v>
      </c>
      <c r="N162">
        <v>5000</v>
      </c>
      <c r="O162" t="s">
        <v>1337</v>
      </c>
      <c r="P162" t="s">
        <v>1345</v>
      </c>
      <c r="Q162" s="1">
        <v>45917</v>
      </c>
      <c r="R162" t="s">
        <v>1557</v>
      </c>
    </row>
    <row r="163" spans="1:18" x14ac:dyDescent="0.25">
      <c r="A163" t="s">
        <v>1346</v>
      </c>
      <c r="B163" t="s">
        <v>1332</v>
      </c>
      <c r="C163" t="s">
        <v>1333</v>
      </c>
      <c r="D163" t="s">
        <v>1342</v>
      </c>
      <c r="E163">
        <v>40</v>
      </c>
      <c r="F163" s="1">
        <v>44546</v>
      </c>
      <c r="G163">
        <v>35800</v>
      </c>
      <c r="H163">
        <v>258800</v>
      </c>
      <c r="I163">
        <v>8.26</v>
      </c>
      <c r="J163">
        <v>8141</v>
      </c>
      <c r="K163" t="s">
        <v>1343</v>
      </c>
      <c r="L163">
        <v>42300</v>
      </c>
      <c r="M163" t="s">
        <v>1344</v>
      </c>
      <c r="N163">
        <v>2000</v>
      </c>
      <c r="O163" t="s">
        <v>1337</v>
      </c>
      <c r="P163" t="s">
        <v>1338</v>
      </c>
      <c r="Q163" s="1">
        <v>45672</v>
      </c>
      <c r="R163" t="s">
        <v>1780</v>
      </c>
    </row>
    <row r="164" spans="1:18" x14ac:dyDescent="0.25">
      <c r="A164" t="s">
        <v>1366</v>
      </c>
      <c r="B164" t="s">
        <v>1332</v>
      </c>
      <c r="C164" t="s">
        <v>1333</v>
      </c>
      <c r="D164" t="s">
        <v>1342</v>
      </c>
      <c r="E164">
        <v>23</v>
      </c>
      <c r="F164" s="1">
        <v>43563</v>
      </c>
      <c r="G164">
        <v>62500</v>
      </c>
      <c r="H164">
        <v>1038300</v>
      </c>
      <c r="I164">
        <v>10.68</v>
      </c>
      <c r="J164">
        <v>22410</v>
      </c>
      <c r="K164" t="s">
        <v>1351</v>
      </c>
      <c r="L164">
        <v>68000</v>
      </c>
      <c r="M164" t="s">
        <v>1352</v>
      </c>
      <c r="N164">
        <v>5800</v>
      </c>
      <c r="O164" t="s">
        <v>1353</v>
      </c>
      <c r="P164" t="s">
        <v>1361</v>
      </c>
      <c r="Q164" s="1">
        <v>45090</v>
      </c>
      <c r="R164" t="s">
        <v>1405</v>
      </c>
    </row>
    <row r="165" spans="1:18" x14ac:dyDescent="0.25">
      <c r="A165" t="s">
        <v>1366</v>
      </c>
      <c r="B165" t="s">
        <v>1371</v>
      </c>
      <c r="C165" t="s">
        <v>1372</v>
      </c>
      <c r="D165" t="s">
        <v>1342</v>
      </c>
      <c r="E165">
        <v>36</v>
      </c>
      <c r="F165" s="1">
        <v>45369</v>
      </c>
      <c r="G165">
        <v>120800</v>
      </c>
      <c r="H165">
        <v>0</v>
      </c>
      <c r="I165">
        <v>0</v>
      </c>
      <c r="J165">
        <v>0</v>
      </c>
      <c r="K165" t="s">
        <v>1356</v>
      </c>
      <c r="L165">
        <v>131100</v>
      </c>
      <c r="M165" t="s">
        <v>1336</v>
      </c>
      <c r="N165">
        <v>13400</v>
      </c>
      <c r="O165" t="s">
        <v>1357</v>
      </c>
      <c r="P165" t="s">
        <v>1345</v>
      </c>
      <c r="Q165" s="1">
        <v>45501</v>
      </c>
      <c r="R165" t="s">
        <v>1837</v>
      </c>
    </row>
    <row r="166" spans="1:18" x14ac:dyDescent="0.25">
      <c r="A166" t="s">
        <v>1339</v>
      </c>
      <c r="B166" t="s">
        <v>1358</v>
      </c>
      <c r="C166" t="s">
        <v>1333</v>
      </c>
      <c r="D166" t="s">
        <v>1334</v>
      </c>
      <c r="E166">
        <v>50</v>
      </c>
      <c r="F166" s="1">
        <v>43900</v>
      </c>
      <c r="G166">
        <v>44400</v>
      </c>
      <c r="H166">
        <v>0</v>
      </c>
      <c r="I166">
        <v>0</v>
      </c>
      <c r="J166">
        <v>0</v>
      </c>
      <c r="K166" t="s">
        <v>1356</v>
      </c>
      <c r="L166">
        <v>41400</v>
      </c>
      <c r="M166" t="s">
        <v>16</v>
      </c>
      <c r="N166">
        <v>3800</v>
      </c>
      <c r="O166" t="s">
        <v>1357</v>
      </c>
      <c r="P166" t="s">
        <v>1338</v>
      </c>
      <c r="Q166" s="1">
        <v>43582</v>
      </c>
      <c r="R166" t="s">
        <v>1678</v>
      </c>
    </row>
    <row r="167" spans="1:18" x14ac:dyDescent="0.25">
      <c r="A167" t="s">
        <v>1339</v>
      </c>
      <c r="B167" t="s">
        <v>1360</v>
      </c>
      <c r="C167" t="s">
        <v>1341</v>
      </c>
      <c r="D167" t="s">
        <v>1334</v>
      </c>
      <c r="E167">
        <v>65</v>
      </c>
      <c r="F167" s="1">
        <v>44102</v>
      </c>
      <c r="G167">
        <v>135300</v>
      </c>
      <c r="H167">
        <v>968600</v>
      </c>
      <c r="I167">
        <v>11.16</v>
      </c>
      <c r="J167">
        <v>31784</v>
      </c>
      <c r="K167" t="s">
        <v>1343</v>
      </c>
      <c r="L167">
        <v>94100</v>
      </c>
      <c r="M167" t="s">
        <v>1344</v>
      </c>
      <c r="N167">
        <v>2400</v>
      </c>
      <c r="O167" t="s">
        <v>1337</v>
      </c>
      <c r="P167" t="s">
        <v>1338</v>
      </c>
      <c r="Q167" s="1">
        <v>44622</v>
      </c>
      <c r="R167" t="s">
        <v>1504</v>
      </c>
    </row>
    <row r="168" spans="1:18" x14ac:dyDescent="0.25">
      <c r="A168" t="s">
        <v>1339</v>
      </c>
      <c r="B168" t="s">
        <v>1364</v>
      </c>
      <c r="C168" t="s">
        <v>1365</v>
      </c>
      <c r="D168" t="s">
        <v>1342</v>
      </c>
      <c r="E168">
        <v>43</v>
      </c>
      <c r="F168" s="1">
        <v>44053</v>
      </c>
      <c r="G168">
        <v>291200</v>
      </c>
      <c r="H168">
        <v>93300</v>
      </c>
      <c r="I168">
        <v>10.97</v>
      </c>
      <c r="J168">
        <v>4347</v>
      </c>
      <c r="K168" t="s">
        <v>1343</v>
      </c>
      <c r="L168">
        <v>209600</v>
      </c>
      <c r="M168" t="s">
        <v>16</v>
      </c>
      <c r="N168">
        <v>9000</v>
      </c>
      <c r="O168" t="s">
        <v>1337</v>
      </c>
      <c r="P168" t="s">
        <v>1338</v>
      </c>
      <c r="Q168" s="1">
        <v>44098</v>
      </c>
      <c r="R168" t="s">
        <v>1672</v>
      </c>
    </row>
    <row r="169" spans="1:18" x14ac:dyDescent="0.25">
      <c r="A169" t="s">
        <v>1339</v>
      </c>
      <c r="B169" t="s">
        <v>1369</v>
      </c>
      <c r="C169" t="s">
        <v>1370</v>
      </c>
      <c r="D169" t="s">
        <v>1334</v>
      </c>
      <c r="E169">
        <v>48</v>
      </c>
      <c r="F169" s="1">
        <v>43809</v>
      </c>
      <c r="G169">
        <v>88100</v>
      </c>
      <c r="H169">
        <v>0</v>
      </c>
      <c r="I169">
        <v>0</v>
      </c>
      <c r="J169">
        <v>0</v>
      </c>
      <c r="K169" t="s">
        <v>1356</v>
      </c>
      <c r="L169">
        <v>103700</v>
      </c>
      <c r="M169" t="s">
        <v>1352</v>
      </c>
      <c r="N169">
        <v>18500</v>
      </c>
      <c r="O169" t="s">
        <v>1357</v>
      </c>
      <c r="P169" t="s">
        <v>1345</v>
      </c>
      <c r="Q169" s="1">
        <v>43496</v>
      </c>
      <c r="R169" t="s">
        <v>1776</v>
      </c>
    </row>
    <row r="170" spans="1:18" x14ac:dyDescent="0.25">
      <c r="A170" t="s">
        <v>1339</v>
      </c>
      <c r="B170" t="s">
        <v>1358</v>
      </c>
      <c r="C170" t="s">
        <v>1333</v>
      </c>
      <c r="D170" t="s">
        <v>1342</v>
      </c>
      <c r="E170">
        <v>60</v>
      </c>
      <c r="F170" s="1">
        <v>44783</v>
      </c>
      <c r="G170">
        <v>161400</v>
      </c>
      <c r="H170">
        <v>1273500</v>
      </c>
      <c r="I170">
        <v>11.62</v>
      </c>
      <c r="J170">
        <v>42068</v>
      </c>
      <c r="K170" t="s">
        <v>1343</v>
      </c>
      <c r="L170">
        <v>162200</v>
      </c>
      <c r="M170" t="s">
        <v>16</v>
      </c>
      <c r="N170">
        <v>1800</v>
      </c>
      <c r="O170" t="s">
        <v>1337</v>
      </c>
      <c r="P170" t="s">
        <v>1345</v>
      </c>
      <c r="Q170" s="1">
        <v>45045</v>
      </c>
      <c r="R170" t="s">
        <v>1633</v>
      </c>
    </row>
    <row r="171" spans="1:18" x14ac:dyDescent="0.25">
      <c r="A171" t="s">
        <v>1331</v>
      </c>
      <c r="B171" t="s">
        <v>1367</v>
      </c>
      <c r="C171" t="s">
        <v>1341</v>
      </c>
      <c r="D171" t="s">
        <v>1334</v>
      </c>
      <c r="E171">
        <v>25</v>
      </c>
      <c r="F171" s="1">
        <v>45445</v>
      </c>
      <c r="G171">
        <v>12900</v>
      </c>
      <c r="H171">
        <v>0</v>
      </c>
      <c r="I171">
        <v>0</v>
      </c>
      <c r="J171">
        <v>0</v>
      </c>
      <c r="K171" t="s">
        <v>1356</v>
      </c>
      <c r="L171">
        <v>12500</v>
      </c>
      <c r="M171" t="s">
        <v>1352</v>
      </c>
      <c r="N171">
        <v>17800</v>
      </c>
      <c r="O171" t="s">
        <v>1357</v>
      </c>
      <c r="P171" t="s">
        <v>1345</v>
      </c>
      <c r="Q171" s="1">
        <v>44307</v>
      </c>
      <c r="R171" t="s">
        <v>1750</v>
      </c>
    </row>
    <row r="172" spans="1:18" x14ac:dyDescent="0.25">
      <c r="A172" t="s">
        <v>1339</v>
      </c>
      <c r="B172" t="s">
        <v>1354</v>
      </c>
      <c r="C172" t="s">
        <v>1355</v>
      </c>
      <c r="D172" t="s">
        <v>1334</v>
      </c>
      <c r="E172">
        <v>40</v>
      </c>
      <c r="F172" s="1">
        <v>44036</v>
      </c>
      <c r="G172">
        <v>52100</v>
      </c>
      <c r="H172">
        <v>611100</v>
      </c>
      <c r="I172">
        <v>10.64</v>
      </c>
      <c r="J172">
        <v>28380</v>
      </c>
      <c r="K172" t="s">
        <v>1374</v>
      </c>
      <c r="L172">
        <v>46600</v>
      </c>
      <c r="M172" t="s">
        <v>1336</v>
      </c>
      <c r="N172">
        <v>17700</v>
      </c>
      <c r="O172" t="s">
        <v>1353</v>
      </c>
      <c r="P172" t="s">
        <v>1338</v>
      </c>
      <c r="Q172" s="1">
        <v>43848</v>
      </c>
      <c r="R172" t="s">
        <v>1396</v>
      </c>
    </row>
    <row r="173" spans="1:18" x14ac:dyDescent="0.25">
      <c r="A173" t="s">
        <v>1339</v>
      </c>
      <c r="B173" t="s">
        <v>1364</v>
      </c>
      <c r="C173" t="s">
        <v>1365</v>
      </c>
      <c r="D173" t="s">
        <v>1334</v>
      </c>
      <c r="E173">
        <v>60</v>
      </c>
      <c r="F173" s="1">
        <v>44076</v>
      </c>
      <c r="G173">
        <v>87800</v>
      </c>
      <c r="H173">
        <v>146700</v>
      </c>
      <c r="I173">
        <v>14</v>
      </c>
      <c r="J173">
        <v>3413</v>
      </c>
      <c r="K173" t="s">
        <v>1343</v>
      </c>
      <c r="L173">
        <v>81100</v>
      </c>
      <c r="M173" t="s">
        <v>1352</v>
      </c>
      <c r="N173">
        <v>20100</v>
      </c>
      <c r="O173" t="s">
        <v>1337</v>
      </c>
      <c r="P173" t="s">
        <v>1345</v>
      </c>
      <c r="Q173" s="1">
        <v>45923</v>
      </c>
      <c r="R173" t="s">
        <v>1513</v>
      </c>
    </row>
    <row r="174" spans="1:18" x14ac:dyDescent="0.25">
      <c r="A174" t="s">
        <v>1339</v>
      </c>
      <c r="B174" t="s">
        <v>1373</v>
      </c>
      <c r="C174" t="s">
        <v>1365</v>
      </c>
      <c r="D174" t="s">
        <v>1334</v>
      </c>
      <c r="E174">
        <v>64</v>
      </c>
      <c r="F174" s="1">
        <v>45193</v>
      </c>
      <c r="G174">
        <v>30600</v>
      </c>
      <c r="H174">
        <v>472300</v>
      </c>
      <c r="I174">
        <v>14.63</v>
      </c>
      <c r="J174">
        <v>13056</v>
      </c>
      <c r="K174" t="s">
        <v>1343</v>
      </c>
      <c r="L174">
        <v>38600</v>
      </c>
      <c r="M174" t="s">
        <v>1352</v>
      </c>
      <c r="N174">
        <v>25400</v>
      </c>
      <c r="O174" t="s">
        <v>1337</v>
      </c>
      <c r="P174" t="s">
        <v>1361</v>
      </c>
      <c r="Q174" s="1">
        <v>44927</v>
      </c>
      <c r="R174" t="s">
        <v>1784</v>
      </c>
    </row>
    <row r="175" spans="1:18" x14ac:dyDescent="0.25">
      <c r="A175" t="s">
        <v>1339</v>
      </c>
      <c r="B175" t="s">
        <v>1364</v>
      </c>
      <c r="C175" t="s">
        <v>1365</v>
      </c>
      <c r="D175" t="s">
        <v>1342</v>
      </c>
      <c r="E175">
        <v>21</v>
      </c>
      <c r="F175" s="1">
        <v>45756</v>
      </c>
      <c r="G175">
        <v>89500</v>
      </c>
      <c r="H175">
        <v>388500</v>
      </c>
      <c r="I175">
        <v>14.29</v>
      </c>
      <c r="J175">
        <v>34935</v>
      </c>
      <c r="K175" t="s">
        <v>1351</v>
      </c>
      <c r="L175">
        <v>82000</v>
      </c>
      <c r="M175" t="s">
        <v>1344</v>
      </c>
      <c r="N175">
        <v>61700</v>
      </c>
      <c r="O175" t="s">
        <v>1353</v>
      </c>
      <c r="P175" t="s">
        <v>1338</v>
      </c>
      <c r="Q175" s="1">
        <v>45149</v>
      </c>
      <c r="R175" t="s">
        <v>1459</v>
      </c>
    </row>
    <row r="176" spans="1:18" x14ac:dyDescent="0.25">
      <c r="A176" t="s">
        <v>1339</v>
      </c>
      <c r="B176" t="s">
        <v>1360</v>
      </c>
      <c r="C176" t="s">
        <v>1341</v>
      </c>
      <c r="D176" t="s">
        <v>1342</v>
      </c>
      <c r="E176">
        <v>50</v>
      </c>
      <c r="F176" s="1">
        <v>45320</v>
      </c>
      <c r="G176">
        <v>184600</v>
      </c>
      <c r="H176">
        <v>0</v>
      </c>
      <c r="I176">
        <v>0</v>
      </c>
      <c r="J176">
        <v>0</v>
      </c>
      <c r="K176" t="s">
        <v>1356</v>
      </c>
      <c r="L176">
        <v>122700</v>
      </c>
      <c r="M176" t="s">
        <v>16</v>
      </c>
      <c r="N176">
        <v>6200</v>
      </c>
      <c r="O176" t="s">
        <v>1357</v>
      </c>
      <c r="P176" t="s">
        <v>1345</v>
      </c>
      <c r="Q176" s="1">
        <v>43568</v>
      </c>
      <c r="R176" t="s">
        <v>1518</v>
      </c>
    </row>
    <row r="177" spans="1:18" x14ac:dyDescent="0.25">
      <c r="A177" t="s">
        <v>1339</v>
      </c>
      <c r="B177" t="s">
        <v>1349</v>
      </c>
      <c r="C177" t="s">
        <v>1350</v>
      </c>
      <c r="D177" t="s">
        <v>1342</v>
      </c>
      <c r="E177">
        <v>41</v>
      </c>
      <c r="F177" s="1">
        <v>44425</v>
      </c>
      <c r="G177">
        <v>15200</v>
      </c>
      <c r="H177">
        <v>309300</v>
      </c>
      <c r="I177">
        <v>8.3800000000000008</v>
      </c>
      <c r="J177">
        <v>9747</v>
      </c>
      <c r="K177" t="s">
        <v>1343</v>
      </c>
      <c r="L177">
        <v>18000</v>
      </c>
      <c r="M177" t="s">
        <v>1344</v>
      </c>
      <c r="N177">
        <v>9400</v>
      </c>
      <c r="O177" t="s">
        <v>1337</v>
      </c>
      <c r="P177" t="s">
        <v>1376</v>
      </c>
      <c r="Q177" s="1">
        <v>45408</v>
      </c>
      <c r="R177" t="s">
        <v>1578</v>
      </c>
    </row>
    <row r="178" spans="1:18" x14ac:dyDescent="0.25">
      <c r="A178" t="s">
        <v>1339</v>
      </c>
      <c r="B178" t="s">
        <v>1371</v>
      </c>
      <c r="C178" t="s">
        <v>1372</v>
      </c>
      <c r="D178" t="s">
        <v>1342</v>
      </c>
      <c r="E178">
        <v>40</v>
      </c>
      <c r="F178" s="1">
        <v>45545</v>
      </c>
      <c r="G178">
        <v>27300</v>
      </c>
      <c r="H178">
        <v>0</v>
      </c>
      <c r="I178">
        <v>0</v>
      </c>
      <c r="J178">
        <v>0</v>
      </c>
      <c r="K178" t="s">
        <v>1356</v>
      </c>
      <c r="L178">
        <v>25900</v>
      </c>
      <c r="M178" t="s">
        <v>1359</v>
      </c>
      <c r="N178">
        <v>5800</v>
      </c>
      <c r="O178" t="s">
        <v>1357</v>
      </c>
      <c r="P178" t="s">
        <v>1338</v>
      </c>
      <c r="Q178" s="1">
        <v>44445</v>
      </c>
      <c r="R178" t="s">
        <v>1648</v>
      </c>
    </row>
    <row r="179" spans="1:18" x14ac:dyDescent="0.25">
      <c r="A179" t="s">
        <v>1339</v>
      </c>
      <c r="B179" t="s">
        <v>1364</v>
      </c>
      <c r="C179" t="s">
        <v>1365</v>
      </c>
      <c r="D179" t="s">
        <v>1334</v>
      </c>
      <c r="E179">
        <v>26</v>
      </c>
      <c r="F179" s="1">
        <v>45904</v>
      </c>
      <c r="G179">
        <v>87800</v>
      </c>
      <c r="H179">
        <v>0</v>
      </c>
      <c r="I179">
        <v>0</v>
      </c>
      <c r="J179">
        <v>0</v>
      </c>
      <c r="K179" t="s">
        <v>1356</v>
      </c>
      <c r="L179">
        <v>88500</v>
      </c>
      <c r="M179" t="s">
        <v>1352</v>
      </c>
      <c r="N179">
        <v>8500</v>
      </c>
      <c r="O179" t="s">
        <v>1357</v>
      </c>
      <c r="P179" t="s">
        <v>1345</v>
      </c>
      <c r="Q179" s="1">
        <v>44815</v>
      </c>
      <c r="R179" t="s">
        <v>1736</v>
      </c>
    </row>
    <row r="180" spans="1:18" x14ac:dyDescent="0.25">
      <c r="A180" t="s">
        <v>1339</v>
      </c>
      <c r="B180" t="s">
        <v>1373</v>
      </c>
      <c r="C180" t="s">
        <v>1365</v>
      </c>
      <c r="D180" t="s">
        <v>1334</v>
      </c>
      <c r="E180">
        <v>42</v>
      </c>
      <c r="F180" s="1">
        <v>45790</v>
      </c>
      <c r="G180">
        <v>110900</v>
      </c>
      <c r="H180">
        <v>226500</v>
      </c>
      <c r="I180">
        <v>14.93</v>
      </c>
      <c r="J180">
        <v>20436</v>
      </c>
      <c r="K180" t="s">
        <v>1351</v>
      </c>
      <c r="L180">
        <v>155500</v>
      </c>
      <c r="M180" t="s">
        <v>1359</v>
      </c>
      <c r="N180">
        <v>33800</v>
      </c>
      <c r="O180" t="s">
        <v>1353</v>
      </c>
      <c r="P180" t="s">
        <v>1338</v>
      </c>
      <c r="Q180" s="1">
        <v>45380</v>
      </c>
      <c r="R180" t="s">
        <v>1805</v>
      </c>
    </row>
    <row r="181" spans="1:18" x14ac:dyDescent="0.25">
      <c r="A181" t="s">
        <v>1331</v>
      </c>
      <c r="B181" t="s">
        <v>1360</v>
      </c>
      <c r="C181" t="s">
        <v>1341</v>
      </c>
      <c r="D181" t="s">
        <v>1342</v>
      </c>
      <c r="E181">
        <v>38</v>
      </c>
      <c r="F181" s="1">
        <v>43997</v>
      </c>
      <c r="G181">
        <v>140500</v>
      </c>
      <c r="H181">
        <v>0</v>
      </c>
      <c r="I181">
        <v>0</v>
      </c>
      <c r="J181">
        <v>0</v>
      </c>
      <c r="K181" t="s">
        <v>1356</v>
      </c>
      <c r="L181">
        <v>139800</v>
      </c>
      <c r="M181" t="s">
        <v>1344</v>
      </c>
      <c r="N181">
        <v>2500</v>
      </c>
      <c r="O181" t="s">
        <v>1357</v>
      </c>
      <c r="P181" t="s">
        <v>1345</v>
      </c>
      <c r="Q181" s="1">
        <v>45302</v>
      </c>
      <c r="R181" t="s">
        <v>1758</v>
      </c>
    </row>
    <row r="182" spans="1:18" x14ac:dyDescent="0.25">
      <c r="A182" t="s">
        <v>1339</v>
      </c>
      <c r="B182" t="s">
        <v>1362</v>
      </c>
      <c r="C182" t="s">
        <v>1363</v>
      </c>
      <c r="D182" t="s">
        <v>1334</v>
      </c>
      <c r="E182">
        <v>28</v>
      </c>
      <c r="F182" s="1">
        <v>44643</v>
      </c>
      <c r="G182">
        <v>82400</v>
      </c>
      <c r="H182">
        <v>893500</v>
      </c>
      <c r="I182">
        <v>13.41</v>
      </c>
      <c r="J182">
        <v>24153</v>
      </c>
      <c r="K182" t="s">
        <v>1343</v>
      </c>
      <c r="L182">
        <v>88400</v>
      </c>
      <c r="M182" t="s">
        <v>16</v>
      </c>
      <c r="N182">
        <v>3900</v>
      </c>
      <c r="O182" t="s">
        <v>1337</v>
      </c>
      <c r="P182" t="s">
        <v>1338</v>
      </c>
      <c r="Q182" s="1">
        <v>43592</v>
      </c>
      <c r="R182" t="s">
        <v>1629</v>
      </c>
    </row>
    <row r="183" spans="1:18" x14ac:dyDescent="0.25">
      <c r="A183" t="s">
        <v>1339</v>
      </c>
      <c r="B183" t="s">
        <v>1332</v>
      </c>
      <c r="C183" t="s">
        <v>1333</v>
      </c>
      <c r="D183" t="s">
        <v>1334</v>
      </c>
      <c r="E183">
        <v>59</v>
      </c>
      <c r="F183" s="1">
        <v>45896</v>
      </c>
      <c r="G183">
        <v>111000</v>
      </c>
      <c r="H183">
        <v>213500</v>
      </c>
      <c r="I183">
        <v>9.82</v>
      </c>
      <c r="J183">
        <v>4517</v>
      </c>
      <c r="K183" t="s">
        <v>1351</v>
      </c>
      <c r="L183">
        <v>78300</v>
      </c>
      <c r="M183" t="s">
        <v>1344</v>
      </c>
      <c r="N183">
        <v>29400</v>
      </c>
      <c r="O183" t="s">
        <v>1353</v>
      </c>
      <c r="P183" t="s">
        <v>1376</v>
      </c>
      <c r="Q183" s="1">
        <v>45630</v>
      </c>
      <c r="R183" t="s">
        <v>1389</v>
      </c>
    </row>
    <row r="184" spans="1:18" x14ac:dyDescent="0.25">
      <c r="A184" t="s">
        <v>1339</v>
      </c>
      <c r="B184" t="s">
        <v>1349</v>
      </c>
      <c r="C184" t="s">
        <v>1350</v>
      </c>
      <c r="D184" t="s">
        <v>1334</v>
      </c>
      <c r="E184">
        <v>52</v>
      </c>
      <c r="F184" s="1">
        <v>44557</v>
      </c>
      <c r="G184">
        <v>161700</v>
      </c>
      <c r="H184">
        <v>0</v>
      </c>
      <c r="I184">
        <v>0</v>
      </c>
      <c r="J184">
        <v>0</v>
      </c>
      <c r="K184" t="s">
        <v>1356</v>
      </c>
      <c r="L184">
        <v>152800</v>
      </c>
      <c r="M184" t="s">
        <v>16</v>
      </c>
      <c r="N184">
        <v>21300</v>
      </c>
      <c r="O184" t="s">
        <v>1357</v>
      </c>
      <c r="P184" t="s">
        <v>1345</v>
      </c>
      <c r="Q184" s="1">
        <v>45506</v>
      </c>
      <c r="R184" t="s">
        <v>1551</v>
      </c>
    </row>
    <row r="185" spans="1:18" x14ac:dyDescent="0.25">
      <c r="A185" t="s">
        <v>1366</v>
      </c>
      <c r="B185" t="s">
        <v>1371</v>
      </c>
      <c r="C185" t="s">
        <v>1372</v>
      </c>
      <c r="D185" t="s">
        <v>1334</v>
      </c>
      <c r="E185">
        <v>53</v>
      </c>
      <c r="F185" s="1">
        <v>45367</v>
      </c>
      <c r="G185">
        <v>52700</v>
      </c>
      <c r="H185">
        <v>882200</v>
      </c>
      <c r="I185">
        <v>9.39</v>
      </c>
      <c r="J185">
        <v>22117</v>
      </c>
      <c r="K185" t="s">
        <v>1343</v>
      </c>
      <c r="L185">
        <v>60700</v>
      </c>
      <c r="M185" t="s">
        <v>16</v>
      </c>
      <c r="N185">
        <v>6100</v>
      </c>
      <c r="O185" t="s">
        <v>1337</v>
      </c>
      <c r="P185" t="s">
        <v>1361</v>
      </c>
      <c r="Q185" s="1">
        <v>44580</v>
      </c>
      <c r="R185" t="s">
        <v>1529</v>
      </c>
    </row>
    <row r="186" spans="1:18" x14ac:dyDescent="0.25">
      <c r="A186" t="s">
        <v>1339</v>
      </c>
      <c r="B186" t="s">
        <v>1332</v>
      </c>
      <c r="C186" t="s">
        <v>1333</v>
      </c>
      <c r="D186" t="s">
        <v>1342</v>
      </c>
      <c r="E186">
        <v>36</v>
      </c>
      <c r="F186" s="1">
        <v>44349</v>
      </c>
      <c r="G186">
        <v>44700</v>
      </c>
      <c r="H186">
        <v>0</v>
      </c>
      <c r="I186">
        <v>0</v>
      </c>
      <c r="J186">
        <v>0</v>
      </c>
      <c r="K186" t="s">
        <v>1356</v>
      </c>
      <c r="L186">
        <v>27300</v>
      </c>
      <c r="M186" t="s">
        <v>1336</v>
      </c>
      <c r="N186">
        <v>18300</v>
      </c>
      <c r="O186" t="s">
        <v>1357</v>
      </c>
      <c r="P186" t="s">
        <v>1345</v>
      </c>
      <c r="Q186" s="1">
        <v>45544</v>
      </c>
      <c r="R186" t="s">
        <v>1774</v>
      </c>
    </row>
    <row r="187" spans="1:18" x14ac:dyDescent="0.25">
      <c r="A187" t="s">
        <v>1331</v>
      </c>
      <c r="B187" t="s">
        <v>1354</v>
      </c>
      <c r="C187" t="s">
        <v>1355</v>
      </c>
      <c r="D187" t="s">
        <v>1342</v>
      </c>
      <c r="E187">
        <v>32</v>
      </c>
      <c r="F187" s="1">
        <v>45727</v>
      </c>
      <c r="G187">
        <v>65000</v>
      </c>
      <c r="H187">
        <v>856500</v>
      </c>
      <c r="I187">
        <v>10.36</v>
      </c>
      <c r="J187">
        <v>18350</v>
      </c>
      <c r="K187" t="s">
        <v>1374</v>
      </c>
      <c r="L187">
        <v>68300</v>
      </c>
      <c r="M187" t="s">
        <v>1352</v>
      </c>
      <c r="N187">
        <v>11600</v>
      </c>
      <c r="O187" t="s">
        <v>1353</v>
      </c>
      <c r="P187" t="s">
        <v>1345</v>
      </c>
      <c r="Q187" s="1">
        <v>45956</v>
      </c>
      <c r="R187" t="s">
        <v>1726</v>
      </c>
    </row>
    <row r="188" spans="1:18" x14ac:dyDescent="0.25">
      <c r="A188" t="s">
        <v>1366</v>
      </c>
      <c r="B188" t="s">
        <v>1375</v>
      </c>
      <c r="C188" t="s">
        <v>1363</v>
      </c>
      <c r="D188" t="s">
        <v>1334</v>
      </c>
      <c r="E188">
        <v>58</v>
      </c>
      <c r="F188" s="1">
        <v>45144</v>
      </c>
      <c r="G188">
        <v>88900</v>
      </c>
      <c r="H188">
        <v>0</v>
      </c>
      <c r="I188">
        <v>0</v>
      </c>
      <c r="J188">
        <v>0</v>
      </c>
      <c r="K188" t="s">
        <v>1356</v>
      </c>
      <c r="L188">
        <v>91100</v>
      </c>
      <c r="M188" t="s">
        <v>1344</v>
      </c>
      <c r="N188">
        <v>32800</v>
      </c>
      <c r="O188" t="s">
        <v>1357</v>
      </c>
      <c r="P188" t="s">
        <v>1345</v>
      </c>
      <c r="Q188" s="1">
        <v>43567</v>
      </c>
      <c r="R188" t="s">
        <v>1606</v>
      </c>
    </row>
    <row r="189" spans="1:18" x14ac:dyDescent="0.25">
      <c r="A189" t="s">
        <v>1339</v>
      </c>
      <c r="B189" t="s">
        <v>1349</v>
      </c>
      <c r="C189" t="s">
        <v>1350</v>
      </c>
      <c r="D189" t="s">
        <v>1342</v>
      </c>
      <c r="E189">
        <v>54</v>
      </c>
      <c r="F189" s="1">
        <v>45889</v>
      </c>
      <c r="G189">
        <v>42900</v>
      </c>
      <c r="H189">
        <v>0</v>
      </c>
      <c r="I189">
        <v>0</v>
      </c>
      <c r="J189">
        <v>0</v>
      </c>
      <c r="K189" t="s">
        <v>1356</v>
      </c>
      <c r="L189">
        <v>43300</v>
      </c>
      <c r="M189" t="s">
        <v>16</v>
      </c>
      <c r="N189">
        <v>9100</v>
      </c>
      <c r="O189" t="s">
        <v>1357</v>
      </c>
      <c r="P189" t="s">
        <v>1361</v>
      </c>
      <c r="Q189" s="1">
        <v>45589</v>
      </c>
      <c r="R189" t="s">
        <v>1670</v>
      </c>
    </row>
    <row r="190" spans="1:18" x14ac:dyDescent="0.25">
      <c r="A190" t="s">
        <v>1366</v>
      </c>
      <c r="B190" t="s">
        <v>1349</v>
      </c>
      <c r="C190" t="s">
        <v>1350</v>
      </c>
      <c r="D190" t="s">
        <v>1342</v>
      </c>
      <c r="E190">
        <v>34</v>
      </c>
      <c r="F190" s="1">
        <v>45726</v>
      </c>
      <c r="G190">
        <v>53700</v>
      </c>
      <c r="H190">
        <v>0</v>
      </c>
      <c r="I190">
        <v>0</v>
      </c>
      <c r="J190">
        <v>0</v>
      </c>
      <c r="K190" t="s">
        <v>1356</v>
      </c>
      <c r="L190">
        <v>67600</v>
      </c>
      <c r="M190" t="s">
        <v>1344</v>
      </c>
      <c r="N190">
        <v>21400</v>
      </c>
      <c r="O190" t="s">
        <v>1357</v>
      </c>
      <c r="P190" t="s">
        <v>1376</v>
      </c>
      <c r="Q190" s="1">
        <v>45250</v>
      </c>
      <c r="R190" t="s">
        <v>1447</v>
      </c>
    </row>
    <row r="191" spans="1:18" x14ac:dyDescent="0.25">
      <c r="A191" t="s">
        <v>1331</v>
      </c>
      <c r="B191" t="s">
        <v>1362</v>
      </c>
      <c r="C191" t="s">
        <v>1363</v>
      </c>
      <c r="D191" t="s">
        <v>1334</v>
      </c>
      <c r="E191">
        <v>56</v>
      </c>
      <c r="F191" s="1">
        <v>45592</v>
      </c>
      <c r="G191">
        <v>105200</v>
      </c>
      <c r="H191">
        <v>0</v>
      </c>
      <c r="I191">
        <v>0</v>
      </c>
      <c r="J191">
        <v>0</v>
      </c>
      <c r="K191" t="s">
        <v>1356</v>
      </c>
      <c r="L191">
        <v>114000</v>
      </c>
      <c r="M191" t="s">
        <v>1344</v>
      </c>
      <c r="N191">
        <v>91600</v>
      </c>
      <c r="O191" t="s">
        <v>1357</v>
      </c>
      <c r="P191" t="s">
        <v>1345</v>
      </c>
      <c r="Q191" s="1">
        <v>45667</v>
      </c>
      <c r="R191" t="s">
        <v>1422</v>
      </c>
    </row>
    <row r="192" spans="1:18" x14ac:dyDescent="0.25">
      <c r="A192" t="s">
        <v>1339</v>
      </c>
      <c r="B192" t="s">
        <v>1362</v>
      </c>
      <c r="C192" t="s">
        <v>1363</v>
      </c>
      <c r="D192" t="s">
        <v>1342</v>
      </c>
      <c r="E192">
        <v>53</v>
      </c>
      <c r="F192" s="1">
        <v>45215</v>
      </c>
      <c r="G192">
        <v>85800</v>
      </c>
      <c r="H192">
        <v>0</v>
      </c>
      <c r="I192">
        <v>0</v>
      </c>
      <c r="J192">
        <v>0</v>
      </c>
      <c r="K192" t="s">
        <v>1356</v>
      </c>
      <c r="L192">
        <v>117500</v>
      </c>
      <c r="M192" t="s">
        <v>16</v>
      </c>
      <c r="N192">
        <v>14600</v>
      </c>
      <c r="O192" t="s">
        <v>1357</v>
      </c>
      <c r="P192" t="s">
        <v>1376</v>
      </c>
      <c r="Q192" s="1">
        <v>44956</v>
      </c>
      <c r="R192" t="s">
        <v>1509</v>
      </c>
    </row>
    <row r="193" spans="1:18" x14ac:dyDescent="0.25">
      <c r="A193" t="s">
        <v>1339</v>
      </c>
      <c r="B193" t="s">
        <v>1369</v>
      </c>
      <c r="C193" t="s">
        <v>1370</v>
      </c>
      <c r="D193" t="s">
        <v>1342</v>
      </c>
      <c r="E193">
        <v>43</v>
      </c>
      <c r="F193" s="1">
        <v>44247</v>
      </c>
      <c r="G193">
        <v>64100</v>
      </c>
      <c r="H193">
        <v>0</v>
      </c>
      <c r="I193">
        <v>0</v>
      </c>
      <c r="J193">
        <v>0</v>
      </c>
      <c r="K193" t="s">
        <v>1356</v>
      </c>
      <c r="L193">
        <v>48200</v>
      </c>
      <c r="M193" t="s">
        <v>1359</v>
      </c>
      <c r="N193">
        <v>8900</v>
      </c>
      <c r="O193" t="s">
        <v>1357</v>
      </c>
      <c r="P193" t="s">
        <v>1345</v>
      </c>
      <c r="Q193" s="1">
        <v>46030</v>
      </c>
      <c r="R193" t="s">
        <v>1689</v>
      </c>
    </row>
    <row r="194" spans="1:18" x14ac:dyDescent="0.25">
      <c r="A194" t="s">
        <v>1346</v>
      </c>
      <c r="B194" t="s">
        <v>1347</v>
      </c>
      <c r="C194" t="s">
        <v>1348</v>
      </c>
      <c r="D194" t="s">
        <v>1334</v>
      </c>
      <c r="E194">
        <v>65</v>
      </c>
      <c r="F194" s="1">
        <v>45571</v>
      </c>
      <c r="G194">
        <v>17100</v>
      </c>
      <c r="H194">
        <v>0</v>
      </c>
      <c r="I194">
        <v>0</v>
      </c>
      <c r="J194">
        <v>0</v>
      </c>
      <c r="K194" t="s">
        <v>1356</v>
      </c>
      <c r="L194">
        <v>17700</v>
      </c>
      <c r="M194" t="s">
        <v>1352</v>
      </c>
      <c r="N194">
        <v>16300</v>
      </c>
      <c r="O194" t="s">
        <v>1357</v>
      </c>
      <c r="P194" t="s">
        <v>1345</v>
      </c>
      <c r="Q194" s="1">
        <v>46239</v>
      </c>
      <c r="R194" t="s">
        <v>1694</v>
      </c>
    </row>
    <row r="195" spans="1:18" x14ac:dyDescent="0.25">
      <c r="A195" t="s">
        <v>1339</v>
      </c>
      <c r="B195" t="s">
        <v>1364</v>
      </c>
      <c r="C195" t="s">
        <v>1365</v>
      </c>
      <c r="D195" t="s">
        <v>1334</v>
      </c>
      <c r="E195">
        <v>22</v>
      </c>
      <c r="F195" s="1">
        <v>44346</v>
      </c>
      <c r="G195">
        <v>74800</v>
      </c>
      <c r="H195">
        <v>487400</v>
      </c>
      <c r="I195">
        <v>14.03</v>
      </c>
      <c r="J195">
        <v>43769</v>
      </c>
      <c r="K195" t="s">
        <v>1343</v>
      </c>
      <c r="L195">
        <v>76400</v>
      </c>
      <c r="M195" t="s">
        <v>1352</v>
      </c>
      <c r="N195">
        <v>6100</v>
      </c>
      <c r="O195" t="s">
        <v>1337</v>
      </c>
      <c r="P195" t="s">
        <v>1345</v>
      </c>
      <c r="Q195" s="1">
        <v>43540</v>
      </c>
      <c r="R195" t="s">
        <v>1711</v>
      </c>
    </row>
    <row r="196" spans="1:18" x14ac:dyDescent="0.25">
      <c r="A196" t="s">
        <v>1366</v>
      </c>
      <c r="B196" t="s">
        <v>1349</v>
      </c>
      <c r="C196" t="s">
        <v>1350</v>
      </c>
      <c r="D196" t="s">
        <v>1334</v>
      </c>
      <c r="E196">
        <v>61</v>
      </c>
      <c r="F196" s="1">
        <v>43912</v>
      </c>
      <c r="G196">
        <v>32900</v>
      </c>
      <c r="H196">
        <v>899500</v>
      </c>
      <c r="I196">
        <v>13.46</v>
      </c>
      <c r="J196">
        <v>30507</v>
      </c>
      <c r="K196" t="s">
        <v>1343</v>
      </c>
      <c r="L196">
        <v>24100</v>
      </c>
      <c r="M196" t="s">
        <v>1336</v>
      </c>
      <c r="N196">
        <v>72900</v>
      </c>
      <c r="O196" t="s">
        <v>1337</v>
      </c>
      <c r="P196" t="s">
        <v>1338</v>
      </c>
      <c r="Q196" s="1">
        <v>46198</v>
      </c>
      <c r="R196" t="s">
        <v>1474</v>
      </c>
    </row>
    <row r="197" spans="1:18" x14ac:dyDescent="0.25">
      <c r="A197" t="s">
        <v>1339</v>
      </c>
      <c r="B197" t="s">
        <v>1332</v>
      </c>
      <c r="C197" t="s">
        <v>1333</v>
      </c>
      <c r="D197" t="s">
        <v>1334</v>
      </c>
      <c r="E197">
        <v>41</v>
      </c>
      <c r="F197" s="1">
        <v>45579</v>
      </c>
      <c r="G197">
        <v>173000</v>
      </c>
      <c r="H197">
        <v>230500</v>
      </c>
      <c r="I197">
        <v>13.3</v>
      </c>
      <c r="J197">
        <v>10991</v>
      </c>
      <c r="K197" t="s">
        <v>1343</v>
      </c>
      <c r="L197">
        <v>214400</v>
      </c>
      <c r="M197" t="s">
        <v>1336</v>
      </c>
      <c r="N197">
        <v>10000</v>
      </c>
      <c r="O197" t="s">
        <v>1337</v>
      </c>
      <c r="P197" t="s">
        <v>1338</v>
      </c>
      <c r="Q197" s="1">
        <v>44609</v>
      </c>
      <c r="R197" t="s">
        <v>1772</v>
      </c>
    </row>
    <row r="198" spans="1:18" x14ac:dyDescent="0.25">
      <c r="A198" t="s">
        <v>1346</v>
      </c>
      <c r="B198" t="s">
        <v>1373</v>
      </c>
      <c r="C198" t="s">
        <v>1365</v>
      </c>
      <c r="D198" t="s">
        <v>1334</v>
      </c>
      <c r="E198">
        <v>22</v>
      </c>
      <c r="F198" s="1">
        <v>45249</v>
      </c>
      <c r="G198">
        <v>57700</v>
      </c>
      <c r="H198">
        <v>0</v>
      </c>
      <c r="I198">
        <v>0</v>
      </c>
      <c r="J198">
        <v>0</v>
      </c>
      <c r="K198" t="s">
        <v>1356</v>
      </c>
      <c r="L198">
        <v>91200</v>
      </c>
      <c r="M198" t="s">
        <v>1336</v>
      </c>
      <c r="N198">
        <v>6600</v>
      </c>
      <c r="O198" t="s">
        <v>1357</v>
      </c>
      <c r="P198" t="s">
        <v>1338</v>
      </c>
      <c r="Q198" s="1">
        <v>46288</v>
      </c>
      <c r="R198" t="s">
        <v>1705</v>
      </c>
    </row>
    <row r="199" spans="1:18" x14ac:dyDescent="0.25">
      <c r="A199" t="s">
        <v>1339</v>
      </c>
      <c r="B199" t="s">
        <v>1340</v>
      </c>
      <c r="C199" t="s">
        <v>1341</v>
      </c>
      <c r="D199" t="s">
        <v>1342</v>
      </c>
      <c r="E199">
        <v>47</v>
      </c>
      <c r="F199" s="1">
        <v>44743</v>
      </c>
      <c r="G199">
        <v>32200</v>
      </c>
      <c r="H199">
        <v>203900</v>
      </c>
      <c r="I199">
        <v>13.21</v>
      </c>
      <c r="J199">
        <v>4661</v>
      </c>
      <c r="K199" t="s">
        <v>1351</v>
      </c>
      <c r="L199">
        <v>32100</v>
      </c>
      <c r="M199" t="s">
        <v>1352</v>
      </c>
      <c r="N199">
        <v>4000</v>
      </c>
      <c r="O199" t="s">
        <v>1353</v>
      </c>
      <c r="P199" t="s">
        <v>1345</v>
      </c>
      <c r="Q199" s="1">
        <v>45638</v>
      </c>
      <c r="R199" t="s">
        <v>1420</v>
      </c>
    </row>
    <row r="200" spans="1:18" x14ac:dyDescent="0.25">
      <c r="A200" t="s">
        <v>1346</v>
      </c>
      <c r="B200" t="s">
        <v>1347</v>
      </c>
      <c r="C200" t="s">
        <v>1348</v>
      </c>
      <c r="D200" t="s">
        <v>1334</v>
      </c>
      <c r="E200">
        <v>29</v>
      </c>
      <c r="F200" s="1">
        <v>45457</v>
      </c>
      <c r="G200">
        <v>71200</v>
      </c>
      <c r="H200">
        <v>370200</v>
      </c>
      <c r="I200">
        <v>9.16</v>
      </c>
      <c r="J200">
        <v>16940</v>
      </c>
      <c r="K200" t="s">
        <v>1343</v>
      </c>
      <c r="L200">
        <v>80200</v>
      </c>
      <c r="M200" t="s">
        <v>1359</v>
      </c>
      <c r="N200">
        <v>22800</v>
      </c>
      <c r="O200" t="s">
        <v>1337</v>
      </c>
      <c r="P200" t="s">
        <v>1338</v>
      </c>
      <c r="Q200" s="1">
        <v>44175</v>
      </c>
      <c r="R200" t="s">
        <v>1615</v>
      </c>
    </row>
    <row r="201" spans="1:18" x14ac:dyDescent="0.25">
      <c r="A201" t="s">
        <v>1331</v>
      </c>
      <c r="B201" t="s">
        <v>1340</v>
      </c>
      <c r="C201" t="s">
        <v>1341</v>
      </c>
      <c r="D201" t="s">
        <v>1334</v>
      </c>
      <c r="E201">
        <v>21</v>
      </c>
      <c r="F201" s="1">
        <v>44533</v>
      </c>
      <c r="G201">
        <v>220900</v>
      </c>
      <c r="H201">
        <v>613000</v>
      </c>
      <c r="I201">
        <v>13.07</v>
      </c>
      <c r="J201">
        <v>13970</v>
      </c>
      <c r="K201" t="s">
        <v>1335</v>
      </c>
      <c r="L201">
        <v>225600</v>
      </c>
      <c r="M201" t="s">
        <v>1352</v>
      </c>
      <c r="N201">
        <v>18600</v>
      </c>
      <c r="O201" t="s">
        <v>1337</v>
      </c>
      <c r="P201" t="s">
        <v>1345</v>
      </c>
      <c r="Q201" s="1">
        <v>46192</v>
      </c>
      <c r="R201" t="s">
        <v>1613</v>
      </c>
    </row>
    <row r="202" spans="1:18" x14ac:dyDescent="0.25">
      <c r="A202" t="s">
        <v>1339</v>
      </c>
      <c r="B202" t="s">
        <v>1371</v>
      </c>
      <c r="C202" t="s">
        <v>1372</v>
      </c>
      <c r="D202" t="s">
        <v>1342</v>
      </c>
      <c r="E202">
        <v>31</v>
      </c>
      <c r="F202" s="1">
        <v>45043</v>
      </c>
      <c r="G202">
        <v>128200</v>
      </c>
      <c r="H202">
        <v>0</v>
      </c>
      <c r="I202">
        <v>0</v>
      </c>
      <c r="J202">
        <v>0</v>
      </c>
      <c r="K202" t="s">
        <v>1356</v>
      </c>
      <c r="L202">
        <v>105300</v>
      </c>
      <c r="M202" t="s">
        <v>1352</v>
      </c>
      <c r="N202">
        <v>5400</v>
      </c>
      <c r="O202" t="s">
        <v>1357</v>
      </c>
      <c r="P202" t="s">
        <v>1376</v>
      </c>
      <c r="Q202" s="1">
        <v>44080</v>
      </c>
      <c r="R202" t="s">
        <v>1409</v>
      </c>
    </row>
    <row r="203" spans="1:18" x14ac:dyDescent="0.25">
      <c r="A203" t="s">
        <v>1339</v>
      </c>
      <c r="B203" t="s">
        <v>1360</v>
      </c>
      <c r="C203" t="s">
        <v>1341</v>
      </c>
      <c r="D203" t="s">
        <v>1342</v>
      </c>
      <c r="E203">
        <v>23</v>
      </c>
      <c r="F203" s="1">
        <v>44477</v>
      </c>
      <c r="G203">
        <v>90400</v>
      </c>
      <c r="H203">
        <v>0</v>
      </c>
      <c r="I203">
        <v>0</v>
      </c>
      <c r="J203">
        <v>0</v>
      </c>
      <c r="K203" t="s">
        <v>1356</v>
      </c>
      <c r="L203">
        <v>49300</v>
      </c>
      <c r="M203" t="s">
        <v>1352</v>
      </c>
      <c r="N203">
        <v>14300</v>
      </c>
      <c r="O203" t="s">
        <v>1357</v>
      </c>
      <c r="P203" t="s">
        <v>1338</v>
      </c>
      <c r="Q203" s="1">
        <v>43695</v>
      </c>
      <c r="R203" t="s">
        <v>1659</v>
      </c>
    </row>
    <row r="204" spans="1:18" x14ac:dyDescent="0.25">
      <c r="A204" t="s">
        <v>1339</v>
      </c>
      <c r="B204" t="s">
        <v>1332</v>
      </c>
      <c r="C204" t="s">
        <v>1333</v>
      </c>
      <c r="D204" t="s">
        <v>1334</v>
      </c>
      <c r="E204">
        <v>43</v>
      </c>
      <c r="F204" s="1">
        <v>45740</v>
      </c>
      <c r="G204">
        <v>24300</v>
      </c>
      <c r="H204">
        <v>945000</v>
      </c>
      <c r="I204">
        <v>7.85</v>
      </c>
      <c r="J204">
        <v>82139</v>
      </c>
      <c r="K204" t="s">
        <v>1343</v>
      </c>
      <c r="L204">
        <v>20000</v>
      </c>
      <c r="M204" t="s">
        <v>1352</v>
      </c>
      <c r="N204">
        <v>2200</v>
      </c>
      <c r="O204" t="s">
        <v>1337</v>
      </c>
      <c r="P204" t="s">
        <v>1345</v>
      </c>
      <c r="Q204" s="1">
        <v>44071</v>
      </c>
      <c r="R204" t="s">
        <v>1585</v>
      </c>
    </row>
    <row r="205" spans="1:18" x14ac:dyDescent="0.25">
      <c r="A205" t="s">
        <v>1339</v>
      </c>
      <c r="B205" t="s">
        <v>1332</v>
      </c>
      <c r="C205" t="s">
        <v>1333</v>
      </c>
      <c r="D205" t="s">
        <v>1334</v>
      </c>
      <c r="E205">
        <v>46</v>
      </c>
      <c r="F205" s="1">
        <v>44239</v>
      </c>
      <c r="G205">
        <v>297600</v>
      </c>
      <c r="H205">
        <v>273300</v>
      </c>
      <c r="I205">
        <v>13.39</v>
      </c>
      <c r="J205">
        <v>24460</v>
      </c>
      <c r="K205" t="s">
        <v>1335</v>
      </c>
      <c r="L205">
        <v>194000</v>
      </c>
      <c r="M205" t="s">
        <v>1359</v>
      </c>
      <c r="N205">
        <v>10000</v>
      </c>
      <c r="O205" t="s">
        <v>1337</v>
      </c>
      <c r="P205" t="s">
        <v>1338</v>
      </c>
      <c r="Q205" s="1">
        <v>44672</v>
      </c>
      <c r="R205" t="s">
        <v>1795</v>
      </c>
    </row>
    <row r="206" spans="1:18" x14ac:dyDescent="0.25">
      <c r="A206" t="s">
        <v>1339</v>
      </c>
      <c r="B206" t="s">
        <v>1347</v>
      </c>
      <c r="C206" t="s">
        <v>1348</v>
      </c>
      <c r="D206" t="s">
        <v>1334</v>
      </c>
      <c r="E206">
        <v>24</v>
      </c>
      <c r="F206" s="1">
        <v>45280</v>
      </c>
      <c r="G206">
        <v>44200</v>
      </c>
      <c r="H206">
        <v>0</v>
      </c>
      <c r="I206">
        <v>0</v>
      </c>
      <c r="J206">
        <v>0</v>
      </c>
      <c r="K206" t="s">
        <v>1356</v>
      </c>
      <c r="L206">
        <v>63000</v>
      </c>
      <c r="M206" t="s">
        <v>1336</v>
      </c>
      <c r="N206">
        <v>12800</v>
      </c>
      <c r="O206" t="s">
        <v>1357</v>
      </c>
      <c r="P206" t="s">
        <v>1338</v>
      </c>
      <c r="Q206" s="1">
        <v>45135</v>
      </c>
      <c r="R206" t="s">
        <v>1673</v>
      </c>
    </row>
    <row r="207" spans="1:18" x14ac:dyDescent="0.25">
      <c r="A207" t="s">
        <v>1346</v>
      </c>
      <c r="B207" t="s">
        <v>1349</v>
      </c>
      <c r="C207" t="s">
        <v>1350</v>
      </c>
      <c r="D207" t="s">
        <v>1342</v>
      </c>
      <c r="E207">
        <v>38</v>
      </c>
      <c r="F207" s="1">
        <v>45892</v>
      </c>
      <c r="G207">
        <v>165900</v>
      </c>
      <c r="H207">
        <v>163700</v>
      </c>
      <c r="I207">
        <v>9.18</v>
      </c>
      <c r="J207">
        <v>14329</v>
      </c>
      <c r="K207" t="s">
        <v>1351</v>
      </c>
      <c r="L207">
        <v>161100</v>
      </c>
      <c r="M207" t="s">
        <v>1344</v>
      </c>
      <c r="N207">
        <v>39500</v>
      </c>
      <c r="O207" t="s">
        <v>1353</v>
      </c>
      <c r="P207" t="s">
        <v>1361</v>
      </c>
      <c r="Q207" s="1">
        <v>43950</v>
      </c>
      <c r="R207" t="s">
        <v>1553</v>
      </c>
    </row>
    <row r="208" spans="1:18" x14ac:dyDescent="0.25">
      <c r="A208" t="s">
        <v>1331</v>
      </c>
      <c r="B208" t="s">
        <v>1354</v>
      </c>
      <c r="C208" t="s">
        <v>1355</v>
      </c>
      <c r="D208" t="s">
        <v>1334</v>
      </c>
      <c r="E208">
        <v>26</v>
      </c>
      <c r="F208" s="1">
        <v>44667</v>
      </c>
      <c r="G208">
        <v>56900</v>
      </c>
      <c r="H208">
        <v>187600</v>
      </c>
      <c r="I208">
        <v>13.43</v>
      </c>
      <c r="J208">
        <v>8957</v>
      </c>
      <c r="K208" t="s">
        <v>1335</v>
      </c>
      <c r="L208">
        <v>52000</v>
      </c>
      <c r="M208" t="s">
        <v>1336</v>
      </c>
      <c r="N208">
        <v>4200</v>
      </c>
      <c r="O208" t="s">
        <v>1337</v>
      </c>
      <c r="P208" t="s">
        <v>1345</v>
      </c>
      <c r="Q208" s="1">
        <v>46151</v>
      </c>
      <c r="R208" t="s">
        <v>1472</v>
      </c>
    </row>
    <row r="209" spans="1:18" x14ac:dyDescent="0.25">
      <c r="A209" t="s">
        <v>1346</v>
      </c>
      <c r="B209" t="s">
        <v>1347</v>
      </c>
      <c r="C209" t="s">
        <v>1348</v>
      </c>
      <c r="D209" t="s">
        <v>1334</v>
      </c>
      <c r="E209">
        <v>55</v>
      </c>
      <c r="F209" s="1">
        <v>44916</v>
      </c>
      <c r="G209">
        <v>152800</v>
      </c>
      <c r="H209">
        <v>0</v>
      </c>
      <c r="I209">
        <v>0</v>
      </c>
      <c r="J209">
        <v>0</v>
      </c>
      <c r="K209" t="s">
        <v>1356</v>
      </c>
      <c r="L209">
        <v>186800</v>
      </c>
      <c r="M209" t="s">
        <v>1336</v>
      </c>
      <c r="N209">
        <v>2700</v>
      </c>
      <c r="O209" t="s">
        <v>1357</v>
      </c>
      <c r="P209" t="s">
        <v>1361</v>
      </c>
      <c r="Q209" s="1">
        <v>43821</v>
      </c>
      <c r="R209" t="s">
        <v>1508</v>
      </c>
    </row>
    <row r="210" spans="1:18" x14ac:dyDescent="0.25">
      <c r="A210" t="s">
        <v>1366</v>
      </c>
      <c r="B210" t="s">
        <v>1340</v>
      </c>
      <c r="C210" t="s">
        <v>1341</v>
      </c>
      <c r="D210" t="s">
        <v>1342</v>
      </c>
      <c r="E210">
        <v>42</v>
      </c>
      <c r="F210" s="1">
        <v>43772</v>
      </c>
      <c r="G210">
        <v>227800</v>
      </c>
      <c r="H210">
        <v>0</v>
      </c>
      <c r="I210">
        <v>0</v>
      </c>
      <c r="J210">
        <v>0</v>
      </c>
      <c r="K210" t="s">
        <v>1356</v>
      </c>
      <c r="L210">
        <v>163900</v>
      </c>
      <c r="M210" t="s">
        <v>1344</v>
      </c>
      <c r="N210">
        <v>3800</v>
      </c>
      <c r="O210" t="s">
        <v>1357</v>
      </c>
      <c r="P210" t="s">
        <v>1338</v>
      </c>
      <c r="Q210" s="1">
        <v>45759</v>
      </c>
      <c r="R210" t="s">
        <v>1747</v>
      </c>
    </row>
    <row r="211" spans="1:18" x14ac:dyDescent="0.25">
      <c r="A211" t="s">
        <v>1331</v>
      </c>
      <c r="B211" t="s">
        <v>1347</v>
      </c>
      <c r="C211" t="s">
        <v>1348</v>
      </c>
      <c r="D211" t="s">
        <v>1334</v>
      </c>
      <c r="E211">
        <v>63</v>
      </c>
      <c r="F211" s="1">
        <v>44244</v>
      </c>
      <c r="G211">
        <v>130100</v>
      </c>
      <c r="H211">
        <v>316800</v>
      </c>
      <c r="I211">
        <v>9.17</v>
      </c>
      <c r="J211">
        <v>10099</v>
      </c>
      <c r="K211" t="s">
        <v>1351</v>
      </c>
      <c r="L211">
        <v>105200</v>
      </c>
      <c r="M211" t="s">
        <v>1352</v>
      </c>
      <c r="N211">
        <v>2600</v>
      </c>
      <c r="O211" t="s">
        <v>1353</v>
      </c>
      <c r="P211" t="s">
        <v>1345</v>
      </c>
      <c r="Q211" s="1">
        <v>44131</v>
      </c>
      <c r="R211" t="s">
        <v>1525</v>
      </c>
    </row>
    <row r="212" spans="1:18" x14ac:dyDescent="0.25">
      <c r="A212" t="s">
        <v>1346</v>
      </c>
      <c r="B212" t="s">
        <v>1332</v>
      </c>
      <c r="C212" t="s">
        <v>1333</v>
      </c>
      <c r="D212" t="s">
        <v>1342</v>
      </c>
      <c r="E212">
        <v>35</v>
      </c>
      <c r="F212" s="1">
        <v>46017</v>
      </c>
      <c r="G212">
        <v>142600</v>
      </c>
      <c r="H212">
        <v>0</v>
      </c>
      <c r="I212">
        <v>0</v>
      </c>
      <c r="J212">
        <v>0</v>
      </c>
      <c r="K212" t="s">
        <v>1356</v>
      </c>
      <c r="L212">
        <v>145000</v>
      </c>
      <c r="M212" t="s">
        <v>1359</v>
      </c>
      <c r="N212">
        <v>28300</v>
      </c>
      <c r="O212" t="s">
        <v>1357</v>
      </c>
      <c r="P212" t="s">
        <v>1338</v>
      </c>
      <c r="Q212" s="1">
        <v>45784</v>
      </c>
      <c r="R212" t="s">
        <v>1494</v>
      </c>
    </row>
    <row r="213" spans="1:18" x14ac:dyDescent="0.25">
      <c r="A213" t="s">
        <v>1346</v>
      </c>
      <c r="B213" t="s">
        <v>1354</v>
      </c>
      <c r="C213" t="s">
        <v>1355</v>
      </c>
      <c r="D213" t="s">
        <v>1342</v>
      </c>
      <c r="E213">
        <v>42</v>
      </c>
      <c r="F213" s="1">
        <v>45781</v>
      </c>
      <c r="G213">
        <v>69000</v>
      </c>
      <c r="H213">
        <v>0</v>
      </c>
      <c r="I213">
        <v>0</v>
      </c>
      <c r="J213">
        <v>0</v>
      </c>
      <c r="K213" t="s">
        <v>1356</v>
      </c>
      <c r="L213">
        <v>86700</v>
      </c>
      <c r="M213" t="s">
        <v>1359</v>
      </c>
      <c r="N213">
        <v>34300</v>
      </c>
      <c r="O213" t="s">
        <v>1357</v>
      </c>
      <c r="P213" t="s">
        <v>1338</v>
      </c>
      <c r="Q213" s="1">
        <v>45625</v>
      </c>
      <c r="R213" t="s">
        <v>1411</v>
      </c>
    </row>
    <row r="214" spans="1:18" x14ac:dyDescent="0.25">
      <c r="A214" t="s">
        <v>1339</v>
      </c>
      <c r="B214" t="s">
        <v>1364</v>
      </c>
      <c r="C214" t="s">
        <v>1365</v>
      </c>
      <c r="D214" t="s">
        <v>1334</v>
      </c>
      <c r="E214">
        <v>57</v>
      </c>
      <c r="F214" s="1">
        <v>43473</v>
      </c>
      <c r="G214">
        <v>51900</v>
      </c>
      <c r="H214">
        <v>491500</v>
      </c>
      <c r="I214">
        <v>12.4</v>
      </c>
      <c r="J214">
        <v>23229</v>
      </c>
      <c r="K214" t="s">
        <v>1343</v>
      </c>
      <c r="L214">
        <v>58400</v>
      </c>
      <c r="M214" t="s">
        <v>1336</v>
      </c>
      <c r="N214">
        <v>11300</v>
      </c>
      <c r="O214" t="s">
        <v>1337</v>
      </c>
      <c r="P214" t="s">
        <v>1338</v>
      </c>
      <c r="Q214" s="1">
        <v>45251</v>
      </c>
      <c r="R214" t="s">
        <v>1521</v>
      </c>
    </row>
    <row r="215" spans="1:18" x14ac:dyDescent="0.25">
      <c r="A215" t="s">
        <v>1339</v>
      </c>
      <c r="B215" t="s">
        <v>1367</v>
      </c>
      <c r="C215" t="s">
        <v>1341</v>
      </c>
      <c r="D215" t="s">
        <v>1342</v>
      </c>
      <c r="E215">
        <v>62</v>
      </c>
      <c r="F215" s="1">
        <v>46021</v>
      </c>
      <c r="G215">
        <v>84400</v>
      </c>
      <c r="H215">
        <v>0</v>
      </c>
      <c r="I215">
        <v>0</v>
      </c>
      <c r="J215">
        <v>0</v>
      </c>
      <c r="K215" t="s">
        <v>1356</v>
      </c>
      <c r="L215">
        <v>89600</v>
      </c>
      <c r="M215" t="s">
        <v>1344</v>
      </c>
      <c r="N215">
        <v>25500</v>
      </c>
      <c r="O215" t="s">
        <v>1357</v>
      </c>
      <c r="P215" t="s">
        <v>1338</v>
      </c>
      <c r="Q215" s="1">
        <v>46218</v>
      </c>
      <c r="R215" t="s">
        <v>1695</v>
      </c>
    </row>
    <row r="216" spans="1:18" x14ac:dyDescent="0.25">
      <c r="A216" t="s">
        <v>1339</v>
      </c>
      <c r="B216" t="s">
        <v>1369</v>
      </c>
      <c r="C216" t="s">
        <v>1370</v>
      </c>
      <c r="D216" t="s">
        <v>1334</v>
      </c>
      <c r="E216">
        <v>32</v>
      </c>
      <c r="F216" s="1">
        <v>43941</v>
      </c>
      <c r="G216">
        <v>56200</v>
      </c>
      <c r="H216">
        <v>0</v>
      </c>
      <c r="I216">
        <v>0</v>
      </c>
      <c r="J216">
        <v>0</v>
      </c>
      <c r="K216" t="s">
        <v>1356</v>
      </c>
      <c r="L216">
        <v>57300</v>
      </c>
      <c r="M216" t="s">
        <v>16</v>
      </c>
      <c r="N216">
        <v>9600</v>
      </c>
      <c r="O216" t="s">
        <v>1357</v>
      </c>
      <c r="P216" t="s">
        <v>1338</v>
      </c>
      <c r="Q216" s="1">
        <v>45020</v>
      </c>
      <c r="R216" t="s">
        <v>1616</v>
      </c>
    </row>
    <row r="217" spans="1:18" x14ac:dyDescent="0.25">
      <c r="A217" t="s">
        <v>1339</v>
      </c>
      <c r="B217" t="s">
        <v>1368</v>
      </c>
      <c r="C217" t="s">
        <v>1365</v>
      </c>
      <c r="D217" t="s">
        <v>1342</v>
      </c>
      <c r="E217">
        <v>62</v>
      </c>
      <c r="F217" s="1">
        <v>44786</v>
      </c>
      <c r="G217">
        <v>610700</v>
      </c>
      <c r="H217">
        <v>0</v>
      </c>
      <c r="I217">
        <v>0</v>
      </c>
      <c r="J217">
        <v>0</v>
      </c>
      <c r="K217" t="s">
        <v>1356</v>
      </c>
      <c r="L217">
        <v>671800</v>
      </c>
      <c r="M217" t="s">
        <v>1352</v>
      </c>
      <c r="N217">
        <v>7800</v>
      </c>
      <c r="O217" t="s">
        <v>1357</v>
      </c>
      <c r="P217" t="s">
        <v>1338</v>
      </c>
      <c r="Q217" s="1">
        <v>43534</v>
      </c>
      <c r="R217" t="s">
        <v>1818</v>
      </c>
    </row>
    <row r="218" spans="1:18" x14ac:dyDescent="0.25">
      <c r="A218" t="s">
        <v>1339</v>
      </c>
      <c r="B218" t="s">
        <v>1362</v>
      </c>
      <c r="C218" t="s">
        <v>1363</v>
      </c>
      <c r="D218" t="s">
        <v>1334</v>
      </c>
      <c r="E218">
        <v>58</v>
      </c>
      <c r="F218" s="1">
        <v>45677</v>
      </c>
      <c r="G218">
        <v>32300</v>
      </c>
      <c r="H218">
        <v>0</v>
      </c>
      <c r="I218">
        <v>0</v>
      </c>
      <c r="J218">
        <v>0</v>
      </c>
      <c r="K218" t="s">
        <v>1356</v>
      </c>
      <c r="L218">
        <v>33900</v>
      </c>
      <c r="M218" t="s">
        <v>1336</v>
      </c>
      <c r="N218">
        <v>6300</v>
      </c>
      <c r="O218" t="s">
        <v>1357</v>
      </c>
      <c r="P218" t="s">
        <v>1376</v>
      </c>
      <c r="Q218" s="1">
        <v>43921</v>
      </c>
      <c r="R218" t="s">
        <v>1477</v>
      </c>
    </row>
    <row r="219" spans="1:18" x14ac:dyDescent="0.25">
      <c r="A219" t="s">
        <v>1339</v>
      </c>
      <c r="B219" t="s">
        <v>1347</v>
      </c>
      <c r="C219" t="s">
        <v>1348</v>
      </c>
      <c r="D219" t="s">
        <v>1342</v>
      </c>
      <c r="E219">
        <v>38</v>
      </c>
      <c r="F219" s="1">
        <v>43950</v>
      </c>
      <c r="G219">
        <v>175800</v>
      </c>
      <c r="H219">
        <v>430600</v>
      </c>
      <c r="I219">
        <v>13.97</v>
      </c>
      <c r="J219">
        <v>11760</v>
      </c>
      <c r="K219" t="s">
        <v>1374</v>
      </c>
      <c r="L219">
        <v>130500</v>
      </c>
      <c r="M219" t="s">
        <v>1359</v>
      </c>
      <c r="N219">
        <v>6400</v>
      </c>
      <c r="O219" t="s">
        <v>1353</v>
      </c>
      <c r="P219" t="s">
        <v>1338</v>
      </c>
      <c r="Q219" s="1">
        <v>45344</v>
      </c>
      <c r="R219" t="s">
        <v>1595</v>
      </c>
    </row>
    <row r="220" spans="1:18" x14ac:dyDescent="0.25">
      <c r="A220" t="s">
        <v>1366</v>
      </c>
      <c r="B220" t="s">
        <v>1371</v>
      </c>
      <c r="C220" t="s">
        <v>1372</v>
      </c>
      <c r="D220" t="s">
        <v>1334</v>
      </c>
      <c r="E220">
        <v>65</v>
      </c>
      <c r="F220" s="1">
        <v>44370</v>
      </c>
      <c r="G220">
        <v>116400</v>
      </c>
      <c r="H220">
        <v>310000</v>
      </c>
      <c r="I220">
        <v>14.49</v>
      </c>
      <c r="J220">
        <v>10669</v>
      </c>
      <c r="K220" t="s">
        <v>1343</v>
      </c>
      <c r="L220">
        <v>117700</v>
      </c>
      <c r="M220" t="s">
        <v>1344</v>
      </c>
      <c r="N220">
        <v>2100</v>
      </c>
      <c r="O220" t="s">
        <v>1337</v>
      </c>
      <c r="P220" t="s">
        <v>1338</v>
      </c>
      <c r="Q220" s="1">
        <v>43780</v>
      </c>
      <c r="R220" t="s">
        <v>1775</v>
      </c>
    </row>
    <row r="221" spans="1:18" x14ac:dyDescent="0.25">
      <c r="A221" t="s">
        <v>1346</v>
      </c>
      <c r="B221" t="s">
        <v>1375</v>
      </c>
      <c r="C221" t="s">
        <v>1363</v>
      </c>
      <c r="D221" t="s">
        <v>1342</v>
      </c>
      <c r="E221">
        <v>55</v>
      </c>
      <c r="F221" s="1">
        <v>44024</v>
      </c>
      <c r="G221">
        <v>91200</v>
      </c>
      <c r="H221">
        <v>196800</v>
      </c>
      <c r="I221">
        <v>13.63</v>
      </c>
      <c r="J221">
        <v>6691</v>
      </c>
      <c r="K221" t="s">
        <v>1351</v>
      </c>
      <c r="L221">
        <v>66700</v>
      </c>
      <c r="M221" t="s">
        <v>1344</v>
      </c>
      <c r="N221">
        <v>10800</v>
      </c>
      <c r="O221" t="s">
        <v>1353</v>
      </c>
      <c r="P221" t="s">
        <v>1338</v>
      </c>
      <c r="Q221" s="1">
        <v>43546</v>
      </c>
      <c r="R221" t="s">
        <v>1763</v>
      </c>
    </row>
    <row r="222" spans="1:18" x14ac:dyDescent="0.25">
      <c r="A222" t="s">
        <v>1339</v>
      </c>
      <c r="B222" t="s">
        <v>1360</v>
      </c>
      <c r="C222" t="s">
        <v>1341</v>
      </c>
      <c r="D222" t="s">
        <v>1342</v>
      </c>
      <c r="E222">
        <v>50</v>
      </c>
      <c r="F222" s="1">
        <v>45433</v>
      </c>
      <c r="G222">
        <v>263900</v>
      </c>
      <c r="H222">
        <v>454500</v>
      </c>
      <c r="I222">
        <v>12.79</v>
      </c>
      <c r="J222">
        <v>21563</v>
      </c>
      <c r="K222" t="s">
        <v>1343</v>
      </c>
      <c r="L222">
        <v>269200</v>
      </c>
      <c r="M222" t="s">
        <v>1336</v>
      </c>
      <c r="N222">
        <v>8200</v>
      </c>
      <c r="O222" t="s">
        <v>1337</v>
      </c>
      <c r="P222" t="s">
        <v>1345</v>
      </c>
      <c r="Q222" s="1">
        <v>43693</v>
      </c>
      <c r="R222" t="s">
        <v>1403</v>
      </c>
    </row>
    <row r="223" spans="1:18" x14ac:dyDescent="0.25">
      <c r="A223" t="s">
        <v>1339</v>
      </c>
      <c r="B223" t="s">
        <v>1367</v>
      </c>
      <c r="C223" t="s">
        <v>1341</v>
      </c>
      <c r="D223" t="s">
        <v>1334</v>
      </c>
      <c r="E223">
        <v>44</v>
      </c>
      <c r="F223" s="1">
        <v>45751</v>
      </c>
      <c r="G223">
        <v>96700</v>
      </c>
      <c r="H223">
        <v>310600</v>
      </c>
      <c r="I223">
        <v>7.51</v>
      </c>
      <c r="J223">
        <v>26948</v>
      </c>
      <c r="K223" t="s">
        <v>1343</v>
      </c>
      <c r="L223">
        <v>85100</v>
      </c>
      <c r="M223" t="s">
        <v>16</v>
      </c>
      <c r="N223">
        <v>16600</v>
      </c>
      <c r="O223" t="s">
        <v>1337</v>
      </c>
      <c r="P223" t="s">
        <v>1338</v>
      </c>
      <c r="Q223" s="1">
        <v>44768</v>
      </c>
      <c r="R223" t="s">
        <v>1404</v>
      </c>
    </row>
    <row r="224" spans="1:18" x14ac:dyDescent="0.25">
      <c r="A224" t="s">
        <v>1339</v>
      </c>
      <c r="B224" t="s">
        <v>1369</v>
      </c>
      <c r="C224" t="s">
        <v>1370</v>
      </c>
      <c r="D224" t="s">
        <v>1342</v>
      </c>
      <c r="E224">
        <v>62</v>
      </c>
      <c r="F224" s="1">
        <v>44593</v>
      </c>
      <c r="G224">
        <v>43700</v>
      </c>
      <c r="H224">
        <v>0</v>
      </c>
      <c r="I224">
        <v>0</v>
      </c>
      <c r="J224">
        <v>0</v>
      </c>
      <c r="K224" t="s">
        <v>1356</v>
      </c>
      <c r="L224">
        <v>71400</v>
      </c>
      <c r="M224" t="s">
        <v>1359</v>
      </c>
      <c r="N224">
        <v>9200</v>
      </c>
      <c r="O224" t="s">
        <v>1357</v>
      </c>
      <c r="P224" t="s">
        <v>1361</v>
      </c>
      <c r="Q224" s="1">
        <v>44361</v>
      </c>
      <c r="R224" t="s">
        <v>1724</v>
      </c>
    </row>
    <row r="225" spans="1:18" x14ac:dyDescent="0.25">
      <c r="A225" t="s">
        <v>1339</v>
      </c>
      <c r="B225" t="s">
        <v>1369</v>
      </c>
      <c r="C225" t="s">
        <v>1370</v>
      </c>
      <c r="D225" t="s">
        <v>1334</v>
      </c>
      <c r="E225">
        <v>50</v>
      </c>
      <c r="F225" s="1">
        <v>44699</v>
      </c>
      <c r="G225">
        <v>96100</v>
      </c>
      <c r="H225">
        <v>0</v>
      </c>
      <c r="I225">
        <v>0</v>
      </c>
      <c r="J225">
        <v>0</v>
      </c>
      <c r="K225" t="s">
        <v>1356</v>
      </c>
      <c r="L225">
        <v>95100</v>
      </c>
      <c r="M225" t="s">
        <v>1336</v>
      </c>
      <c r="N225">
        <v>7300</v>
      </c>
      <c r="O225" t="s">
        <v>1357</v>
      </c>
      <c r="P225" t="s">
        <v>1376</v>
      </c>
      <c r="Q225" s="1">
        <v>46022</v>
      </c>
      <c r="R225" t="s">
        <v>1812</v>
      </c>
    </row>
    <row r="226" spans="1:18" x14ac:dyDescent="0.25">
      <c r="A226" t="s">
        <v>1339</v>
      </c>
      <c r="B226" t="s">
        <v>1369</v>
      </c>
      <c r="C226" t="s">
        <v>1370</v>
      </c>
      <c r="D226" t="s">
        <v>1334</v>
      </c>
      <c r="E226">
        <v>34</v>
      </c>
      <c r="F226" s="1">
        <v>43933</v>
      </c>
      <c r="G226">
        <v>64200</v>
      </c>
      <c r="H226">
        <v>0</v>
      </c>
      <c r="I226">
        <v>0</v>
      </c>
      <c r="J226">
        <v>0</v>
      </c>
      <c r="K226" t="s">
        <v>1356</v>
      </c>
      <c r="L226">
        <v>41700</v>
      </c>
      <c r="M226" t="s">
        <v>16</v>
      </c>
      <c r="N226">
        <v>3900</v>
      </c>
      <c r="O226" t="s">
        <v>1357</v>
      </c>
      <c r="P226" t="s">
        <v>1338</v>
      </c>
      <c r="Q226" s="1">
        <v>45432</v>
      </c>
      <c r="R226" t="s">
        <v>1770</v>
      </c>
    </row>
    <row r="227" spans="1:18" x14ac:dyDescent="0.25">
      <c r="A227" t="s">
        <v>1346</v>
      </c>
      <c r="B227" t="s">
        <v>1369</v>
      </c>
      <c r="C227" t="s">
        <v>1370</v>
      </c>
      <c r="D227" t="s">
        <v>1334</v>
      </c>
      <c r="E227">
        <v>26</v>
      </c>
      <c r="F227" s="1">
        <v>45899</v>
      </c>
      <c r="G227">
        <v>115000</v>
      </c>
      <c r="H227">
        <v>0</v>
      </c>
      <c r="I227">
        <v>0</v>
      </c>
      <c r="J227">
        <v>0</v>
      </c>
      <c r="K227" t="s">
        <v>1356</v>
      </c>
      <c r="L227">
        <v>111100</v>
      </c>
      <c r="M227" t="s">
        <v>1344</v>
      </c>
      <c r="N227">
        <v>9100</v>
      </c>
      <c r="O227" t="s">
        <v>1357</v>
      </c>
      <c r="P227" t="s">
        <v>1345</v>
      </c>
      <c r="Q227" s="1">
        <v>44919</v>
      </c>
      <c r="R227" t="s">
        <v>1647</v>
      </c>
    </row>
    <row r="228" spans="1:18" x14ac:dyDescent="0.25">
      <c r="A228" t="s">
        <v>1339</v>
      </c>
      <c r="B228" t="s">
        <v>1340</v>
      </c>
      <c r="C228" t="s">
        <v>1341</v>
      </c>
      <c r="D228" t="s">
        <v>1334</v>
      </c>
      <c r="E228">
        <v>23</v>
      </c>
      <c r="F228" s="1">
        <v>44313</v>
      </c>
      <c r="G228">
        <v>149700</v>
      </c>
      <c r="H228">
        <v>0</v>
      </c>
      <c r="I228">
        <v>0</v>
      </c>
      <c r="J228">
        <v>0</v>
      </c>
      <c r="K228" t="s">
        <v>1356</v>
      </c>
      <c r="L228">
        <v>169100</v>
      </c>
      <c r="M228" t="s">
        <v>1352</v>
      </c>
      <c r="N228">
        <v>16500</v>
      </c>
      <c r="O228" t="s">
        <v>1357</v>
      </c>
      <c r="P228" t="s">
        <v>1338</v>
      </c>
      <c r="Q228" s="1">
        <v>45774</v>
      </c>
      <c r="R228" t="s">
        <v>1697</v>
      </c>
    </row>
    <row r="229" spans="1:18" x14ac:dyDescent="0.25">
      <c r="A229" t="s">
        <v>1346</v>
      </c>
      <c r="B229" t="s">
        <v>1371</v>
      </c>
      <c r="C229" t="s">
        <v>1372</v>
      </c>
      <c r="D229" t="s">
        <v>1334</v>
      </c>
      <c r="E229">
        <v>36</v>
      </c>
      <c r="F229" s="1">
        <v>45900</v>
      </c>
      <c r="G229">
        <v>36100</v>
      </c>
      <c r="H229">
        <v>2442300</v>
      </c>
      <c r="I229">
        <v>9.56</v>
      </c>
      <c r="J229">
        <v>78303</v>
      </c>
      <c r="K229" t="s">
        <v>1343</v>
      </c>
      <c r="L229">
        <v>51200</v>
      </c>
      <c r="M229" t="s">
        <v>1359</v>
      </c>
      <c r="N229">
        <v>3000</v>
      </c>
      <c r="O229" t="s">
        <v>1337</v>
      </c>
      <c r="P229" t="s">
        <v>1345</v>
      </c>
      <c r="Q229" s="1">
        <v>45989</v>
      </c>
      <c r="R229" t="s">
        <v>1473</v>
      </c>
    </row>
    <row r="230" spans="1:18" x14ac:dyDescent="0.25">
      <c r="A230" t="s">
        <v>1366</v>
      </c>
      <c r="B230" t="s">
        <v>1371</v>
      </c>
      <c r="C230" t="s">
        <v>1372</v>
      </c>
      <c r="D230" t="s">
        <v>1342</v>
      </c>
      <c r="E230">
        <v>27</v>
      </c>
      <c r="F230" s="1">
        <v>43724</v>
      </c>
      <c r="G230">
        <v>207200</v>
      </c>
      <c r="H230">
        <v>209900</v>
      </c>
      <c r="I230">
        <v>13.71</v>
      </c>
      <c r="J230">
        <v>18818</v>
      </c>
      <c r="K230" t="s">
        <v>1343</v>
      </c>
      <c r="L230">
        <v>176700</v>
      </c>
      <c r="M230" t="s">
        <v>1359</v>
      </c>
      <c r="N230">
        <v>9200</v>
      </c>
      <c r="O230" t="s">
        <v>1337</v>
      </c>
      <c r="P230" t="s">
        <v>1338</v>
      </c>
      <c r="Q230" s="1">
        <v>46018</v>
      </c>
      <c r="R230" t="s">
        <v>1471</v>
      </c>
    </row>
    <row r="231" spans="1:18" x14ac:dyDescent="0.25">
      <c r="A231" t="s">
        <v>1339</v>
      </c>
      <c r="B231" t="s">
        <v>1354</v>
      </c>
      <c r="C231" t="s">
        <v>1355</v>
      </c>
      <c r="D231" t="s">
        <v>1334</v>
      </c>
      <c r="E231">
        <v>34</v>
      </c>
      <c r="F231" s="1">
        <v>43748</v>
      </c>
      <c r="G231">
        <v>60400</v>
      </c>
      <c r="H231">
        <v>453300</v>
      </c>
      <c r="I231">
        <v>14.56</v>
      </c>
      <c r="J231">
        <v>12515</v>
      </c>
      <c r="K231" t="s">
        <v>1343</v>
      </c>
      <c r="L231">
        <v>36500</v>
      </c>
      <c r="M231" t="s">
        <v>16</v>
      </c>
      <c r="N231">
        <v>10500</v>
      </c>
      <c r="O231" t="s">
        <v>1337</v>
      </c>
      <c r="P231" t="s">
        <v>1338</v>
      </c>
      <c r="Q231" s="1">
        <v>45939</v>
      </c>
      <c r="R231" t="s">
        <v>1799</v>
      </c>
    </row>
    <row r="232" spans="1:18" x14ac:dyDescent="0.25">
      <c r="A232" t="s">
        <v>1346</v>
      </c>
      <c r="B232" t="s">
        <v>1362</v>
      </c>
      <c r="C232" t="s">
        <v>1363</v>
      </c>
      <c r="D232" t="s">
        <v>1342</v>
      </c>
      <c r="E232">
        <v>29</v>
      </c>
      <c r="F232" s="1">
        <v>45115</v>
      </c>
      <c r="G232">
        <v>109400</v>
      </c>
      <c r="H232">
        <v>0</v>
      </c>
      <c r="I232">
        <v>0</v>
      </c>
      <c r="J232">
        <v>0</v>
      </c>
      <c r="K232" t="s">
        <v>1356</v>
      </c>
      <c r="L232">
        <v>131700</v>
      </c>
      <c r="M232" t="s">
        <v>1336</v>
      </c>
      <c r="N232">
        <v>4500</v>
      </c>
      <c r="O232" t="s">
        <v>1357</v>
      </c>
      <c r="P232" t="s">
        <v>1338</v>
      </c>
      <c r="Q232" s="1">
        <v>44272</v>
      </c>
      <c r="R232" t="s">
        <v>1802</v>
      </c>
    </row>
    <row r="233" spans="1:18" x14ac:dyDescent="0.25">
      <c r="A233" t="s">
        <v>1331</v>
      </c>
      <c r="B233" t="s">
        <v>1332</v>
      </c>
      <c r="C233" t="s">
        <v>1333</v>
      </c>
      <c r="D233" t="s">
        <v>1334</v>
      </c>
      <c r="E233">
        <v>35</v>
      </c>
      <c r="F233" s="1">
        <v>45364</v>
      </c>
      <c r="G233">
        <v>126700</v>
      </c>
      <c r="H233">
        <v>408500</v>
      </c>
      <c r="I233">
        <v>14.37</v>
      </c>
      <c r="J233">
        <v>36749</v>
      </c>
      <c r="K233" t="s">
        <v>1343</v>
      </c>
      <c r="L233">
        <v>83000</v>
      </c>
      <c r="M233" t="s">
        <v>1344</v>
      </c>
      <c r="N233">
        <v>5000</v>
      </c>
      <c r="O233" t="s">
        <v>1337</v>
      </c>
      <c r="P233" t="s">
        <v>1345</v>
      </c>
      <c r="Q233" s="1">
        <v>44689</v>
      </c>
      <c r="R233" t="s">
        <v>1801</v>
      </c>
    </row>
    <row r="234" spans="1:18" x14ac:dyDescent="0.25">
      <c r="A234" t="s">
        <v>1339</v>
      </c>
      <c r="B234" t="s">
        <v>1369</v>
      </c>
      <c r="C234" t="s">
        <v>1370</v>
      </c>
      <c r="D234" t="s">
        <v>1342</v>
      </c>
      <c r="E234">
        <v>41</v>
      </c>
      <c r="F234" s="1">
        <v>43505</v>
      </c>
      <c r="G234">
        <v>102500</v>
      </c>
      <c r="H234">
        <v>0</v>
      </c>
      <c r="I234">
        <v>0</v>
      </c>
      <c r="J234">
        <v>0</v>
      </c>
      <c r="K234" t="s">
        <v>1356</v>
      </c>
      <c r="L234">
        <v>91300</v>
      </c>
      <c r="M234" t="s">
        <v>16</v>
      </c>
      <c r="N234">
        <v>10500</v>
      </c>
      <c r="O234" t="s">
        <v>1357</v>
      </c>
      <c r="P234" t="s">
        <v>1338</v>
      </c>
      <c r="Q234" s="1">
        <v>46212</v>
      </c>
      <c r="R234" t="s">
        <v>1551</v>
      </c>
    </row>
    <row r="235" spans="1:18" x14ac:dyDescent="0.25">
      <c r="A235" t="s">
        <v>1339</v>
      </c>
      <c r="B235" t="s">
        <v>1375</v>
      </c>
      <c r="C235" t="s">
        <v>1363</v>
      </c>
      <c r="D235" t="s">
        <v>1342</v>
      </c>
      <c r="E235">
        <v>55</v>
      </c>
      <c r="F235" s="1">
        <v>45999</v>
      </c>
      <c r="G235">
        <v>68400</v>
      </c>
      <c r="H235">
        <v>118300</v>
      </c>
      <c r="I235">
        <v>11.66</v>
      </c>
      <c r="J235">
        <v>5550</v>
      </c>
      <c r="K235" t="s">
        <v>1335</v>
      </c>
      <c r="L235">
        <v>64000</v>
      </c>
      <c r="M235" t="s">
        <v>1352</v>
      </c>
      <c r="N235">
        <v>3100</v>
      </c>
      <c r="O235" t="s">
        <v>1337</v>
      </c>
      <c r="P235" t="s">
        <v>1338</v>
      </c>
      <c r="Q235" s="1">
        <v>45944</v>
      </c>
      <c r="R235" t="s">
        <v>1665</v>
      </c>
    </row>
    <row r="236" spans="1:18" x14ac:dyDescent="0.25">
      <c r="A236" t="s">
        <v>1346</v>
      </c>
      <c r="B236" t="s">
        <v>1332</v>
      </c>
      <c r="C236" t="s">
        <v>1333</v>
      </c>
      <c r="D236" t="s">
        <v>1334</v>
      </c>
      <c r="E236">
        <v>22</v>
      </c>
      <c r="F236" s="1">
        <v>45733</v>
      </c>
      <c r="G236">
        <v>49500</v>
      </c>
      <c r="H236">
        <v>0</v>
      </c>
      <c r="I236">
        <v>0</v>
      </c>
      <c r="J236">
        <v>0</v>
      </c>
      <c r="K236" t="s">
        <v>1356</v>
      </c>
      <c r="L236">
        <v>48600</v>
      </c>
      <c r="M236" t="s">
        <v>1352</v>
      </c>
      <c r="N236">
        <v>11600</v>
      </c>
      <c r="O236" t="s">
        <v>1357</v>
      </c>
      <c r="P236" t="s">
        <v>1345</v>
      </c>
      <c r="Q236" s="1">
        <v>46069</v>
      </c>
      <c r="R236" t="s">
        <v>1806</v>
      </c>
    </row>
    <row r="237" spans="1:18" x14ac:dyDescent="0.25">
      <c r="A237" t="s">
        <v>1331</v>
      </c>
      <c r="B237" t="s">
        <v>1371</v>
      </c>
      <c r="C237" t="s">
        <v>1372</v>
      </c>
      <c r="D237" t="s">
        <v>1342</v>
      </c>
      <c r="E237">
        <v>47</v>
      </c>
      <c r="F237" s="1">
        <v>44480</v>
      </c>
      <c r="G237">
        <v>59700</v>
      </c>
      <c r="H237">
        <v>0</v>
      </c>
      <c r="I237">
        <v>0</v>
      </c>
      <c r="J237">
        <v>0</v>
      </c>
      <c r="K237" t="s">
        <v>1356</v>
      </c>
      <c r="L237">
        <v>70000</v>
      </c>
      <c r="M237" t="s">
        <v>1352</v>
      </c>
      <c r="N237">
        <v>3800</v>
      </c>
      <c r="O237" t="s">
        <v>1357</v>
      </c>
      <c r="P237" t="s">
        <v>1345</v>
      </c>
      <c r="Q237" s="1">
        <v>44831</v>
      </c>
      <c r="R237" t="s">
        <v>1765</v>
      </c>
    </row>
    <row r="238" spans="1:18" x14ac:dyDescent="0.25">
      <c r="A238" t="s">
        <v>1346</v>
      </c>
      <c r="B238" t="s">
        <v>1373</v>
      </c>
      <c r="C238" t="s">
        <v>1365</v>
      </c>
      <c r="D238" t="s">
        <v>1334</v>
      </c>
      <c r="E238">
        <v>22</v>
      </c>
      <c r="F238" s="1">
        <v>44078</v>
      </c>
      <c r="G238">
        <v>283700</v>
      </c>
      <c r="H238">
        <v>0</v>
      </c>
      <c r="I238">
        <v>0</v>
      </c>
      <c r="J238">
        <v>0</v>
      </c>
      <c r="K238" t="s">
        <v>1356</v>
      </c>
      <c r="L238">
        <v>235200</v>
      </c>
      <c r="M238" t="s">
        <v>16</v>
      </c>
      <c r="N238">
        <v>22100</v>
      </c>
      <c r="O238" t="s">
        <v>1357</v>
      </c>
      <c r="P238" t="s">
        <v>1361</v>
      </c>
      <c r="Q238" s="1">
        <v>44173</v>
      </c>
      <c r="R238" t="s">
        <v>1632</v>
      </c>
    </row>
    <row r="239" spans="1:18" x14ac:dyDescent="0.25">
      <c r="A239" t="s">
        <v>1366</v>
      </c>
      <c r="B239" t="s">
        <v>1373</v>
      </c>
      <c r="C239" t="s">
        <v>1365</v>
      </c>
      <c r="D239" t="s">
        <v>1342</v>
      </c>
      <c r="E239">
        <v>55</v>
      </c>
      <c r="F239" s="1">
        <v>45381</v>
      </c>
      <c r="G239">
        <v>35900</v>
      </c>
      <c r="H239">
        <v>0</v>
      </c>
      <c r="I239">
        <v>0</v>
      </c>
      <c r="J239">
        <v>0</v>
      </c>
      <c r="K239" t="s">
        <v>1356</v>
      </c>
      <c r="L239">
        <v>33400</v>
      </c>
      <c r="M239" t="s">
        <v>1344</v>
      </c>
      <c r="N239">
        <v>69700</v>
      </c>
      <c r="O239" t="s">
        <v>1357</v>
      </c>
      <c r="P239" t="s">
        <v>1338</v>
      </c>
      <c r="Q239" s="1">
        <v>44521</v>
      </c>
      <c r="R239" t="s">
        <v>1413</v>
      </c>
    </row>
    <row r="240" spans="1:18" x14ac:dyDescent="0.25">
      <c r="A240" t="s">
        <v>1331</v>
      </c>
      <c r="B240" t="s">
        <v>1375</v>
      </c>
      <c r="C240" t="s">
        <v>1363</v>
      </c>
      <c r="D240" t="s">
        <v>1334</v>
      </c>
      <c r="E240">
        <v>38</v>
      </c>
      <c r="F240" s="1">
        <v>44153</v>
      </c>
      <c r="G240">
        <v>40700</v>
      </c>
      <c r="H240">
        <v>0</v>
      </c>
      <c r="I240">
        <v>0</v>
      </c>
      <c r="J240">
        <v>0</v>
      </c>
      <c r="K240" t="s">
        <v>1356</v>
      </c>
      <c r="L240">
        <v>40600</v>
      </c>
      <c r="M240" t="s">
        <v>1359</v>
      </c>
      <c r="N240">
        <v>3900</v>
      </c>
      <c r="O240" t="s">
        <v>1357</v>
      </c>
      <c r="P240" t="s">
        <v>1361</v>
      </c>
      <c r="Q240" s="1">
        <v>44370</v>
      </c>
      <c r="R240" t="s">
        <v>1821</v>
      </c>
    </row>
    <row r="241" spans="1:18" x14ac:dyDescent="0.25">
      <c r="A241" t="s">
        <v>1366</v>
      </c>
      <c r="B241" t="s">
        <v>1354</v>
      </c>
      <c r="C241" t="s">
        <v>1355</v>
      </c>
      <c r="D241" t="s">
        <v>1342</v>
      </c>
      <c r="E241">
        <v>34</v>
      </c>
      <c r="F241" s="1">
        <v>44078</v>
      </c>
      <c r="G241">
        <v>39200</v>
      </c>
      <c r="H241">
        <v>0</v>
      </c>
      <c r="I241">
        <v>0</v>
      </c>
      <c r="J241">
        <v>0</v>
      </c>
      <c r="K241" t="s">
        <v>1356</v>
      </c>
      <c r="L241">
        <v>40700</v>
      </c>
      <c r="M241" t="s">
        <v>1336</v>
      </c>
      <c r="N241">
        <v>13700</v>
      </c>
      <c r="O241" t="s">
        <v>1357</v>
      </c>
      <c r="P241" t="s">
        <v>1345</v>
      </c>
      <c r="Q241" s="1">
        <v>44523</v>
      </c>
      <c r="R241" t="s">
        <v>1560</v>
      </c>
    </row>
    <row r="242" spans="1:18" x14ac:dyDescent="0.25">
      <c r="A242" t="s">
        <v>1331</v>
      </c>
      <c r="B242" t="s">
        <v>1371</v>
      </c>
      <c r="C242" t="s">
        <v>1372</v>
      </c>
      <c r="D242" t="s">
        <v>1334</v>
      </c>
      <c r="E242">
        <v>40</v>
      </c>
      <c r="F242" s="1">
        <v>45773</v>
      </c>
      <c r="G242">
        <v>84200</v>
      </c>
      <c r="H242">
        <v>0</v>
      </c>
      <c r="I242">
        <v>0</v>
      </c>
      <c r="J242">
        <v>0</v>
      </c>
      <c r="K242" t="s">
        <v>1356</v>
      </c>
      <c r="L242">
        <v>86300</v>
      </c>
      <c r="M242" t="s">
        <v>1359</v>
      </c>
      <c r="N242">
        <v>4400</v>
      </c>
      <c r="O242" t="s">
        <v>1357</v>
      </c>
      <c r="P242" t="s">
        <v>1338</v>
      </c>
      <c r="Q242" s="1">
        <v>46207</v>
      </c>
      <c r="R242" t="s">
        <v>1399</v>
      </c>
    </row>
    <row r="243" spans="1:18" x14ac:dyDescent="0.25">
      <c r="A243" t="s">
        <v>1331</v>
      </c>
      <c r="B243" t="s">
        <v>1375</v>
      </c>
      <c r="C243" t="s">
        <v>1363</v>
      </c>
      <c r="D243" t="s">
        <v>1334</v>
      </c>
      <c r="E243">
        <v>38</v>
      </c>
      <c r="F243" s="1">
        <v>45879</v>
      </c>
      <c r="G243">
        <v>20500</v>
      </c>
      <c r="H243">
        <v>0</v>
      </c>
      <c r="I243">
        <v>0</v>
      </c>
      <c r="J243">
        <v>0</v>
      </c>
      <c r="K243" t="s">
        <v>1356</v>
      </c>
      <c r="L243">
        <v>22700</v>
      </c>
      <c r="M243" t="s">
        <v>1344</v>
      </c>
      <c r="N243">
        <v>21700</v>
      </c>
      <c r="O243" t="s">
        <v>1357</v>
      </c>
      <c r="P243" t="s">
        <v>1345</v>
      </c>
      <c r="Q243" s="1">
        <v>45082</v>
      </c>
      <c r="R243" t="s">
        <v>1813</v>
      </c>
    </row>
    <row r="244" spans="1:18" x14ac:dyDescent="0.25">
      <c r="A244" t="s">
        <v>1331</v>
      </c>
      <c r="B244" t="s">
        <v>1340</v>
      </c>
      <c r="C244" t="s">
        <v>1341</v>
      </c>
      <c r="D244" t="s">
        <v>1342</v>
      </c>
      <c r="E244">
        <v>30</v>
      </c>
      <c r="F244" s="1">
        <v>45247</v>
      </c>
      <c r="G244">
        <v>23700</v>
      </c>
      <c r="H244">
        <v>0</v>
      </c>
      <c r="I244">
        <v>0</v>
      </c>
      <c r="J244">
        <v>0</v>
      </c>
      <c r="K244" t="s">
        <v>1356</v>
      </c>
      <c r="L244">
        <v>28700</v>
      </c>
      <c r="M244" t="s">
        <v>1359</v>
      </c>
      <c r="N244">
        <v>2700</v>
      </c>
      <c r="O244" t="s">
        <v>1357</v>
      </c>
      <c r="P244" t="s">
        <v>1345</v>
      </c>
      <c r="Q244" s="1">
        <v>43513</v>
      </c>
      <c r="R244" t="s">
        <v>1491</v>
      </c>
    </row>
    <row r="245" spans="1:18" x14ac:dyDescent="0.25">
      <c r="A245" t="s">
        <v>1339</v>
      </c>
      <c r="B245" t="s">
        <v>1347</v>
      </c>
      <c r="C245" t="s">
        <v>1348</v>
      </c>
      <c r="D245" t="s">
        <v>1334</v>
      </c>
      <c r="E245">
        <v>45</v>
      </c>
      <c r="F245" s="1">
        <v>45276</v>
      </c>
      <c r="G245">
        <v>60100</v>
      </c>
      <c r="H245">
        <v>650300</v>
      </c>
      <c r="I245">
        <v>8.3800000000000008</v>
      </c>
      <c r="J245">
        <v>20492</v>
      </c>
      <c r="K245" t="s">
        <v>1335</v>
      </c>
      <c r="L245">
        <v>66000</v>
      </c>
      <c r="M245" t="s">
        <v>16</v>
      </c>
      <c r="N245">
        <v>13100</v>
      </c>
      <c r="O245" t="s">
        <v>1337</v>
      </c>
      <c r="P245" t="s">
        <v>1376</v>
      </c>
      <c r="Q245" s="1">
        <v>43843</v>
      </c>
      <c r="R245" t="s">
        <v>1718</v>
      </c>
    </row>
    <row r="246" spans="1:18" x14ac:dyDescent="0.25">
      <c r="A246" t="s">
        <v>1346</v>
      </c>
      <c r="B246" t="s">
        <v>1375</v>
      </c>
      <c r="C246" t="s">
        <v>1363</v>
      </c>
      <c r="D246" t="s">
        <v>1334</v>
      </c>
      <c r="E246">
        <v>22</v>
      </c>
      <c r="F246" s="1">
        <v>45013</v>
      </c>
      <c r="G246">
        <v>25100</v>
      </c>
      <c r="H246">
        <v>1282500</v>
      </c>
      <c r="I246">
        <v>11.69</v>
      </c>
      <c r="J246">
        <v>60186</v>
      </c>
      <c r="K246" t="s">
        <v>1343</v>
      </c>
      <c r="L246">
        <v>27900</v>
      </c>
      <c r="M246" t="s">
        <v>1352</v>
      </c>
      <c r="N246">
        <v>3900</v>
      </c>
      <c r="O246" t="s">
        <v>1337</v>
      </c>
      <c r="P246" t="s">
        <v>1338</v>
      </c>
      <c r="Q246" s="1">
        <v>45070</v>
      </c>
      <c r="R246" t="s">
        <v>1810</v>
      </c>
    </row>
    <row r="247" spans="1:18" x14ac:dyDescent="0.25">
      <c r="A247" t="s">
        <v>1331</v>
      </c>
      <c r="B247" t="s">
        <v>1364</v>
      </c>
      <c r="C247" t="s">
        <v>1365</v>
      </c>
      <c r="D247" t="s">
        <v>1334</v>
      </c>
      <c r="E247">
        <v>45</v>
      </c>
      <c r="F247" s="1">
        <v>45396</v>
      </c>
      <c r="G247">
        <v>26900</v>
      </c>
      <c r="H247">
        <v>0</v>
      </c>
      <c r="I247">
        <v>0</v>
      </c>
      <c r="J247">
        <v>0</v>
      </c>
      <c r="K247" t="s">
        <v>1356</v>
      </c>
      <c r="L247">
        <v>16300</v>
      </c>
      <c r="M247" t="s">
        <v>1344</v>
      </c>
      <c r="N247">
        <v>7100</v>
      </c>
      <c r="O247" t="s">
        <v>1357</v>
      </c>
      <c r="P247" t="s">
        <v>1345</v>
      </c>
      <c r="Q247" s="1">
        <v>45073</v>
      </c>
      <c r="R247" t="s">
        <v>1660</v>
      </c>
    </row>
    <row r="248" spans="1:18" x14ac:dyDescent="0.25">
      <c r="A248" t="s">
        <v>1339</v>
      </c>
      <c r="B248" t="s">
        <v>1332</v>
      </c>
      <c r="C248" t="s">
        <v>1333</v>
      </c>
      <c r="D248" t="s">
        <v>1334</v>
      </c>
      <c r="E248">
        <v>53</v>
      </c>
      <c r="F248" s="1">
        <v>44618</v>
      </c>
      <c r="G248">
        <v>25300</v>
      </c>
      <c r="H248">
        <v>456900</v>
      </c>
      <c r="I248">
        <v>10.78</v>
      </c>
      <c r="J248">
        <v>11760</v>
      </c>
      <c r="K248" t="s">
        <v>1343</v>
      </c>
      <c r="L248">
        <v>25600</v>
      </c>
      <c r="M248" t="s">
        <v>1344</v>
      </c>
      <c r="N248">
        <v>3400</v>
      </c>
      <c r="O248" t="s">
        <v>1337</v>
      </c>
      <c r="P248" t="s">
        <v>1338</v>
      </c>
      <c r="Q248" s="1">
        <v>45579</v>
      </c>
      <c r="R248" t="s">
        <v>1783</v>
      </c>
    </row>
    <row r="249" spans="1:18" x14ac:dyDescent="0.25">
      <c r="A249" t="s">
        <v>1366</v>
      </c>
      <c r="B249" t="s">
        <v>1367</v>
      </c>
      <c r="C249" t="s">
        <v>1341</v>
      </c>
      <c r="D249" t="s">
        <v>1334</v>
      </c>
      <c r="E249">
        <v>56</v>
      </c>
      <c r="F249" s="1">
        <v>44040</v>
      </c>
      <c r="G249">
        <v>36500</v>
      </c>
      <c r="H249">
        <v>296800</v>
      </c>
      <c r="I249">
        <v>7.76</v>
      </c>
      <c r="J249">
        <v>7212</v>
      </c>
      <c r="K249" t="s">
        <v>1343</v>
      </c>
      <c r="L249">
        <v>40900</v>
      </c>
      <c r="M249" t="s">
        <v>1359</v>
      </c>
      <c r="N249">
        <v>17800</v>
      </c>
      <c r="O249" t="s">
        <v>1337</v>
      </c>
      <c r="P249" t="s">
        <v>1376</v>
      </c>
      <c r="Q249" s="1">
        <v>44003</v>
      </c>
      <c r="R249" t="s">
        <v>1542</v>
      </c>
    </row>
    <row r="250" spans="1:18" x14ac:dyDescent="0.25">
      <c r="A250" t="s">
        <v>1339</v>
      </c>
      <c r="B250" t="s">
        <v>1358</v>
      </c>
      <c r="C250" t="s">
        <v>1333</v>
      </c>
      <c r="D250" t="s">
        <v>1334</v>
      </c>
      <c r="E250">
        <v>51</v>
      </c>
      <c r="F250" s="1">
        <v>45376</v>
      </c>
      <c r="G250">
        <v>139600</v>
      </c>
      <c r="H250">
        <v>0</v>
      </c>
      <c r="I250">
        <v>0</v>
      </c>
      <c r="J250">
        <v>0</v>
      </c>
      <c r="K250" t="s">
        <v>1356</v>
      </c>
      <c r="L250">
        <v>165000</v>
      </c>
      <c r="M250" t="s">
        <v>16</v>
      </c>
      <c r="N250">
        <v>4000</v>
      </c>
      <c r="O250" t="s">
        <v>1357</v>
      </c>
      <c r="P250" t="s">
        <v>1338</v>
      </c>
      <c r="Q250" s="1">
        <v>45636</v>
      </c>
      <c r="R250" t="s">
        <v>1785</v>
      </c>
    </row>
    <row r="251" spans="1:18" x14ac:dyDescent="0.25">
      <c r="A251" t="s">
        <v>1331</v>
      </c>
      <c r="B251" t="s">
        <v>1354</v>
      </c>
      <c r="C251" t="s">
        <v>1355</v>
      </c>
      <c r="D251" t="s">
        <v>1334</v>
      </c>
      <c r="E251">
        <v>34</v>
      </c>
      <c r="F251" s="1">
        <v>44478</v>
      </c>
      <c r="G251">
        <v>169000</v>
      </c>
      <c r="H251">
        <v>0</v>
      </c>
      <c r="I251">
        <v>0</v>
      </c>
      <c r="J251">
        <v>0</v>
      </c>
      <c r="K251" t="s">
        <v>1356</v>
      </c>
      <c r="L251">
        <v>139700</v>
      </c>
      <c r="M251" t="s">
        <v>1359</v>
      </c>
      <c r="N251">
        <v>14000</v>
      </c>
      <c r="O251" t="s">
        <v>1357</v>
      </c>
      <c r="P251" t="s">
        <v>1376</v>
      </c>
      <c r="Q251" s="1">
        <v>45217</v>
      </c>
      <c r="R251" t="s">
        <v>1426</v>
      </c>
    </row>
    <row r="252" spans="1:18" x14ac:dyDescent="0.25">
      <c r="A252" t="s">
        <v>1346</v>
      </c>
      <c r="B252" t="s">
        <v>1375</v>
      </c>
      <c r="C252" t="s">
        <v>1363</v>
      </c>
      <c r="D252" t="s">
        <v>1334</v>
      </c>
      <c r="E252">
        <v>21</v>
      </c>
      <c r="F252" s="1">
        <v>44135</v>
      </c>
      <c r="G252">
        <v>383200</v>
      </c>
      <c r="H252">
        <v>0</v>
      </c>
      <c r="I252">
        <v>0</v>
      </c>
      <c r="J252">
        <v>0</v>
      </c>
      <c r="K252" t="s">
        <v>1356</v>
      </c>
      <c r="L252">
        <v>320100</v>
      </c>
      <c r="M252" t="s">
        <v>1359</v>
      </c>
      <c r="N252">
        <v>6200</v>
      </c>
      <c r="O252" t="s">
        <v>1357</v>
      </c>
      <c r="P252" t="s">
        <v>1376</v>
      </c>
      <c r="Q252" s="1">
        <v>44696</v>
      </c>
      <c r="R252" t="s">
        <v>1685</v>
      </c>
    </row>
    <row r="253" spans="1:18" x14ac:dyDescent="0.25">
      <c r="A253" t="s">
        <v>1346</v>
      </c>
      <c r="B253" t="s">
        <v>1371</v>
      </c>
      <c r="C253" t="s">
        <v>1372</v>
      </c>
      <c r="D253" t="s">
        <v>1342</v>
      </c>
      <c r="E253">
        <v>36</v>
      </c>
      <c r="F253" s="1">
        <v>43734</v>
      </c>
      <c r="G253">
        <v>371500</v>
      </c>
      <c r="H253">
        <v>440100</v>
      </c>
      <c r="I253">
        <v>15.31</v>
      </c>
      <c r="J253">
        <v>39787</v>
      </c>
      <c r="K253" t="s">
        <v>1335</v>
      </c>
      <c r="L253">
        <v>318200</v>
      </c>
      <c r="M253" t="s">
        <v>1344</v>
      </c>
      <c r="N253">
        <v>7700</v>
      </c>
      <c r="O253" t="s">
        <v>1337</v>
      </c>
      <c r="P253" t="s">
        <v>1338</v>
      </c>
      <c r="Q253" s="1">
        <v>44113</v>
      </c>
      <c r="R253" t="s">
        <v>1485</v>
      </c>
    </row>
    <row r="254" spans="1:18" x14ac:dyDescent="0.25">
      <c r="A254" t="s">
        <v>1339</v>
      </c>
      <c r="B254" t="s">
        <v>1360</v>
      </c>
      <c r="C254" t="s">
        <v>1341</v>
      </c>
      <c r="D254" t="s">
        <v>1334</v>
      </c>
      <c r="E254">
        <v>23</v>
      </c>
      <c r="F254" s="1">
        <v>44749</v>
      </c>
      <c r="G254">
        <v>146300</v>
      </c>
      <c r="H254">
        <v>334300</v>
      </c>
      <c r="I254">
        <v>13.91</v>
      </c>
      <c r="J254">
        <v>9120</v>
      </c>
      <c r="K254" t="s">
        <v>1343</v>
      </c>
      <c r="L254">
        <v>165900</v>
      </c>
      <c r="M254" t="s">
        <v>1359</v>
      </c>
      <c r="N254">
        <v>9700</v>
      </c>
      <c r="O254" t="s">
        <v>1337</v>
      </c>
      <c r="P254" t="s">
        <v>1361</v>
      </c>
      <c r="Q254" s="1">
        <v>45714</v>
      </c>
      <c r="R254" t="s">
        <v>1490</v>
      </c>
    </row>
    <row r="255" spans="1:18" x14ac:dyDescent="0.25">
      <c r="A255" t="s">
        <v>1346</v>
      </c>
      <c r="B255" t="s">
        <v>1373</v>
      </c>
      <c r="C255" t="s">
        <v>1365</v>
      </c>
      <c r="D255" t="s">
        <v>1334</v>
      </c>
      <c r="E255">
        <v>55</v>
      </c>
      <c r="F255" s="1">
        <v>44389</v>
      </c>
      <c r="G255">
        <v>179700</v>
      </c>
      <c r="H255">
        <v>395600</v>
      </c>
      <c r="I255">
        <v>13.33</v>
      </c>
      <c r="J255">
        <v>9068</v>
      </c>
      <c r="K255" t="s">
        <v>1335</v>
      </c>
      <c r="L255">
        <v>226100</v>
      </c>
      <c r="M255" t="s">
        <v>1352</v>
      </c>
      <c r="N255">
        <v>4300</v>
      </c>
      <c r="O255" t="s">
        <v>1337</v>
      </c>
      <c r="P255" t="s">
        <v>1376</v>
      </c>
      <c r="Q255" s="1">
        <v>45029</v>
      </c>
      <c r="R255" t="s">
        <v>1414</v>
      </c>
    </row>
    <row r="256" spans="1:18" x14ac:dyDescent="0.25">
      <c r="A256" t="s">
        <v>1346</v>
      </c>
      <c r="B256" t="s">
        <v>1364</v>
      </c>
      <c r="C256" t="s">
        <v>1365</v>
      </c>
      <c r="D256" t="s">
        <v>1334</v>
      </c>
      <c r="E256">
        <v>61</v>
      </c>
      <c r="F256" s="1">
        <v>44591</v>
      </c>
      <c r="G256">
        <v>83800</v>
      </c>
      <c r="H256">
        <v>622200</v>
      </c>
      <c r="I256">
        <v>11.68</v>
      </c>
      <c r="J256">
        <v>55189</v>
      </c>
      <c r="K256" t="s">
        <v>1335</v>
      </c>
      <c r="L256">
        <v>75300</v>
      </c>
      <c r="M256" t="s">
        <v>1359</v>
      </c>
      <c r="N256">
        <v>10300</v>
      </c>
      <c r="O256" t="s">
        <v>1337</v>
      </c>
      <c r="P256" t="s">
        <v>1338</v>
      </c>
      <c r="Q256" s="1">
        <v>46258</v>
      </c>
      <c r="R256" t="s">
        <v>1805</v>
      </c>
    </row>
    <row r="257" spans="1:18" x14ac:dyDescent="0.25">
      <c r="A257" t="s">
        <v>1339</v>
      </c>
      <c r="B257" t="s">
        <v>1362</v>
      </c>
      <c r="C257" t="s">
        <v>1363</v>
      </c>
      <c r="D257" t="s">
        <v>1334</v>
      </c>
      <c r="E257">
        <v>26</v>
      </c>
      <c r="F257" s="1">
        <v>44995</v>
      </c>
      <c r="G257">
        <v>116700</v>
      </c>
      <c r="H257">
        <v>1212200</v>
      </c>
      <c r="I257">
        <v>14.18</v>
      </c>
      <c r="J257">
        <v>41536</v>
      </c>
      <c r="K257" t="s">
        <v>1351</v>
      </c>
      <c r="L257">
        <v>143200</v>
      </c>
      <c r="M257" t="s">
        <v>1352</v>
      </c>
      <c r="N257">
        <v>33700</v>
      </c>
      <c r="O257" t="s">
        <v>1353</v>
      </c>
      <c r="P257" t="s">
        <v>1345</v>
      </c>
      <c r="Q257" s="1">
        <v>45336</v>
      </c>
      <c r="R257" t="s">
        <v>1775</v>
      </c>
    </row>
    <row r="258" spans="1:18" x14ac:dyDescent="0.25">
      <c r="A258" t="s">
        <v>1339</v>
      </c>
      <c r="B258" t="s">
        <v>1369</v>
      </c>
      <c r="C258" t="s">
        <v>1370</v>
      </c>
      <c r="D258" t="s">
        <v>1342</v>
      </c>
      <c r="E258">
        <v>45</v>
      </c>
      <c r="F258" s="1">
        <v>45224</v>
      </c>
      <c r="G258">
        <v>391300</v>
      </c>
      <c r="H258">
        <v>1284600</v>
      </c>
      <c r="I258">
        <v>10.050000000000001</v>
      </c>
      <c r="J258">
        <v>32612</v>
      </c>
      <c r="K258" t="s">
        <v>1343</v>
      </c>
      <c r="L258">
        <v>403400</v>
      </c>
      <c r="M258" t="s">
        <v>1344</v>
      </c>
      <c r="N258">
        <v>4200</v>
      </c>
      <c r="O258" t="s">
        <v>1337</v>
      </c>
      <c r="P258" t="s">
        <v>1345</v>
      </c>
      <c r="Q258" s="1">
        <v>46150</v>
      </c>
      <c r="R258" t="s">
        <v>1605</v>
      </c>
    </row>
    <row r="259" spans="1:18" x14ac:dyDescent="0.25">
      <c r="A259" t="s">
        <v>1331</v>
      </c>
      <c r="B259" t="s">
        <v>1358</v>
      </c>
      <c r="C259" t="s">
        <v>1333</v>
      </c>
      <c r="D259" t="s">
        <v>1334</v>
      </c>
      <c r="E259">
        <v>33</v>
      </c>
      <c r="F259" s="1">
        <v>45060</v>
      </c>
      <c r="G259">
        <v>102800</v>
      </c>
      <c r="H259">
        <v>0</v>
      </c>
      <c r="I259">
        <v>0</v>
      </c>
      <c r="J259">
        <v>0</v>
      </c>
      <c r="K259" t="s">
        <v>1356</v>
      </c>
      <c r="L259">
        <v>99600</v>
      </c>
      <c r="M259" t="s">
        <v>16</v>
      </c>
      <c r="N259">
        <v>24400</v>
      </c>
      <c r="O259" t="s">
        <v>1357</v>
      </c>
      <c r="P259" t="s">
        <v>1338</v>
      </c>
      <c r="Q259" s="1">
        <v>45707</v>
      </c>
      <c r="R259" t="s">
        <v>1807</v>
      </c>
    </row>
    <row r="260" spans="1:18" x14ac:dyDescent="0.25">
      <c r="A260" t="s">
        <v>1339</v>
      </c>
      <c r="B260" t="s">
        <v>1349</v>
      </c>
      <c r="C260" t="s">
        <v>1350</v>
      </c>
      <c r="D260" t="s">
        <v>1334</v>
      </c>
      <c r="E260">
        <v>54</v>
      </c>
      <c r="F260" s="1">
        <v>43712</v>
      </c>
      <c r="G260">
        <v>199900</v>
      </c>
      <c r="H260">
        <v>0</v>
      </c>
      <c r="I260">
        <v>0</v>
      </c>
      <c r="J260">
        <v>0</v>
      </c>
      <c r="K260" t="s">
        <v>1356</v>
      </c>
      <c r="L260">
        <v>189300</v>
      </c>
      <c r="M260" t="s">
        <v>1352</v>
      </c>
      <c r="N260">
        <v>32700</v>
      </c>
      <c r="O260" t="s">
        <v>1357</v>
      </c>
      <c r="P260" t="s">
        <v>1338</v>
      </c>
      <c r="Q260" s="1">
        <v>44135</v>
      </c>
      <c r="R260" t="s">
        <v>1391</v>
      </c>
    </row>
    <row r="261" spans="1:18" x14ac:dyDescent="0.25">
      <c r="A261" t="s">
        <v>1339</v>
      </c>
      <c r="B261" t="s">
        <v>1354</v>
      </c>
      <c r="C261" t="s">
        <v>1355</v>
      </c>
      <c r="D261" t="s">
        <v>1342</v>
      </c>
      <c r="E261">
        <v>28</v>
      </c>
      <c r="F261" s="1">
        <v>45026</v>
      </c>
      <c r="G261">
        <v>33900</v>
      </c>
      <c r="H261">
        <v>337300</v>
      </c>
      <c r="I261">
        <v>9.85</v>
      </c>
      <c r="J261">
        <v>8531</v>
      </c>
      <c r="K261" t="s">
        <v>1335</v>
      </c>
      <c r="L261">
        <v>40200</v>
      </c>
      <c r="M261" t="s">
        <v>16</v>
      </c>
      <c r="N261">
        <v>4100</v>
      </c>
      <c r="O261" t="s">
        <v>1337</v>
      </c>
      <c r="P261" t="s">
        <v>1338</v>
      </c>
      <c r="Q261" s="1">
        <v>45939</v>
      </c>
      <c r="R261" t="s">
        <v>1668</v>
      </c>
    </row>
    <row r="262" spans="1:18" x14ac:dyDescent="0.25">
      <c r="A262" t="s">
        <v>1331</v>
      </c>
      <c r="B262" t="s">
        <v>1367</v>
      </c>
      <c r="C262" t="s">
        <v>1341</v>
      </c>
      <c r="D262" t="s">
        <v>1342</v>
      </c>
      <c r="E262">
        <v>41</v>
      </c>
      <c r="F262" s="1">
        <v>45644</v>
      </c>
      <c r="G262">
        <v>42600</v>
      </c>
      <c r="H262">
        <v>361300</v>
      </c>
      <c r="I262">
        <v>12.81</v>
      </c>
      <c r="J262">
        <v>8186</v>
      </c>
      <c r="K262" t="s">
        <v>1343</v>
      </c>
      <c r="L262">
        <v>46100</v>
      </c>
      <c r="M262" t="s">
        <v>16</v>
      </c>
      <c r="N262">
        <v>2300</v>
      </c>
      <c r="O262" t="s">
        <v>1337</v>
      </c>
      <c r="P262" t="s">
        <v>1338</v>
      </c>
      <c r="Q262" s="1">
        <v>44665</v>
      </c>
      <c r="R262" t="s">
        <v>1836</v>
      </c>
    </row>
    <row r="263" spans="1:18" x14ac:dyDescent="0.25">
      <c r="A263" t="s">
        <v>1339</v>
      </c>
      <c r="B263" t="s">
        <v>1358</v>
      </c>
      <c r="C263" t="s">
        <v>1333</v>
      </c>
      <c r="D263" t="s">
        <v>1334</v>
      </c>
      <c r="E263">
        <v>54</v>
      </c>
      <c r="F263" s="1">
        <v>45866</v>
      </c>
      <c r="G263">
        <v>97800</v>
      </c>
      <c r="H263">
        <v>266000</v>
      </c>
      <c r="I263">
        <v>14.22</v>
      </c>
      <c r="J263">
        <v>23911</v>
      </c>
      <c r="K263" t="s">
        <v>1343</v>
      </c>
      <c r="L263">
        <v>153400</v>
      </c>
      <c r="M263" t="s">
        <v>1352</v>
      </c>
      <c r="N263">
        <v>11200</v>
      </c>
      <c r="O263" t="s">
        <v>1337</v>
      </c>
      <c r="P263" t="s">
        <v>1345</v>
      </c>
      <c r="Q263" s="1">
        <v>44990</v>
      </c>
      <c r="R263" t="s">
        <v>1572</v>
      </c>
    </row>
    <row r="264" spans="1:18" x14ac:dyDescent="0.25">
      <c r="A264" t="s">
        <v>1331</v>
      </c>
      <c r="B264" t="s">
        <v>1375</v>
      </c>
      <c r="C264" t="s">
        <v>1363</v>
      </c>
      <c r="D264" t="s">
        <v>1342</v>
      </c>
      <c r="E264">
        <v>24</v>
      </c>
      <c r="F264" s="1">
        <v>45709</v>
      </c>
      <c r="G264">
        <v>85200</v>
      </c>
      <c r="H264">
        <v>591800</v>
      </c>
      <c r="I264">
        <v>14.81</v>
      </c>
      <c r="J264">
        <v>28641</v>
      </c>
      <c r="K264" t="s">
        <v>1343</v>
      </c>
      <c r="L264">
        <v>67000</v>
      </c>
      <c r="M264" t="s">
        <v>1344</v>
      </c>
      <c r="N264">
        <v>5200</v>
      </c>
      <c r="O264" t="s">
        <v>1337</v>
      </c>
      <c r="P264" t="s">
        <v>1338</v>
      </c>
      <c r="Q264" s="1">
        <v>44119</v>
      </c>
      <c r="R264" t="s">
        <v>1690</v>
      </c>
    </row>
    <row r="265" spans="1:18" x14ac:dyDescent="0.25">
      <c r="A265" t="s">
        <v>1339</v>
      </c>
      <c r="B265" t="s">
        <v>1340</v>
      </c>
      <c r="C265" t="s">
        <v>1341</v>
      </c>
      <c r="D265" t="s">
        <v>1342</v>
      </c>
      <c r="E265">
        <v>45</v>
      </c>
      <c r="F265" s="1">
        <v>45405</v>
      </c>
      <c r="G265">
        <v>44300</v>
      </c>
      <c r="H265">
        <v>0</v>
      </c>
      <c r="I265">
        <v>0</v>
      </c>
      <c r="J265">
        <v>0</v>
      </c>
      <c r="K265" t="s">
        <v>1356</v>
      </c>
      <c r="L265">
        <v>50000</v>
      </c>
      <c r="M265" t="s">
        <v>1336</v>
      </c>
      <c r="N265">
        <v>45700</v>
      </c>
      <c r="O265" t="s">
        <v>1357</v>
      </c>
      <c r="P265" t="s">
        <v>1361</v>
      </c>
      <c r="Q265" s="1">
        <v>45239</v>
      </c>
      <c r="R265" t="s">
        <v>1462</v>
      </c>
    </row>
    <row r="266" spans="1:18" x14ac:dyDescent="0.25">
      <c r="A266" t="s">
        <v>1331</v>
      </c>
      <c r="B266" t="s">
        <v>1373</v>
      </c>
      <c r="C266" t="s">
        <v>1365</v>
      </c>
      <c r="D266" t="s">
        <v>1334</v>
      </c>
      <c r="E266">
        <v>35</v>
      </c>
      <c r="F266" s="1">
        <v>44395</v>
      </c>
      <c r="G266">
        <v>580400</v>
      </c>
      <c r="H266">
        <v>1744300</v>
      </c>
      <c r="I266">
        <v>9.59</v>
      </c>
      <c r="J266">
        <v>36710</v>
      </c>
      <c r="K266" t="s">
        <v>1335</v>
      </c>
      <c r="L266">
        <v>503600</v>
      </c>
      <c r="M266" t="s">
        <v>16</v>
      </c>
      <c r="N266">
        <v>8800</v>
      </c>
      <c r="O266" t="s">
        <v>1337</v>
      </c>
      <c r="P266" t="s">
        <v>1345</v>
      </c>
      <c r="Q266" s="1">
        <v>45782</v>
      </c>
      <c r="R266" t="s">
        <v>1505</v>
      </c>
    </row>
    <row r="267" spans="1:18" x14ac:dyDescent="0.25">
      <c r="A267" t="s">
        <v>1339</v>
      </c>
      <c r="B267" t="s">
        <v>1371</v>
      </c>
      <c r="C267" t="s">
        <v>1372</v>
      </c>
      <c r="D267" t="s">
        <v>1342</v>
      </c>
      <c r="E267">
        <v>24</v>
      </c>
      <c r="F267" s="1">
        <v>43692</v>
      </c>
      <c r="G267">
        <v>86900</v>
      </c>
      <c r="H267">
        <v>1170800</v>
      </c>
      <c r="I267">
        <v>9.94</v>
      </c>
      <c r="J267">
        <v>37745</v>
      </c>
      <c r="K267" t="s">
        <v>1343</v>
      </c>
      <c r="L267">
        <v>68000</v>
      </c>
      <c r="M267" t="s">
        <v>16</v>
      </c>
      <c r="N267">
        <v>4100</v>
      </c>
      <c r="O267" t="s">
        <v>1337</v>
      </c>
      <c r="P267" t="s">
        <v>1338</v>
      </c>
      <c r="Q267" s="1">
        <v>44667</v>
      </c>
      <c r="R267" t="s">
        <v>1840</v>
      </c>
    </row>
    <row r="268" spans="1:18" x14ac:dyDescent="0.25">
      <c r="A268" t="s">
        <v>1346</v>
      </c>
      <c r="B268" t="s">
        <v>1373</v>
      </c>
      <c r="C268" t="s">
        <v>1365</v>
      </c>
      <c r="D268" t="s">
        <v>1342</v>
      </c>
      <c r="E268">
        <v>65</v>
      </c>
      <c r="F268" s="1">
        <v>43730</v>
      </c>
      <c r="G268">
        <v>51500</v>
      </c>
      <c r="H268">
        <v>659700</v>
      </c>
      <c r="I268">
        <v>7.42</v>
      </c>
      <c r="J268">
        <v>15926</v>
      </c>
      <c r="K268" t="s">
        <v>1343</v>
      </c>
      <c r="L268">
        <v>51400</v>
      </c>
      <c r="M268" t="s">
        <v>1344</v>
      </c>
      <c r="N268">
        <v>3000</v>
      </c>
      <c r="O268" t="s">
        <v>1337</v>
      </c>
      <c r="P268" t="s">
        <v>1345</v>
      </c>
      <c r="Q268" s="1">
        <v>46135</v>
      </c>
      <c r="R268" t="s">
        <v>1425</v>
      </c>
    </row>
    <row r="269" spans="1:18" x14ac:dyDescent="0.25">
      <c r="A269" t="s">
        <v>1339</v>
      </c>
      <c r="B269" t="s">
        <v>1362</v>
      </c>
      <c r="C269" t="s">
        <v>1363</v>
      </c>
      <c r="D269" t="s">
        <v>1334</v>
      </c>
      <c r="E269">
        <v>32</v>
      </c>
      <c r="F269" s="1">
        <v>44861</v>
      </c>
      <c r="G269">
        <v>85300</v>
      </c>
      <c r="H269">
        <v>428200</v>
      </c>
      <c r="I269">
        <v>13.53</v>
      </c>
      <c r="J269">
        <v>14537</v>
      </c>
      <c r="K269" t="s">
        <v>1343</v>
      </c>
      <c r="L269">
        <v>88200</v>
      </c>
      <c r="M269" t="s">
        <v>1344</v>
      </c>
      <c r="N269">
        <v>22700</v>
      </c>
      <c r="O269" t="s">
        <v>1337</v>
      </c>
      <c r="P269" t="s">
        <v>1345</v>
      </c>
      <c r="Q269" s="1">
        <v>46235</v>
      </c>
      <c r="R269" t="s">
        <v>1827</v>
      </c>
    </row>
    <row r="270" spans="1:18" x14ac:dyDescent="0.25">
      <c r="A270" t="s">
        <v>1346</v>
      </c>
      <c r="B270" t="s">
        <v>1340</v>
      </c>
      <c r="C270" t="s">
        <v>1341</v>
      </c>
      <c r="D270" t="s">
        <v>1334</v>
      </c>
      <c r="E270">
        <v>52</v>
      </c>
      <c r="F270" s="1">
        <v>44923</v>
      </c>
      <c r="G270">
        <v>76600</v>
      </c>
      <c r="H270">
        <v>0</v>
      </c>
      <c r="I270">
        <v>0</v>
      </c>
      <c r="J270">
        <v>0</v>
      </c>
      <c r="K270" t="s">
        <v>1356</v>
      </c>
      <c r="L270">
        <v>132500</v>
      </c>
      <c r="M270" t="s">
        <v>1359</v>
      </c>
      <c r="N270">
        <v>5100</v>
      </c>
      <c r="O270" t="s">
        <v>1357</v>
      </c>
      <c r="P270" t="s">
        <v>1376</v>
      </c>
      <c r="Q270" s="1">
        <v>44522</v>
      </c>
      <c r="R270" t="s">
        <v>1575</v>
      </c>
    </row>
    <row r="271" spans="1:18" x14ac:dyDescent="0.25">
      <c r="A271" t="s">
        <v>1339</v>
      </c>
      <c r="B271" t="s">
        <v>1369</v>
      </c>
      <c r="C271" t="s">
        <v>1370</v>
      </c>
      <c r="D271" t="s">
        <v>1334</v>
      </c>
      <c r="E271">
        <v>52</v>
      </c>
      <c r="F271" s="1">
        <v>44111</v>
      </c>
      <c r="G271">
        <v>88000</v>
      </c>
      <c r="H271">
        <v>0</v>
      </c>
      <c r="I271">
        <v>0</v>
      </c>
      <c r="J271">
        <v>0</v>
      </c>
      <c r="K271" t="s">
        <v>1356</v>
      </c>
      <c r="L271">
        <v>83900</v>
      </c>
      <c r="M271" t="s">
        <v>1344</v>
      </c>
      <c r="N271">
        <v>8800</v>
      </c>
      <c r="O271" t="s">
        <v>1357</v>
      </c>
      <c r="P271" t="s">
        <v>1338</v>
      </c>
      <c r="Q271" s="1">
        <v>44675</v>
      </c>
      <c r="R271" t="s">
        <v>1476</v>
      </c>
    </row>
    <row r="272" spans="1:18" x14ac:dyDescent="0.25">
      <c r="A272" t="s">
        <v>1366</v>
      </c>
      <c r="B272" t="s">
        <v>1371</v>
      </c>
      <c r="C272" t="s">
        <v>1372</v>
      </c>
      <c r="D272" t="s">
        <v>1342</v>
      </c>
      <c r="E272">
        <v>48</v>
      </c>
      <c r="F272" s="1">
        <v>45724</v>
      </c>
      <c r="G272">
        <v>19400</v>
      </c>
      <c r="H272">
        <v>0</v>
      </c>
      <c r="I272">
        <v>0</v>
      </c>
      <c r="J272">
        <v>0</v>
      </c>
      <c r="K272" t="s">
        <v>1356</v>
      </c>
      <c r="L272">
        <v>13900</v>
      </c>
      <c r="M272" t="s">
        <v>16</v>
      </c>
      <c r="N272">
        <v>20100</v>
      </c>
      <c r="O272" t="s">
        <v>1357</v>
      </c>
      <c r="P272" t="s">
        <v>1338</v>
      </c>
      <c r="Q272" s="1">
        <v>44922</v>
      </c>
      <c r="R272" t="s">
        <v>1559</v>
      </c>
    </row>
    <row r="273" spans="1:18" x14ac:dyDescent="0.25">
      <c r="A273" t="s">
        <v>1331</v>
      </c>
      <c r="B273" t="s">
        <v>1332</v>
      </c>
      <c r="C273" t="s">
        <v>1333</v>
      </c>
      <c r="D273" t="s">
        <v>1342</v>
      </c>
      <c r="E273">
        <v>33</v>
      </c>
      <c r="F273" s="1">
        <v>44884</v>
      </c>
      <c r="G273">
        <v>224900</v>
      </c>
      <c r="H273">
        <v>429200</v>
      </c>
      <c r="I273">
        <v>8.67</v>
      </c>
      <c r="J273">
        <v>10614</v>
      </c>
      <c r="K273" t="s">
        <v>1343</v>
      </c>
      <c r="L273">
        <v>240300</v>
      </c>
      <c r="M273" t="s">
        <v>1352</v>
      </c>
      <c r="N273">
        <v>5500</v>
      </c>
      <c r="O273" t="s">
        <v>1337</v>
      </c>
      <c r="P273" t="s">
        <v>1376</v>
      </c>
      <c r="Q273" s="1">
        <v>45159</v>
      </c>
      <c r="R273" t="s">
        <v>1596</v>
      </c>
    </row>
    <row r="274" spans="1:18" x14ac:dyDescent="0.25">
      <c r="A274" t="s">
        <v>1366</v>
      </c>
      <c r="B274" t="s">
        <v>1368</v>
      </c>
      <c r="C274" t="s">
        <v>1365</v>
      </c>
      <c r="D274" t="s">
        <v>1342</v>
      </c>
      <c r="E274">
        <v>51</v>
      </c>
      <c r="F274" s="1">
        <v>44939</v>
      </c>
      <c r="G274">
        <v>236000</v>
      </c>
      <c r="H274">
        <v>0</v>
      </c>
      <c r="I274">
        <v>0</v>
      </c>
      <c r="J274">
        <v>0</v>
      </c>
      <c r="K274" t="s">
        <v>1356</v>
      </c>
      <c r="L274">
        <v>113600</v>
      </c>
      <c r="M274" t="s">
        <v>1336</v>
      </c>
      <c r="N274">
        <v>8200</v>
      </c>
      <c r="O274" t="s">
        <v>1357</v>
      </c>
      <c r="P274" t="s">
        <v>1376</v>
      </c>
      <c r="Q274" s="1">
        <v>45075</v>
      </c>
      <c r="R274" t="s">
        <v>1783</v>
      </c>
    </row>
    <row r="275" spans="1:18" x14ac:dyDescent="0.25">
      <c r="A275" t="s">
        <v>1331</v>
      </c>
      <c r="B275" t="s">
        <v>1364</v>
      </c>
      <c r="C275" t="s">
        <v>1365</v>
      </c>
      <c r="D275" t="s">
        <v>1334</v>
      </c>
      <c r="E275">
        <v>34</v>
      </c>
      <c r="F275" s="1">
        <v>44853</v>
      </c>
      <c r="G275">
        <v>261700</v>
      </c>
      <c r="H275">
        <v>0</v>
      </c>
      <c r="I275">
        <v>0</v>
      </c>
      <c r="J275">
        <v>0</v>
      </c>
      <c r="K275" t="s">
        <v>1356</v>
      </c>
      <c r="L275">
        <v>255700</v>
      </c>
      <c r="M275" t="s">
        <v>1359</v>
      </c>
      <c r="N275">
        <v>8400</v>
      </c>
      <c r="O275" t="s">
        <v>1357</v>
      </c>
      <c r="P275" t="s">
        <v>1361</v>
      </c>
      <c r="Q275" s="1">
        <v>43978</v>
      </c>
      <c r="R275" t="s">
        <v>1747</v>
      </c>
    </row>
    <row r="276" spans="1:18" x14ac:dyDescent="0.25">
      <c r="A276" t="s">
        <v>1339</v>
      </c>
      <c r="B276" t="s">
        <v>1373</v>
      </c>
      <c r="C276" t="s">
        <v>1365</v>
      </c>
      <c r="D276" t="s">
        <v>1342</v>
      </c>
      <c r="E276">
        <v>40</v>
      </c>
      <c r="F276" s="1">
        <v>45365</v>
      </c>
      <c r="G276">
        <v>98900</v>
      </c>
      <c r="H276">
        <v>0</v>
      </c>
      <c r="I276">
        <v>0</v>
      </c>
      <c r="J276">
        <v>0</v>
      </c>
      <c r="K276" t="s">
        <v>1356</v>
      </c>
      <c r="L276">
        <v>99300</v>
      </c>
      <c r="M276" t="s">
        <v>1352</v>
      </c>
      <c r="N276">
        <v>15700</v>
      </c>
      <c r="O276" t="s">
        <v>1357</v>
      </c>
      <c r="P276" t="s">
        <v>1361</v>
      </c>
      <c r="Q276" s="1">
        <v>44914</v>
      </c>
      <c r="R276" t="s">
        <v>1707</v>
      </c>
    </row>
    <row r="277" spans="1:18" x14ac:dyDescent="0.25">
      <c r="A277" t="s">
        <v>1346</v>
      </c>
      <c r="B277" t="s">
        <v>1360</v>
      </c>
      <c r="C277" t="s">
        <v>1341</v>
      </c>
      <c r="D277" t="s">
        <v>1342</v>
      </c>
      <c r="E277">
        <v>38</v>
      </c>
      <c r="F277" s="1">
        <v>45970</v>
      </c>
      <c r="G277">
        <v>131700</v>
      </c>
      <c r="H277">
        <v>1229100</v>
      </c>
      <c r="I277">
        <v>10.88</v>
      </c>
      <c r="J277">
        <v>57217</v>
      </c>
      <c r="K277" t="s">
        <v>1343</v>
      </c>
      <c r="L277">
        <v>157900</v>
      </c>
      <c r="M277" t="s">
        <v>1336</v>
      </c>
      <c r="N277">
        <v>14500</v>
      </c>
      <c r="O277" t="s">
        <v>1337</v>
      </c>
      <c r="P277" t="s">
        <v>1338</v>
      </c>
      <c r="Q277" s="1">
        <v>44596</v>
      </c>
      <c r="R277" t="s">
        <v>1580</v>
      </c>
    </row>
    <row r="278" spans="1:18" x14ac:dyDescent="0.25">
      <c r="A278" t="s">
        <v>1339</v>
      </c>
      <c r="B278" t="s">
        <v>1373</v>
      </c>
      <c r="C278" t="s">
        <v>1365</v>
      </c>
      <c r="D278" t="s">
        <v>1334</v>
      </c>
      <c r="E278">
        <v>49</v>
      </c>
      <c r="F278" s="1">
        <v>44715</v>
      </c>
      <c r="G278">
        <v>35900</v>
      </c>
      <c r="H278">
        <v>321800</v>
      </c>
      <c r="I278">
        <v>11.23</v>
      </c>
      <c r="J278">
        <v>28476</v>
      </c>
      <c r="K278" t="s">
        <v>1343</v>
      </c>
      <c r="L278">
        <v>44600</v>
      </c>
      <c r="M278" t="s">
        <v>1336</v>
      </c>
      <c r="N278">
        <v>7000</v>
      </c>
      <c r="O278" t="s">
        <v>1337</v>
      </c>
      <c r="P278" t="s">
        <v>1345</v>
      </c>
      <c r="Q278" s="1">
        <v>44235</v>
      </c>
      <c r="R278" t="s">
        <v>1537</v>
      </c>
    </row>
    <row r="279" spans="1:18" x14ac:dyDescent="0.25">
      <c r="A279" t="s">
        <v>1339</v>
      </c>
      <c r="B279" t="s">
        <v>1358</v>
      </c>
      <c r="C279" t="s">
        <v>1333</v>
      </c>
      <c r="D279" t="s">
        <v>1334</v>
      </c>
      <c r="E279">
        <v>26</v>
      </c>
      <c r="F279" s="1">
        <v>44447</v>
      </c>
      <c r="G279">
        <v>152200</v>
      </c>
      <c r="H279">
        <v>0</v>
      </c>
      <c r="I279">
        <v>0</v>
      </c>
      <c r="J279">
        <v>0</v>
      </c>
      <c r="K279" t="s">
        <v>1356</v>
      </c>
      <c r="L279">
        <v>133000</v>
      </c>
      <c r="M279" t="s">
        <v>1336</v>
      </c>
      <c r="N279">
        <v>9000</v>
      </c>
      <c r="O279" t="s">
        <v>1357</v>
      </c>
      <c r="P279" t="s">
        <v>1338</v>
      </c>
      <c r="Q279" s="1">
        <v>45653</v>
      </c>
      <c r="R279" t="s">
        <v>1824</v>
      </c>
    </row>
    <row r="280" spans="1:18" x14ac:dyDescent="0.25">
      <c r="A280" t="s">
        <v>1339</v>
      </c>
      <c r="B280" t="s">
        <v>1373</v>
      </c>
      <c r="C280" t="s">
        <v>1365</v>
      </c>
      <c r="D280" t="s">
        <v>1342</v>
      </c>
      <c r="E280">
        <v>52</v>
      </c>
      <c r="F280" s="1">
        <v>44620</v>
      </c>
      <c r="G280">
        <v>92900</v>
      </c>
      <c r="H280">
        <v>0</v>
      </c>
      <c r="I280">
        <v>0</v>
      </c>
      <c r="J280">
        <v>0</v>
      </c>
      <c r="K280" t="s">
        <v>1356</v>
      </c>
      <c r="L280">
        <v>89400</v>
      </c>
      <c r="M280" t="s">
        <v>1352</v>
      </c>
      <c r="N280">
        <v>6100</v>
      </c>
      <c r="O280" t="s">
        <v>1357</v>
      </c>
      <c r="P280" t="s">
        <v>1338</v>
      </c>
      <c r="Q280" s="1">
        <v>44074</v>
      </c>
      <c r="R280" t="s">
        <v>1446</v>
      </c>
    </row>
    <row r="281" spans="1:18" x14ac:dyDescent="0.25">
      <c r="A281" t="s">
        <v>1331</v>
      </c>
      <c r="B281" t="s">
        <v>1354</v>
      </c>
      <c r="C281" t="s">
        <v>1355</v>
      </c>
      <c r="D281" t="s">
        <v>1334</v>
      </c>
      <c r="E281">
        <v>49</v>
      </c>
      <c r="F281" s="1">
        <v>44053</v>
      </c>
      <c r="G281">
        <v>50700</v>
      </c>
      <c r="H281">
        <v>429900</v>
      </c>
      <c r="I281">
        <v>14.15</v>
      </c>
      <c r="J281">
        <v>20671</v>
      </c>
      <c r="K281" t="s">
        <v>1335</v>
      </c>
      <c r="L281">
        <v>41000</v>
      </c>
      <c r="M281" t="s">
        <v>1359</v>
      </c>
      <c r="N281">
        <v>2200</v>
      </c>
      <c r="O281" t="s">
        <v>1337</v>
      </c>
      <c r="P281" t="s">
        <v>1361</v>
      </c>
      <c r="Q281" s="1">
        <v>44500</v>
      </c>
      <c r="R281" t="s">
        <v>1456</v>
      </c>
    </row>
    <row r="282" spans="1:18" x14ac:dyDescent="0.25">
      <c r="A282" t="s">
        <v>1331</v>
      </c>
      <c r="B282" t="s">
        <v>1373</v>
      </c>
      <c r="C282" t="s">
        <v>1365</v>
      </c>
      <c r="D282" t="s">
        <v>1342</v>
      </c>
      <c r="E282">
        <v>63</v>
      </c>
      <c r="F282" s="1">
        <v>43941</v>
      </c>
      <c r="G282">
        <v>156400</v>
      </c>
      <c r="H282">
        <v>384200</v>
      </c>
      <c r="I282">
        <v>11.4</v>
      </c>
      <c r="J282">
        <v>12651</v>
      </c>
      <c r="K282" t="s">
        <v>1343</v>
      </c>
      <c r="L282">
        <v>112300</v>
      </c>
      <c r="M282" t="s">
        <v>1359</v>
      </c>
      <c r="N282">
        <v>10700</v>
      </c>
      <c r="O282" t="s">
        <v>1337</v>
      </c>
      <c r="P282" t="s">
        <v>1338</v>
      </c>
      <c r="Q282" s="1">
        <v>45989</v>
      </c>
      <c r="R282" t="s">
        <v>1401</v>
      </c>
    </row>
    <row r="283" spans="1:18" x14ac:dyDescent="0.25">
      <c r="A283" t="s">
        <v>1339</v>
      </c>
      <c r="B283" t="s">
        <v>1368</v>
      </c>
      <c r="C283" t="s">
        <v>1365</v>
      </c>
      <c r="D283" t="s">
        <v>1334</v>
      </c>
      <c r="E283">
        <v>22</v>
      </c>
      <c r="F283" s="1">
        <v>45287</v>
      </c>
      <c r="G283">
        <v>161600</v>
      </c>
      <c r="H283">
        <v>1190700</v>
      </c>
      <c r="I283">
        <v>7.37</v>
      </c>
      <c r="J283">
        <v>53511</v>
      </c>
      <c r="K283" t="s">
        <v>1335</v>
      </c>
      <c r="L283">
        <v>174100</v>
      </c>
      <c r="M283" t="s">
        <v>1336</v>
      </c>
      <c r="N283">
        <v>46700</v>
      </c>
      <c r="O283" t="s">
        <v>1337</v>
      </c>
      <c r="P283" t="s">
        <v>1345</v>
      </c>
      <c r="Q283" s="1">
        <v>45204</v>
      </c>
      <c r="R283" t="s">
        <v>1695</v>
      </c>
    </row>
    <row r="284" spans="1:18" x14ac:dyDescent="0.25">
      <c r="A284" t="s">
        <v>1366</v>
      </c>
      <c r="B284" t="s">
        <v>1368</v>
      </c>
      <c r="C284" t="s">
        <v>1365</v>
      </c>
      <c r="D284" t="s">
        <v>1334</v>
      </c>
      <c r="E284">
        <v>43</v>
      </c>
      <c r="F284" s="1">
        <v>44451</v>
      </c>
      <c r="G284">
        <v>79000</v>
      </c>
      <c r="H284">
        <v>0</v>
      </c>
      <c r="I284">
        <v>0</v>
      </c>
      <c r="J284">
        <v>0</v>
      </c>
      <c r="K284" t="s">
        <v>1356</v>
      </c>
      <c r="L284">
        <v>53800</v>
      </c>
      <c r="M284" t="s">
        <v>1352</v>
      </c>
      <c r="N284">
        <v>3800</v>
      </c>
      <c r="O284" t="s">
        <v>1357</v>
      </c>
      <c r="P284" t="s">
        <v>1376</v>
      </c>
      <c r="Q284" s="1">
        <v>45871</v>
      </c>
      <c r="R284" t="s">
        <v>1789</v>
      </c>
    </row>
    <row r="285" spans="1:18" x14ac:dyDescent="0.25">
      <c r="A285" t="s">
        <v>1339</v>
      </c>
      <c r="B285" t="s">
        <v>1369</v>
      </c>
      <c r="C285" t="s">
        <v>1370</v>
      </c>
      <c r="D285" t="s">
        <v>1334</v>
      </c>
      <c r="E285">
        <v>39</v>
      </c>
      <c r="F285" s="1">
        <v>45669</v>
      </c>
      <c r="G285">
        <v>108900</v>
      </c>
      <c r="H285">
        <v>555600</v>
      </c>
      <c r="I285">
        <v>15.34</v>
      </c>
      <c r="J285">
        <v>19353</v>
      </c>
      <c r="K285" t="s">
        <v>1351</v>
      </c>
      <c r="L285">
        <v>97600</v>
      </c>
      <c r="M285" t="s">
        <v>1336</v>
      </c>
      <c r="N285">
        <v>4200</v>
      </c>
      <c r="O285" t="s">
        <v>1353</v>
      </c>
      <c r="P285" t="s">
        <v>1338</v>
      </c>
      <c r="Q285" s="1">
        <v>44530</v>
      </c>
      <c r="R285" t="s">
        <v>1528</v>
      </c>
    </row>
    <row r="286" spans="1:18" x14ac:dyDescent="0.25">
      <c r="A286" t="s">
        <v>1339</v>
      </c>
      <c r="B286" t="s">
        <v>1367</v>
      </c>
      <c r="C286" t="s">
        <v>1341</v>
      </c>
      <c r="D286" t="s">
        <v>1334</v>
      </c>
      <c r="E286">
        <v>51</v>
      </c>
      <c r="F286" s="1">
        <v>44707</v>
      </c>
      <c r="G286">
        <v>31200</v>
      </c>
      <c r="H286">
        <v>0</v>
      </c>
      <c r="I286">
        <v>0</v>
      </c>
      <c r="J286">
        <v>0</v>
      </c>
      <c r="K286" t="s">
        <v>1356</v>
      </c>
      <c r="L286">
        <v>23400</v>
      </c>
      <c r="M286" t="s">
        <v>1344</v>
      </c>
      <c r="N286">
        <v>3900</v>
      </c>
      <c r="O286" t="s">
        <v>1357</v>
      </c>
      <c r="P286" t="s">
        <v>1376</v>
      </c>
      <c r="Q286" s="1">
        <v>45472</v>
      </c>
      <c r="R286" t="s">
        <v>1838</v>
      </c>
    </row>
    <row r="287" spans="1:18" x14ac:dyDescent="0.25">
      <c r="A287" t="s">
        <v>1339</v>
      </c>
      <c r="B287" t="s">
        <v>1332</v>
      </c>
      <c r="C287" t="s">
        <v>1333</v>
      </c>
      <c r="D287" t="s">
        <v>1342</v>
      </c>
      <c r="E287">
        <v>25</v>
      </c>
      <c r="F287" s="1">
        <v>43655</v>
      </c>
      <c r="G287">
        <v>215800</v>
      </c>
      <c r="H287">
        <v>910600</v>
      </c>
      <c r="I287">
        <v>11.41</v>
      </c>
      <c r="J287">
        <v>80655</v>
      </c>
      <c r="K287" t="s">
        <v>1343</v>
      </c>
      <c r="L287">
        <v>245500</v>
      </c>
      <c r="M287" t="s">
        <v>1359</v>
      </c>
      <c r="N287">
        <v>16300</v>
      </c>
      <c r="O287" t="s">
        <v>1337</v>
      </c>
      <c r="P287" t="s">
        <v>1376</v>
      </c>
      <c r="Q287" s="1">
        <v>44068</v>
      </c>
      <c r="R287" t="s">
        <v>1598</v>
      </c>
    </row>
    <row r="288" spans="1:18" x14ac:dyDescent="0.25">
      <c r="A288" t="s">
        <v>1339</v>
      </c>
      <c r="B288" t="s">
        <v>1360</v>
      </c>
      <c r="C288" t="s">
        <v>1341</v>
      </c>
      <c r="D288" t="s">
        <v>1334</v>
      </c>
      <c r="E288">
        <v>39</v>
      </c>
      <c r="F288" s="1">
        <v>44906</v>
      </c>
      <c r="G288">
        <v>34900</v>
      </c>
      <c r="H288">
        <v>0</v>
      </c>
      <c r="I288">
        <v>0</v>
      </c>
      <c r="J288">
        <v>0</v>
      </c>
      <c r="K288" t="s">
        <v>1356</v>
      </c>
      <c r="L288">
        <v>50600</v>
      </c>
      <c r="M288" t="s">
        <v>16</v>
      </c>
      <c r="N288">
        <v>12700</v>
      </c>
      <c r="O288" t="s">
        <v>1357</v>
      </c>
      <c r="P288" t="s">
        <v>1345</v>
      </c>
      <c r="Q288" s="1">
        <v>43556</v>
      </c>
      <c r="R288" t="s">
        <v>1471</v>
      </c>
    </row>
    <row r="289" spans="1:18" x14ac:dyDescent="0.25">
      <c r="A289" t="s">
        <v>1339</v>
      </c>
      <c r="B289" t="s">
        <v>1373</v>
      </c>
      <c r="C289" t="s">
        <v>1365</v>
      </c>
      <c r="D289" t="s">
        <v>1342</v>
      </c>
      <c r="E289">
        <v>54</v>
      </c>
      <c r="F289" s="1">
        <v>44446</v>
      </c>
      <c r="G289">
        <v>41200</v>
      </c>
      <c r="H289">
        <v>0</v>
      </c>
      <c r="I289">
        <v>0</v>
      </c>
      <c r="J289">
        <v>0</v>
      </c>
      <c r="K289" t="s">
        <v>1356</v>
      </c>
      <c r="L289">
        <v>27800</v>
      </c>
      <c r="M289" t="s">
        <v>1336</v>
      </c>
      <c r="N289">
        <v>7400</v>
      </c>
      <c r="O289" t="s">
        <v>1357</v>
      </c>
      <c r="P289" t="s">
        <v>1338</v>
      </c>
      <c r="Q289" s="1">
        <v>45596</v>
      </c>
      <c r="R289" t="s">
        <v>1759</v>
      </c>
    </row>
    <row r="290" spans="1:18" x14ac:dyDescent="0.25">
      <c r="A290" t="s">
        <v>1346</v>
      </c>
      <c r="B290" t="s">
        <v>1373</v>
      </c>
      <c r="C290" t="s">
        <v>1365</v>
      </c>
      <c r="D290" t="s">
        <v>1334</v>
      </c>
      <c r="E290">
        <v>30</v>
      </c>
      <c r="F290" s="1">
        <v>45164</v>
      </c>
      <c r="G290">
        <v>79100</v>
      </c>
      <c r="H290">
        <v>302300</v>
      </c>
      <c r="I290">
        <v>13.47</v>
      </c>
      <c r="J290">
        <v>10254</v>
      </c>
      <c r="K290" t="s">
        <v>1335</v>
      </c>
      <c r="L290">
        <v>42500</v>
      </c>
      <c r="M290" t="s">
        <v>1344</v>
      </c>
      <c r="N290">
        <v>3700</v>
      </c>
      <c r="O290" t="s">
        <v>1337</v>
      </c>
      <c r="P290" t="s">
        <v>1338</v>
      </c>
      <c r="Q290" s="1">
        <v>46187</v>
      </c>
      <c r="R290" t="s">
        <v>1582</v>
      </c>
    </row>
    <row r="291" spans="1:18" x14ac:dyDescent="0.25">
      <c r="A291" t="s">
        <v>1331</v>
      </c>
      <c r="B291" t="s">
        <v>1364</v>
      </c>
      <c r="C291" t="s">
        <v>1365</v>
      </c>
      <c r="D291" t="s">
        <v>1342</v>
      </c>
      <c r="E291">
        <v>45</v>
      </c>
      <c r="F291" s="1">
        <v>45181</v>
      </c>
      <c r="G291">
        <v>193400</v>
      </c>
      <c r="H291">
        <v>0</v>
      </c>
      <c r="I291">
        <v>0</v>
      </c>
      <c r="J291">
        <v>0</v>
      </c>
      <c r="K291" t="s">
        <v>1356</v>
      </c>
      <c r="L291">
        <v>187400</v>
      </c>
      <c r="M291" t="s">
        <v>1359</v>
      </c>
      <c r="N291">
        <v>9200</v>
      </c>
      <c r="O291" t="s">
        <v>1357</v>
      </c>
      <c r="P291" t="s">
        <v>1345</v>
      </c>
      <c r="Q291" s="1">
        <v>45900</v>
      </c>
      <c r="R291" t="s">
        <v>1483</v>
      </c>
    </row>
    <row r="292" spans="1:18" x14ac:dyDescent="0.25">
      <c r="A292" t="s">
        <v>1339</v>
      </c>
      <c r="B292" t="s">
        <v>1371</v>
      </c>
      <c r="C292" t="s">
        <v>1372</v>
      </c>
      <c r="D292" t="s">
        <v>1334</v>
      </c>
      <c r="E292">
        <v>22</v>
      </c>
      <c r="F292" s="1">
        <v>43506</v>
      </c>
      <c r="G292">
        <v>193300</v>
      </c>
      <c r="H292">
        <v>1959100</v>
      </c>
      <c r="I292">
        <v>12.14</v>
      </c>
      <c r="J292">
        <v>92350</v>
      </c>
      <c r="K292" t="s">
        <v>1335</v>
      </c>
      <c r="L292">
        <v>194100</v>
      </c>
      <c r="M292" t="s">
        <v>1352</v>
      </c>
      <c r="N292">
        <v>2100</v>
      </c>
      <c r="O292" t="s">
        <v>1337</v>
      </c>
      <c r="P292" t="s">
        <v>1338</v>
      </c>
      <c r="Q292" s="1">
        <v>43596</v>
      </c>
      <c r="R292" t="s">
        <v>1548</v>
      </c>
    </row>
    <row r="293" spans="1:18" x14ac:dyDescent="0.25">
      <c r="A293" t="s">
        <v>1339</v>
      </c>
      <c r="B293" t="s">
        <v>1368</v>
      </c>
      <c r="C293" t="s">
        <v>1365</v>
      </c>
      <c r="D293" t="s">
        <v>1342</v>
      </c>
      <c r="E293">
        <v>31</v>
      </c>
      <c r="F293" s="1">
        <v>45820</v>
      </c>
      <c r="G293">
        <v>74700</v>
      </c>
      <c r="H293">
        <v>0</v>
      </c>
      <c r="I293">
        <v>0</v>
      </c>
      <c r="J293">
        <v>0</v>
      </c>
      <c r="K293" t="s">
        <v>1356</v>
      </c>
      <c r="L293">
        <v>78800</v>
      </c>
      <c r="M293" t="s">
        <v>1359</v>
      </c>
      <c r="N293">
        <v>9700</v>
      </c>
      <c r="O293" t="s">
        <v>1357</v>
      </c>
      <c r="P293" t="s">
        <v>1338</v>
      </c>
      <c r="Q293" s="1">
        <v>45374</v>
      </c>
      <c r="R293" t="s">
        <v>1841</v>
      </c>
    </row>
    <row r="294" spans="1:18" x14ac:dyDescent="0.25">
      <c r="A294" t="s">
        <v>1339</v>
      </c>
      <c r="B294" t="s">
        <v>1360</v>
      </c>
      <c r="C294" t="s">
        <v>1341</v>
      </c>
      <c r="D294" t="s">
        <v>1342</v>
      </c>
      <c r="E294">
        <v>51</v>
      </c>
      <c r="F294" s="1">
        <v>44408</v>
      </c>
      <c r="G294">
        <v>144700</v>
      </c>
      <c r="H294">
        <v>0</v>
      </c>
      <c r="I294">
        <v>0</v>
      </c>
      <c r="J294">
        <v>0</v>
      </c>
      <c r="K294" t="s">
        <v>1356</v>
      </c>
      <c r="L294">
        <v>128600</v>
      </c>
      <c r="M294" t="s">
        <v>1352</v>
      </c>
      <c r="N294">
        <v>18600</v>
      </c>
      <c r="O294" t="s">
        <v>1357</v>
      </c>
      <c r="P294" t="s">
        <v>1376</v>
      </c>
      <c r="Q294" s="1">
        <v>43475</v>
      </c>
      <c r="R294" t="s">
        <v>1764</v>
      </c>
    </row>
    <row r="295" spans="1:18" x14ac:dyDescent="0.25">
      <c r="A295" t="s">
        <v>1366</v>
      </c>
      <c r="B295" t="s">
        <v>1369</v>
      </c>
      <c r="C295" t="s">
        <v>1370</v>
      </c>
      <c r="D295" t="s">
        <v>1334</v>
      </c>
      <c r="E295">
        <v>35</v>
      </c>
      <c r="F295" s="1">
        <v>43803</v>
      </c>
      <c r="G295">
        <v>17800</v>
      </c>
      <c r="H295">
        <v>236900</v>
      </c>
      <c r="I295">
        <v>10.94</v>
      </c>
      <c r="J295">
        <v>20931</v>
      </c>
      <c r="K295" t="s">
        <v>1343</v>
      </c>
      <c r="L295">
        <v>16900</v>
      </c>
      <c r="M295" t="s">
        <v>1352</v>
      </c>
      <c r="N295">
        <v>2800</v>
      </c>
      <c r="O295" t="s">
        <v>1337</v>
      </c>
      <c r="P295" t="s">
        <v>1338</v>
      </c>
      <c r="Q295" s="1">
        <v>45385</v>
      </c>
      <c r="R295" t="s">
        <v>1733</v>
      </c>
    </row>
    <row r="296" spans="1:18" x14ac:dyDescent="0.25">
      <c r="A296" t="s">
        <v>1339</v>
      </c>
      <c r="B296" t="s">
        <v>1362</v>
      </c>
      <c r="C296" t="s">
        <v>1363</v>
      </c>
      <c r="D296" t="s">
        <v>1334</v>
      </c>
      <c r="E296">
        <v>29</v>
      </c>
      <c r="F296" s="1">
        <v>44803</v>
      </c>
      <c r="G296">
        <v>40700</v>
      </c>
      <c r="H296">
        <v>0</v>
      </c>
      <c r="I296">
        <v>0</v>
      </c>
      <c r="J296">
        <v>0</v>
      </c>
      <c r="K296" t="s">
        <v>1356</v>
      </c>
      <c r="L296">
        <v>44400</v>
      </c>
      <c r="M296" t="s">
        <v>1336</v>
      </c>
      <c r="N296">
        <v>2100</v>
      </c>
      <c r="O296" t="s">
        <v>1357</v>
      </c>
      <c r="P296" t="s">
        <v>1361</v>
      </c>
      <c r="Q296" s="1">
        <v>45839</v>
      </c>
      <c r="R296" t="s">
        <v>1392</v>
      </c>
    </row>
    <row r="297" spans="1:18" x14ac:dyDescent="0.25">
      <c r="A297" t="s">
        <v>1331</v>
      </c>
      <c r="B297" t="s">
        <v>1367</v>
      </c>
      <c r="C297" t="s">
        <v>1341</v>
      </c>
      <c r="D297" t="s">
        <v>1342</v>
      </c>
      <c r="E297">
        <v>43</v>
      </c>
      <c r="F297" s="1">
        <v>44564</v>
      </c>
      <c r="G297">
        <v>41400</v>
      </c>
      <c r="H297">
        <v>0</v>
      </c>
      <c r="I297">
        <v>0</v>
      </c>
      <c r="J297">
        <v>0</v>
      </c>
      <c r="K297" t="s">
        <v>1356</v>
      </c>
      <c r="L297">
        <v>52200</v>
      </c>
      <c r="M297" t="s">
        <v>1336</v>
      </c>
      <c r="N297">
        <v>35200</v>
      </c>
      <c r="O297" t="s">
        <v>1357</v>
      </c>
      <c r="P297" t="s">
        <v>1338</v>
      </c>
      <c r="Q297" s="1">
        <v>44441</v>
      </c>
      <c r="R297" t="s">
        <v>1700</v>
      </c>
    </row>
    <row r="298" spans="1:18" x14ac:dyDescent="0.25">
      <c r="A298" t="s">
        <v>1366</v>
      </c>
      <c r="B298" t="s">
        <v>1332</v>
      </c>
      <c r="C298" t="s">
        <v>1333</v>
      </c>
      <c r="D298" t="s">
        <v>1342</v>
      </c>
      <c r="E298">
        <v>39</v>
      </c>
      <c r="F298" s="1">
        <v>45792</v>
      </c>
      <c r="G298">
        <v>217400</v>
      </c>
      <c r="H298">
        <v>425100</v>
      </c>
      <c r="I298">
        <v>10.64</v>
      </c>
      <c r="J298">
        <v>13845</v>
      </c>
      <c r="K298" t="s">
        <v>1343</v>
      </c>
      <c r="L298">
        <v>111100</v>
      </c>
      <c r="M298" t="s">
        <v>1359</v>
      </c>
      <c r="N298">
        <v>4900</v>
      </c>
      <c r="O298" t="s">
        <v>1337</v>
      </c>
      <c r="P298" t="s">
        <v>1345</v>
      </c>
      <c r="Q298" s="1">
        <v>45406</v>
      </c>
      <c r="R298" t="s">
        <v>1778</v>
      </c>
    </row>
    <row r="299" spans="1:18" x14ac:dyDescent="0.25">
      <c r="A299" t="s">
        <v>1331</v>
      </c>
      <c r="B299" t="s">
        <v>1340</v>
      </c>
      <c r="C299" t="s">
        <v>1341</v>
      </c>
      <c r="D299" t="s">
        <v>1334</v>
      </c>
      <c r="E299">
        <v>29</v>
      </c>
      <c r="F299" s="1">
        <v>44361</v>
      </c>
      <c r="G299">
        <v>130800</v>
      </c>
      <c r="H299">
        <v>0</v>
      </c>
      <c r="I299">
        <v>0</v>
      </c>
      <c r="J299">
        <v>0</v>
      </c>
      <c r="K299" t="s">
        <v>1356</v>
      </c>
      <c r="L299">
        <v>118700</v>
      </c>
      <c r="M299" t="s">
        <v>1344</v>
      </c>
      <c r="N299">
        <v>23600</v>
      </c>
      <c r="O299" t="s">
        <v>1357</v>
      </c>
      <c r="P299" t="s">
        <v>1376</v>
      </c>
      <c r="Q299" s="1">
        <v>45759</v>
      </c>
      <c r="R299" t="s">
        <v>1455</v>
      </c>
    </row>
    <row r="300" spans="1:18" x14ac:dyDescent="0.25">
      <c r="A300" t="s">
        <v>1366</v>
      </c>
      <c r="B300" t="s">
        <v>1332</v>
      </c>
      <c r="C300" t="s">
        <v>1333</v>
      </c>
      <c r="D300" t="s">
        <v>1342</v>
      </c>
      <c r="E300">
        <v>55</v>
      </c>
      <c r="F300" s="1">
        <v>45786</v>
      </c>
      <c r="G300">
        <v>87700</v>
      </c>
      <c r="H300">
        <v>0</v>
      </c>
      <c r="I300">
        <v>0</v>
      </c>
      <c r="J300">
        <v>0</v>
      </c>
      <c r="K300" t="s">
        <v>1356</v>
      </c>
      <c r="L300">
        <v>92400</v>
      </c>
      <c r="M300" t="s">
        <v>1359</v>
      </c>
      <c r="N300">
        <v>7400</v>
      </c>
      <c r="O300" t="s">
        <v>1357</v>
      </c>
      <c r="P300" t="s">
        <v>1338</v>
      </c>
      <c r="Q300" s="1">
        <v>44175</v>
      </c>
      <c r="R300" t="s">
        <v>1411</v>
      </c>
    </row>
    <row r="301" spans="1:18" x14ac:dyDescent="0.25">
      <c r="A301" t="s">
        <v>1339</v>
      </c>
      <c r="B301" t="s">
        <v>1354</v>
      </c>
      <c r="C301" t="s">
        <v>1355</v>
      </c>
      <c r="D301" t="s">
        <v>1342</v>
      </c>
      <c r="E301">
        <v>41</v>
      </c>
      <c r="F301" s="1">
        <v>45140</v>
      </c>
      <c r="G301">
        <v>95300</v>
      </c>
      <c r="H301">
        <v>0</v>
      </c>
      <c r="I301">
        <v>0</v>
      </c>
      <c r="J301">
        <v>0</v>
      </c>
      <c r="K301" t="s">
        <v>1356</v>
      </c>
      <c r="L301">
        <v>73400</v>
      </c>
      <c r="M301" t="s">
        <v>16</v>
      </c>
      <c r="N301">
        <v>7300</v>
      </c>
      <c r="O301" t="s">
        <v>1357</v>
      </c>
      <c r="P301" t="s">
        <v>1338</v>
      </c>
      <c r="Q301" s="1">
        <v>44886</v>
      </c>
      <c r="R301" t="s">
        <v>1539</v>
      </c>
    </row>
    <row r="302" spans="1:18" x14ac:dyDescent="0.25">
      <c r="A302" t="s">
        <v>1346</v>
      </c>
      <c r="B302" t="s">
        <v>1358</v>
      </c>
      <c r="C302" t="s">
        <v>1333</v>
      </c>
      <c r="D302" t="s">
        <v>1342</v>
      </c>
      <c r="E302">
        <v>29</v>
      </c>
      <c r="F302" s="1">
        <v>44396</v>
      </c>
      <c r="G302">
        <v>284500</v>
      </c>
      <c r="H302">
        <v>371000</v>
      </c>
      <c r="I302">
        <v>13.79</v>
      </c>
      <c r="J302">
        <v>10099</v>
      </c>
      <c r="K302" t="s">
        <v>1343</v>
      </c>
      <c r="L302">
        <v>407600</v>
      </c>
      <c r="M302" t="s">
        <v>1352</v>
      </c>
      <c r="N302">
        <v>12600</v>
      </c>
      <c r="O302" t="s">
        <v>1337</v>
      </c>
      <c r="P302" t="s">
        <v>1345</v>
      </c>
      <c r="Q302" s="1">
        <v>45198</v>
      </c>
      <c r="R302" t="s">
        <v>1636</v>
      </c>
    </row>
    <row r="303" spans="1:18" x14ac:dyDescent="0.25">
      <c r="A303" t="s">
        <v>1331</v>
      </c>
      <c r="B303" t="s">
        <v>1354</v>
      </c>
      <c r="C303" t="s">
        <v>1355</v>
      </c>
      <c r="D303" t="s">
        <v>1342</v>
      </c>
      <c r="E303">
        <v>48</v>
      </c>
      <c r="F303" s="1">
        <v>43754</v>
      </c>
      <c r="G303">
        <v>64900</v>
      </c>
      <c r="H303">
        <v>424200</v>
      </c>
      <c r="I303">
        <v>9.07</v>
      </c>
      <c r="J303">
        <v>10570</v>
      </c>
      <c r="K303" t="s">
        <v>1343</v>
      </c>
      <c r="L303">
        <v>54600</v>
      </c>
      <c r="M303" t="s">
        <v>1352</v>
      </c>
      <c r="N303">
        <v>3800</v>
      </c>
      <c r="O303" t="s">
        <v>1337</v>
      </c>
      <c r="P303" t="s">
        <v>1345</v>
      </c>
      <c r="Q303" s="1">
        <v>45480</v>
      </c>
      <c r="R303" t="s">
        <v>1640</v>
      </c>
    </row>
    <row r="304" spans="1:18" x14ac:dyDescent="0.25">
      <c r="A304" t="s">
        <v>1346</v>
      </c>
      <c r="B304" t="s">
        <v>1373</v>
      </c>
      <c r="C304" t="s">
        <v>1365</v>
      </c>
      <c r="D304" t="s">
        <v>1342</v>
      </c>
      <c r="E304">
        <v>27</v>
      </c>
      <c r="F304" s="1">
        <v>44189</v>
      </c>
      <c r="G304">
        <v>24500</v>
      </c>
      <c r="H304">
        <v>851100</v>
      </c>
      <c r="I304">
        <v>8.7799999999999994</v>
      </c>
      <c r="J304">
        <v>17577</v>
      </c>
      <c r="K304" t="s">
        <v>1335</v>
      </c>
      <c r="L304">
        <v>24200</v>
      </c>
      <c r="M304" t="s">
        <v>1336</v>
      </c>
      <c r="N304">
        <v>9600</v>
      </c>
      <c r="O304" t="s">
        <v>1337</v>
      </c>
      <c r="P304" t="s">
        <v>1345</v>
      </c>
      <c r="Q304" s="1">
        <v>44003</v>
      </c>
      <c r="R304" t="s">
        <v>1644</v>
      </c>
    </row>
    <row r="305" spans="1:18" x14ac:dyDescent="0.25">
      <c r="A305" t="s">
        <v>1339</v>
      </c>
      <c r="B305" t="s">
        <v>1349</v>
      </c>
      <c r="C305" t="s">
        <v>1350</v>
      </c>
      <c r="D305" t="s">
        <v>1334</v>
      </c>
      <c r="E305">
        <v>36</v>
      </c>
      <c r="F305" s="1">
        <v>45785</v>
      </c>
      <c r="G305">
        <v>189000</v>
      </c>
      <c r="H305">
        <v>0</v>
      </c>
      <c r="I305">
        <v>0</v>
      </c>
      <c r="J305">
        <v>0</v>
      </c>
      <c r="K305" t="s">
        <v>1356</v>
      </c>
      <c r="L305">
        <v>215300</v>
      </c>
      <c r="M305" t="s">
        <v>1344</v>
      </c>
      <c r="N305">
        <v>6000</v>
      </c>
      <c r="O305" t="s">
        <v>1357</v>
      </c>
      <c r="P305" t="s">
        <v>1338</v>
      </c>
      <c r="Q305" s="1">
        <v>44371</v>
      </c>
      <c r="R305" t="s">
        <v>1568</v>
      </c>
    </row>
    <row r="306" spans="1:18" x14ac:dyDescent="0.25">
      <c r="A306" t="s">
        <v>1339</v>
      </c>
      <c r="B306" t="s">
        <v>1367</v>
      </c>
      <c r="C306" t="s">
        <v>1341</v>
      </c>
      <c r="D306" t="s">
        <v>1334</v>
      </c>
      <c r="E306">
        <v>36</v>
      </c>
      <c r="F306" s="1">
        <v>45419</v>
      </c>
      <c r="G306">
        <v>87500</v>
      </c>
      <c r="H306">
        <v>445900</v>
      </c>
      <c r="I306">
        <v>8.98</v>
      </c>
      <c r="J306">
        <v>14175</v>
      </c>
      <c r="K306" t="s">
        <v>1343</v>
      </c>
      <c r="L306">
        <v>74600</v>
      </c>
      <c r="M306" t="s">
        <v>1336</v>
      </c>
      <c r="N306">
        <v>2600</v>
      </c>
      <c r="O306" t="s">
        <v>1337</v>
      </c>
      <c r="P306" t="s">
        <v>1338</v>
      </c>
      <c r="Q306" s="1">
        <v>44452</v>
      </c>
      <c r="R306" t="s">
        <v>1819</v>
      </c>
    </row>
    <row r="307" spans="1:18" x14ac:dyDescent="0.25">
      <c r="A307" t="s">
        <v>1339</v>
      </c>
      <c r="B307" t="s">
        <v>1358</v>
      </c>
      <c r="C307" t="s">
        <v>1333</v>
      </c>
      <c r="D307" t="s">
        <v>1334</v>
      </c>
      <c r="E307">
        <v>53</v>
      </c>
      <c r="F307" s="1">
        <v>44555</v>
      </c>
      <c r="G307">
        <v>168700</v>
      </c>
      <c r="H307">
        <v>0</v>
      </c>
      <c r="I307">
        <v>0</v>
      </c>
      <c r="J307">
        <v>0</v>
      </c>
      <c r="K307" t="s">
        <v>1356</v>
      </c>
      <c r="L307">
        <v>90800</v>
      </c>
      <c r="M307" t="s">
        <v>16</v>
      </c>
      <c r="N307">
        <v>11500</v>
      </c>
      <c r="O307" t="s">
        <v>1357</v>
      </c>
      <c r="P307" t="s">
        <v>1376</v>
      </c>
      <c r="Q307" s="1">
        <v>43466</v>
      </c>
      <c r="R307" t="s">
        <v>1604</v>
      </c>
    </row>
    <row r="308" spans="1:18" x14ac:dyDescent="0.25">
      <c r="A308" t="s">
        <v>1346</v>
      </c>
      <c r="B308" t="s">
        <v>1360</v>
      </c>
      <c r="C308" t="s">
        <v>1341</v>
      </c>
      <c r="D308" t="s">
        <v>1342</v>
      </c>
      <c r="E308">
        <v>24</v>
      </c>
      <c r="F308" s="1">
        <v>43948</v>
      </c>
      <c r="G308">
        <v>72200</v>
      </c>
      <c r="H308">
        <v>842300</v>
      </c>
      <c r="I308">
        <v>15.25</v>
      </c>
      <c r="J308">
        <v>23549</v>
      </c>
      <c r="K308" t="s">
        <v>1351</v>
      </c>
      <c r="L308">
        <v>64500</v>
      </c>
      <c r="M308" t="s">
        <v>1359</v>
      </c>
      <c r="N308">
        <v>6700</v>
      </c>
      <c r="O308" t="s">
        <v>1353</v>
      </c>
      <c r="P308" t="s">
        <v>1376</v>
      </c>
      <c r="Q308" s="1">
        <v>44197</v>
      </c>
      <c r="R308" t="s">
        <v>1531</v>
      </c>
    </row>
    <row r="309" spans="1:18" x14ac:dyDescent="0.25">
      <c r="A309" t="s">
        <v>1346</v>
      </c>
      <c r="B309" t="s">
        <v>1340</v>
      </c>
      <c r="C309" t="s">
        <v>1341</v>
      </c>
      <c r="D309" t="s">
        <v>1342</v>
      </c>
      <c r="E309">
        <v>24</v>
      </c>
      <c r="F309" s="1">
        <v>44401</v>
      </c>
      <c r="G309">
        <v>36800</v>
      </c>
      <c r="H309">
        <v>0</v>
      </c>
      <c r="I309">
        <v>0</v>
      </c>
      <c r="J309">
        <v>0</v>
      </c>
      <c r="K309" t="s">
        <v>1356</v>
      </c>
      <c r="L309">
        <v>46300</v>
      </c>
      <c r="M309" t="s">
        <v>1359</v>
      </c>
      <c r="N309">
        <v>7400</v>
      </c>
      <c r="O309" t="s">
        <v>1357</v>
      </c>
      <c r="P309" t="s">
        <v>1345</v>
      </c>
      <c r="Q309" s="1">
        <v>43665</v>
      </c>
      <c r="R309" t="s">
        <v>1484</v>
      </c>
    </row>
    <row r="310" spans="1:18" x14ac:dyDescent="0.25">
      <c r="A310" t="s">
        <v>1346</v>
      </c>
      <c r="B310" t="s">
        <v>1368</v>
      </c>
      <c r="C310" t="s">
        <v>1365</v>
      </c>
      <c r="D310" t="s">
        <v>1334</v>
      </c>
      <c r="E310">
        <v>59</v>
      </c>
      <c r="F310" s="1">
        <v>45761</v>
      </c>
      <c r="G310">
        <v>105600</v>
      </c>
      <c r="H310">
        <v>192300</v>
      </c>
      <c r="I310">
        <v>13.02</v>
      </c>
      <c r="J310">
        <v>5161</v>
      </c>
      <c r="K310" t="s">
        <v>1343</v>
      </c>
      <c r="L310">
        <v>96700</v>
      </c>
      <c r="M310" t="s">
        <v>1344</v>
      </c>
      <c r="N310">
        <v>2900</v>
      </c>
      <c r="O310" t="s">
        <v>1337</v>
      </c>
      <c r="P310" t="s">
        <v>1361</v>
      </c>
      <c r="Q310" s="1">
        <v>45389</v>
      </c>
      <c r="R310" t="s">
        <v>1670</v>
      </c>
    </row>
    <row r="311" spans="1:18" x14ac:dyDescent="0.25">
      <c r="A311" t="s">
        <v>1339</v>
      </c>
      <c r="B311" t="s">
        <v>1367</v>
      </c>
      <c r="C311" t="s">
        <v>1341</v>
      </c>
      <c r="D311" t="s">
        <v>1342</v>
      </c>
      <c r="E311">
        <v>60</v>
      </c>
      <c r="F311" s="1">
        <v>43621</v>
      </c>
      <c r="G311">
        <v>75700</v>
      </c>
      <c r="H311">
        <v>718000</v>
      </c>
      <c r="I311">
        <v>14.29</v>
      </c>
      <c r="J311">
        <v>19725</v>
      </c>
      <c r="K311" t="s">
        <v>1343</v>
      </c>
      <c r="L311">
        <v>59700</v>
      </c>
      <c r="M311" t="s">
        <v>1336</v>
      </c>
      <c r="N311">
        <v>35600</v>
      </c>
      <c r="O311" t="s">
        <v>1337</v>
      </c>
      <c r="P311" t="s">
        <v>1345</v>
      </c>
      <c r="Q311" s="1">
        <v>45676</v>
      </c>
      <c r="R311" t="s">
        <v>1740</v>
      </c>
    </row>
    <row r="312" spans="1:18" x14ac:dyDescent="0.25">
      <c r="A312" t="s">
        <v>1366</v>
      </c>
      <c r="B312" t="s">
        <v>1367</v>
      </c>
      <c r="C312" t="s">
        <v>1341</v>
      </c>
      <c r="D312" t="s">
        <v>1342</v>
      </c>
      <c r="E312">
        <v>37</v>
      </c>
      <c r="F312" s="1">
        <v>44536</v>
      </c>
      <c r="G312">
        <v>87800</v>
      </c>
      <c r="H312">
        <v>98100</v>
      </c>
      <c r="I312">
        <v>8.2100000000000009</v>
      </c>
      <c r="J312">
        <v>4446</v>
      </c>
      <c r="K312" t="s">
        <v>1343</v>
      </c>
      <c r="L312">
        <v>108100</v>
      </c>
      <c r="M312" t="s">
        <v>1336</v>
      </c>
      <c r="N312">
        <v>18700</v>
      </c>
      <c r="O312" t="s">
        <v>1337</v>
      </c>
      <c r="P312" t="s">
        <v>1345</v>
      </c>
      <c r="Q312" s="1">
        <v>44178</v>
      </c>
      <c r="R312" t="s">
        <v>1637</v>
      </c>
    </row>
    <row r="313" spans="1:18" x14ac:dyDescent="0.25">
      <c r="A313" t="s">
        <v>1339</v>
      </c>
      <c r="B313" t="s">
        <v>1354</v>
      </c>
      <c r="C313" t="s">
        <v>1355</v>
      </c>
      <c r="D313" t="s">
        <v>1334</v>
      </c>
      <c r="E313">
        <v>57</v>
      </c>
      <c r="F313" s="1">
        <v>45424</v>
      </c>
      <c r="G313">
        <v>296400</v>
      </c>
      <c r="H313">
        <v>1306400</v>
      </c>
      <c r="I313">
        <v>13.07</v>
      </c>
      <c r="J313">
        <v>29771</v>
      </c>
      <c r="K313" t="s">
        <v>1343</v>
      </c>
      <c r="L313">
        <v>271900</v>
      </c>
      <c r="M313" t="s">
        <v>16</v>
      </c>
      <c r="N313">
        <v>20200</v>
      </c>
      <c r="O313" t="s">
        <v>1337</v>
      </c>
      <c r="P313" t="s">
        <v>1338</v>
      </c>
      <c r="Q313" s="1">
        <v>44095</v>
      </c>
      <c r="R313" t="s">
        <v>1618</v>
      </c>
    </row>
    <row r="314" spans="1:18" x14ac:dyDescent="0.25">
      <c r="A314" t="s">
        <v>1339</v>
      </c>
      <c r="B314" t="s">
        <v>1349</v>
      </c>
      <c r="C314" t="s">
        <v>1350</v>
      </c>
      <c r="D314" t="s">
        <v>1334</v>
      </c>
      <c r="E314">
        <v>59</v>
      </c>
      <c r="F314" s="1">
        <v>45967</v>
      </c>
      <c r="G314">
        <v>29500</v>
      </c>
      <c r="H314">
        <v>0</v>
      </c>
      <c r="I314">
        <v>0</v>
      </c>
      <c r="J314">
        <v>0</v>
      </c>
      <c r="K314" t="s">
        <v>1356</v>
      </c>
      <c r="L314">
        <v>25700</v>
      </c>
      <c r="M314" t="s">
        <v>1359</v>
      </c>
      <c r="N314">
        <v>6500</v>
      </c>
      <c r="O314" t="s">
        <v>1357</v>
      </c>
      <c r="P314" t="s">
        <v>1345</v>
      </c>
      <c r="Q314" s="1">
        <v>45228</v>
      </c>
      <c r="R314" t="s">
        <v>1723</v>
      </c>
    </row>
    <row r="315" spans="1:18" x14ac:dyDescent="0.25">
      <c r="A315" t="s">
        <v>1339</v>
      </c>
      <c r="B315" t="s">
        <v>1373</v>
      </c>
      <c r="C315" t="s">
        <v>1365</v>
      </c>
      <c r="D315" t="s">
        <v>1334</v>
      </c>
      <c r="E315">
        <v>49</v>
      </c>
      <c r="F315" s="1">
        <v>45714</v>
      </c>
      <c r="G315">
        <v>95600</v>
      </c>
      <c r="H315">
        <v>0</v>
      </c>
      <c r="I315">
        <v>0</v>
      </c>
      <c r="J315">
        <v>0</v>
      </c>
      <c r="K315" t="s">
        <v>1356</v>
      </c>
      <c r="L315">
        <v>99200</v>
      </c>
      <c r="M315" t="s">
        <v>1336</v>
      </c>
      <c r="N315">
        <v>1800</v>
      </c>
      <c r="O315" t="s">
        <v>1357</v>
      </c>
      <c r="P315" t="s">
        <v>1345</v>
      </c>
      <c r="Q315" s="1">
        <v>43831</v>
      </c>
      <c r="R315" t="s">
        <v>1786</v>
      </c>
    </row>
    <row r="316" spans="1:18" x14ac:dyDescent="0.25">
      <c r="A316" t="s">
        <v>1346</v>
      </c>
      <c r="B316" t="s">
        <v>1375</v>
      </c>
      <c r="C316" t="s">
        <v>1363</v>
      </c>
      <c r="D316" t="s">
        <v>1334</v>
      </c>
      <c r="E316">
        <v>56</v>
      </c>
      <c r="F316" s="1">
        <v>45149</v>
      </c>
      <c r="G316">
        <v>37400</v>
      </c>
      <c r="H316">
        <v>0</v>
      </c>
      <c r="I316">
        <v>0</v>
      </c>
      <c r="J316">
        <v>0</v>
      </c>
      <c r="K316" t="s">
        <v>1356</v>
      </c>
      <c r="L316">
        <v>44600</v>
      </c>
      <c r="M316" t="s">
        <v>1344</v>
      </c>
      <c r="N316">
        <v>49300</v>
      </c>
      <c r="O316" t="s">
        <v>1357</v>
      </c>
      <c r="P316" t="s">
        <v>1338</v>
      </c>
      <c r="Q316" s="1">
        <v>44169</v>
      </c>
      <c r="R316" t="s">
        <v>1429</v>
      </c>
    </row>
    <row r="317" spans="1:18" x14ac:dyDescent="0.25">
      <c r="A317" t="s">
        <v>1339</v>
      </c>
      <c r="B317" t="s">
        <v>1369</v>
      </c>
      <c r="C317" t="s">
        <v>1370</v>
      </c>
      <c r="D317" t="s">
        <v>1334</v>
      </c>
      <c r="E317">
        <v>58</v>
      </c>
      <c r="F317" s="1">
        <v>43589</v>
      </c>
      <c r="G317">
        <v>8300</v>
      </c>
      <c r="H317">
        <v>0</v>
      </c>
      <c r="I317">
        <v>0</v>
      </c>
      <c r="J317">
        <v>0</v>
      </c>
      <c r="K317" t="s">
        <v>1356</v>
      </c>
      <c r="L317">
        <v>13200</v>
      </c>
      <c r="M317" t="s">
        <v>1359</v>
      </c>
      <c r="N317">
        <v>8000</v>
      </c>
      <c r="O317" t="s">
        <v>1357</v>
      </c>
      <c r="P317" t="s">
        <v>1345</v>
      </c>
      <c r="Q317" s="1">
        <v>46164</v>
      </c>
      <c r="R317" t="s">
        <v>1817</v>
      </c>
    </row>
    <row r="318" spans="1:18" x14ac:dyDescent="0.25">
      <c r="A318" t="s">
        <v>1331</v>
      </c>
      <c r="B318" t="s">
        <v>1354</v>
      </c>
      <c r="C318" t="s">
        <v>1355</v>
      </c>
      <c r="D318" t="s">
        <v>1334</v>
      </c>
      <c r="E318">
        <v>59</v>
      </c>
      <c r="F318" s="1">
        <v>45514</v>
      </c>
      <c r="G318">
        <v>71900</v>
      </c>
      <c r="H318">
        <v>0</v>
      </c>
      <c r="I318">
        <v>0</v>
      </c>
      <c r="J318">
        <v>0</v>
      </c>
      <c r="K318" t="s">
        <v>1356</v>
      </c>
      <c r="L318">
        <v>86800</v>
      </c>
      <c r="M318" t="s">
        <v>16</v>
      </c>
      <c r="N318">
        <v>4300</v>
      </c>
      <c r="O318" t="s">
        <v>1357</v>
      </c>
      <c r="P318" t="s">
        <v>1361</v>
      </c>
      <c r="Q318" s="1">
        <v>45476</v>
      </c>
      <c r="R318" t="s">
        <v>1535</v>
      </c>
    </row>
    <row r="319" spans="1:18" x14ac:dyDescent="0.25">
      <c r="A319" t="s">
        <v>1346</v>
      </c>
      <c r="B319" t="s">
        <v>1367</v>
      </c>
      <c r="C319" t="s">
        <v>1341</v>
      </c>
      <c r="D319" t="s">
        <v>1334</v>
      </c>
      <c r="E319">
        <v>57</v>
      </c>
      <c r="F319" s="1">
        <v>44433</v>
      </c>
      <c r="G319">
        <v>77000</v>
      </c>
      <c r="H319">
        <v>0</v>
      </c>
      <c r="I319">
        <v>0</v>
      </c>
      <c r="J319">
        <v>0</v>
      </c>
      <c r="K319" t="s">
        <v>1356</v>
      </c>
      <c r="L319">
        <v>99300</v>
      </c>
      <c r="M319" t="s">
        <v>1344</v>
      </c>
      <c r="N319">
        <v>12400</v>
      </c>
      <c r="O319" t="s">
        <v>1357</v>
      </c>
      <c r="P319" t="s">
        <v>1345</v>
      </c>
      <c r="Q319" s="1">
        <v>45172</v>
      </c>
      <c r="R319" t="s">
        <v>1749</v>
      </c>
    </row>
    <row r="320" spans="1:18" x14ac:dyDescent="0.25">
      <c r="A320" t="s">
        <v>1339</v>
      </c>
      <c r="B320" t="s">
        <v>1347</v>
      </c>
      <c r="C320" t="s">
        <v>1348</v>
      </c>
      <c r="D320" t="s">
        <v>1334</v>
      </c>
      <c r="E320">
        <v>55</v>
      </c>
      <c r="F320" s="1">
        <v>44320</v>
      </c>
      <c r="G320">
        <v>127400</v>
      </c>
      <c r="H320">
        <v>0</v>
      </c>
      <c r="I320">
        <v>0</v>
      </c>
      <c r="J320">
        <v>0</v>
      </c>
      <c r="K320" t="s">
        <v>1356</v>
      </c>
      <c r="L320">
        <v>111300</v>
      </c>
      <c r="M320" t="s">
        <v>1352</v>
      </c>
      <c r="N320">
        <v>24300</v>
      </c>
      <c r="O320" t="s">
        <v>1357</v>
      </c>
      <c r="P320" t="s">
        <v>1345</v>
      </c>
      <c r="Q320" s="1">
        <v>45121</v>
      </c>
      <c r="R320" t="s">
        <v>1825</v>
      </c>
    </row>
    <row r="321" spans="1:18" x14ac:dyDescent="0.25">
      <c r="A321" t="s">
        <v>1331</v>
      </c>
      <c r="B321" t="s">
        <v>1364</v>
      </c>
      <c r="C321" t="s">
        <v>1365</v>
      </c>
      <c r="D321" t="s">
        <v>1334</v>
      </c>
      <c r="E321">
        <v>27</v>
      </c>
      <c r="F321" s="1">
        <v>44105</v>
      </c>
      <c r="G321">
        <v>62300</v>
      </c>
      <c r="H321">
        <v>0</v>
      </c>
      <c r="I321">
        <v>0</v>
      </c>
      <c r="J321">
        <v>0</v>
      </c>
      <c r="K321" t="s">
        <v>1356</v>
      </c>
      <c r="L321">
        <v>46300</v>
      </c>
      <c r="M321" t="s">
        <v>16</v>
      </c>
      <c r="N321">
        <v>8300</v>
      </c>
      <c r="O321" t="s">
        <v>1357</v>
      </c>
      <c r="P321" t="s">
        <v>1376</v>
      </c>
      <c r="Q321" s="1">
        <v>45505</v>
      </c>
      <c r="R321" t="s">
        <v>1522</v>
      </c>
    </row>
    <row r="322" spans="1:18" x14ac:dyDescent="0.25">
      <c r="A322" t="s">
        <v>1339</v>
      </c>
      <c r="B322" t="s">
        <v>1340</v>
      </c>
      <c r="C322" t="s">
        <v>1341</v>
      </c>
      <c r="D322" t="s">
        <v>1334</v>
      </c>
      <c r="E322">
        <v>47</v>
      </c>
      <c r="F322" s="1">
        <v>45704</v>
      </c>
      <c r="G322">
        <v>21200</v>
      </c>
      <c r="H322">
        <v>328200</v>
      </c>
      <c r="I322">
        <v>12.47</v>
      </c>
      <c r="J322">
        <v>29232</v>
      </c>
      <c r="K322" t="s">
        <v>1343</v>
      </c>
      <c r="L322">
        <v>21500</v>
      </c>
      <c r="M322" t="s">
        <v>1344</v>
      </c>
      <c r="N322">
        <v>26900</v>
      </c>
      <c r="O322" t="s">
        <v>1337</v>
      </c>
      <c r="P322" t="s">
        <v>1338</v>
      </c>
      <c r="Q322" s="1">
        <v>43600</v>
      </c>
      <c r="R322" t="s">
        <v>1721</v>
      </c>
    </row>
    <row r="323" spans="1:18" x14ac:dyDescent="0.25">
      <c r="A323" t="s">
        <v>1339</v>
      </c>
      <c r="B323" t="s">
        <v>1369</v>
      </c>
      <c r="C323" t="s">
        <v>1370</v>
      </c>
      <c r="D323" t="s">
        <v>1342</v>
      </c>
      <c r="E323">
        <v>48</v>
      </c>
      <c r="F323" s="1">
        <v>45068</v>
      </c>
      <c r="G323">
        <v>37300</v>
      </c>
      <c r="H323">
        <v>0</v>
      </c>
      <c r="I323">
        <v>0</v>
      </c>
      <c r="J323">
        <v>0</v>
      </c>
      <c r="K323" t="s">
        <v>1356</v>
      </c>
      <c r="L323">
        <v>38300</v>
      </c>
      <c r="M323" t="s">
        <v>1336</v>
      </c>
      <c r="N323">
        <v>22500</v>
      </c>
      <c r="O323" t="s">
        <v>1357</v>
      </c>
      <c r="P323" t="s">
        <v>1345</v>
      </c>
      <c r="Q323" s="1">
        <v>43618</v>
      </c>
      <c r="R323" t="s">
        <v>1727</v>
      </c>
    </row>
    <row r="324" spans="1:18" x14ac:dyDescent="0.25">
      <c r="A324" t="s">
        <v>1339</v>
      </c>
      <c r="B324" t="s">
        <v>1354</v>
      </c>
      <c r="C324" t="s">
        <v>1355</v>
      </c>
      <c r="D324" t="s">
        <v>1334</v>
      </c>
      <c r="E324">
        <v>42</v>
      </c>
      <c r="F324" s="1">
        <v>43907</v>
      </c>
      <c r="G324">
        <v>229700</v>
      </c>
      <c r="H324">
        <v>366200</v>
      </c>
      <c r="I324">
        <v>11.63</v>
      </c>
      <c r="J324">
        <v>12098</v>
      </c>
      <c r="K324" t="s">
        <v>1351</v>
      </c>
      <c r="L324">
        <v>167800</v>
      </c>
      <c r="M324" t="s">
        <v>1352</v>
      </c>
      <c r="N324">
        <v>3200</v>
      </c>
      <c r="O324" t="s">
        <v>1353</v>
      </c>
      <c r="P324" t="s">
        <v>1361</v>
      </c>
      <c r="Q324" s="1">
        <v>44512</v>
      </c>
      <c r="R324" t="s">
        <v>1470</v>
      </c>
    </row>
    <row r="325" spans="1:18" x14ac:dyDescent="0.25">
      <c r="A325" t="s">
        <v>1339</v>
      </c>
      <c r="B325" t="s">
        <v>1340</v>
      </c>
      <c r="C325" t="s">
        <v>1341</v>
      </c>
      <c r="D325" t="s">
        <v>1342</v>
      </c>
      <c r="E325">
        <v>34</v>
      </c>
      <c r="F325" s="1">
        <v>45410</v>
      </c>
      <c r="G325">
        <v>36800</v>
      </c>
      <c r="H325">
        <v>0</v>
      </c>
      <c r="I325">
        <v>0</v>
      </c>
      <c r="J325">
        <v>0</v>
      </c>
      <c r="K325" t="s">
        <v>1356</v>
      </c>
      <c r="L325">
        <v>35200</v>
      </c>
      <c r="M325" t="s">
        <v>16</v>
      </c>
      <c r="N325">
        <v>4600</v>
      </c>
      <c r="O325" t="s">
        <v>1357</v>
      </c>
      <c r="P325" t="s">
        <v>1345</v>
      </c>
      <c r="Q325" s="1">
        <v>45817</v>
      </c>
      <c r="R325" t="s">
        <v>1750</v>
      </c>
    </row>
    <row r="326" spans="1:18" x14ac:dyDescent="0.25">
      <c r="A326" t="s">
        <v>1331</v>
      </c>
      <c r="B326" t="s">
        <v>1364</v>
      </c>
      <c r="C326" t="s">
        <v>1365</v>
      </c>
      <c r="D326" t="s">
        <v>1342</v>
      </c>
      <c r="E326">
        <v>27</v>
      </c>
      <c r="F326" s="1">
        <v>45304</v>
      </c>
      <c r="G326">
        <v>288100</v>
      </c>
      <c r="H326">
        <v>0</v>
      </c>
      <c r="I326">
        <v>0</v>
      </c>
      <c r="J326">
        <v>0</v>
      </c>
      <c r="K326" t="s">
        <v>1356</v>
      </c>
      <c r="L326">
        <v>316900</v>
      </c>
      <c r="M326" t="s">
        <v>1336</v>
      </c>
      <c r="N326">
        <v>20100</v>
      </c>
      <c r="O326" t="s">
        <v>1357</v>
      </c>
      <c r="P326" t="s">
        <v>1338</v>
      </c>
      <c r="Q326" s="1">
        <v>44410</v>
      </c>
      <c r="R326" t="s">
        <v>1746</v>
      </c>
    </row>
    <row r="327" spans="1:18" x14ac:dyDescent="0.25">
      <c r="A327" t="s">
        <v>1339</v>
      </c>
      <c r="B327" t="s">
        <v>1362</v>
      </c>
      <c r="C327" t="s">
        <v>1363</v>
      </c>
      <c r="D327" t="s">
        <v>1334</v>
      </c>
      <c r="E327">
        <v>57</v>
      </c>
      <c r="F327" s="1">
        <v>45295</v>
      </c>
      <c r="G327">
        <v>183100</v>
      </c>
      <c r="H327">
        <v>1695600</v>
      </c>
      <c r="I327">
        <v>13</v>
      </c>
      <c r="J327">
        <v>57131</v>
      </c>
      <c r="K327" t="s">
        <v>1343</v>
      </c>
      <c r="L327">
        <v>199600</v>
      </c>
      <c r="M327" t="s">
        <v>1352</v>
      </c>
      <c r="N327">
        <v>700</v>
      </c>
      <c r="O327" t="s">
        <v>1337</v>
      </c>
      <c r="P327" t="s">
        <v>1338</v>
      </c>
      <c r="Q327" s="1">
        <v>44868</v>
      </c>
      <c r="R327" t="s">
        <v>1792</v>
      </c>
    </row>
    <row r="328" spans="1:18" x14ac:dyDescent="0.25">
      <c r="A328" t="s">
        <v>1331</v>
      </c>
      <c r="B328" t="s">
        <v>1364</v>
      </c>
      <c r="C328" t="s">
        <v>1365</v>
      </c>
      <c r="D328" t="s">
        <v>1334</v>
      </c>
      <c r="E328">
        <v>42</v>
      </c>
      <c r="F328" s="1">
        <v>45656</v>
      </c>
      <c r="G328">
        <v>57200</v>
      </c>
      <c r="H328">
        <v>844100</v>
      </c>
      <c r="I328">
        <v>14.87</v>
      </c>
      <c r="J328">
        <v>76135</v>
      </c>
      <c r="K328" t="s">
        <v>1343</v>
      </c>
      <c r="L328">
        <v>64400</v>
      </c>
      <c r="M328" t="s">
        <v>1359</v>
      </c>
      <c r="N328">
        <v>7400</v>
      </c>
      <c r="O328" t="s">
        <v>1337</v>
      </c>
      <c r="P328" t="s">
        <v>1361</v>
      </c>
      <c r="Q328" s="1">
        <v>44914</v>
      </c>
      <c r="R328" t="s">
        <v>1491</v>
      </c>
    </row>
    <row r="329" spans="1:18" x14ac:dyDescent="0.25">
      <c r="A329" t="s">
        <v>1346</v>
      </c>
      <c r="B329" t="s">
        <v>1349</v>
      </c>
      <c r="C329" t="s">
        <v>1350</v>
      </c>
      <c r="D329" t="s">
        <v>1334</v>
      </c>
      <c r="E329">
        <v>25</v>
      </c>
      <c r="F329" s="1">
        <v>43998</v>
      </c>
      <c r="G329">
        <v>40400</v>
      </c>
      <c r="H329">
        <v>0</v>
      </c>
      <c r="I329">
        <v>0</v>
      </c>
      <c r="J329">
        <v>0</v>
      </c>
      <c r="K329" t="s">
        <v>1356</v>
      </c>
      <c r="L329">
        <v>43300</v>
      </c>
      <c r="M329" t="s">
        <v>1336</v>
      </c>
      <c r="N329">
        <v>2300</v>
      </c>
      <c r="O329" t="s">
        <v>1357</v>
      </c>
      <c r="P329" t="s">
        <v>1345</v>
      </c>
      <c r="Q329" s="1">
        <v>45833</v>
      </c>
      <c r="R329" t="s">
        <v>1449</v>
      </c>
    </row>
    <row r="330" spans="1:18" x14ac:dyDescent="0.25">
      <c r="A330" t="s">
        <v>1331</v>
      </c>
      <c r="B330" t="s">
        <v>1364</v>
      </c>
      <c r="C330" t="s">
        <v>1365</v>
      </c>
      <c r="D330" t="s">
        <v>1342</v>
      </c>
      <c r="E330">
        <v>22</v>
      </c>
      <c r="F330" s="1">
        <v>45740</v>
      </c>
      <c r="G330">
        <v>182800</v>
      </c>
      <c r="H330">
        <v>0</v>
      </c>
      <c r="I330">
        <v>0</v>
      </c>
      <c r="J330">
        <v>0</v>
      </c>
      <c r="K330" t="s">
        <v>1356</v>
      </c>
      <c r="L330">
        <v>159600</v>
      </c>
      <c r="M330" t="s">
        <v>1344</v>
      </c>
      <c r="N330">
        <v>5500</v>
      </c>
      <c r="O330" t="s">
        <v>1357</v>
      </c>
      <c r="P330" t="s">
        <v>1361</v>
      </c>
      <c r="Q330" s="1">
        <v>43856</v>
      </c>
      <c r="R330" t="s">
        <v>1830</v>
      </c>
    </row>
    <row r="331" spans="1:18" x14ac:dyDescent="0.25">
      <c r="A331" t="s">
        <v>1331</v>
      </c>
      <c r="B331" t="s">
        <v>1340</v>
      </c>
      <c r="C331" t="s">
        <v>1341</v>
      </c>
      <c r="D331" t="s">
        <v>1342</v>
      </c>
      <c r="E331">
        <v>47</v>
      </c>
      <c r="F331" s="1">
        <v>44802</v>
      </c>
      <c r="G331">
        <v>61100</v>
      </c>
      <c r="H331">
        <v>239400</v>
      </c>
      <c r="I331">
        <v>12.79</v>
      </c>
      <c r="J331">
        <v>8042</v>
      </c>
      <c r="K331" t="s">
        <v>1343</v>
      </c>
      <c r="L331">
        <v>53300</v>
      </c>
      <c r="M331" t="s">
        <v>16</v>
      </c>
      <c r="N331">
        <v>6500</v>
      </c>
      <c r="O331" t="s">
        <v>1337</v>
      </c>
      <c r="P331" t="s">
        <v>1345</v>
      </c>
      <c r="Q331" s="1">
        <v>45245</v>
      </c>
      <c r="R331" t="s">
        <v>1608</v>
      </c>
    </row>
    <row r="332" spans="1:18" x14ac:dyDescent="0.25">
      <c r="A332" t="s">
        <v>1331</v>
      </c>
      <c r="B332" t="s">
        <v>1332</v>
      </c>
      <c r="C332" t="s">
        <v>1333</v>
      </c>
      <c r="D332" t="s">
        <v>1334</v>
      </c>
      <c r="E332">
        <v>41</v>
      </c>
      <c r="F332" s="1">
        <v>44414</v>
      </c>
      <c r="G332">
        <v>20200</v>
      </c>
      <c r="H332">
        <v>0</v>
      </c>
      <c r="I332">
        <v>0</v>
      </c>
      <c r="J332">
        <v>0</v>
      </c>
      <c r="K332" t="s">
        <v>1356</v>
      </c>
      <c r="L332">
        <v>14100</v>
      </c>
      <c r="M332" t="s">
        <v>1352</v>
      </c>
      <c r="N332">
        <v>6200</v>
      </c>
      <c r="O332" t="s">
        <v>1357</v>
      </c>
      <c r="P332" t="s">
        <v>1345</v>
      </c>
      <c r="Q332" s="1">
        <v>44509</v>
      </c>
      <c r="R332" t="s">
        <v>1816</v>
      </c>
    </row>
    <row r="333" spans="1:18" x14ac:dyDescent="0.25">
      <c r="A333" t="s">
        <v>1339</v>
      </c>
      <c r="B333" t="s">
        <v>1340</v>
      </c>
      <c r="C333" t="s">
        <v>1341</v>
      </c>
      <c r="D333" t="s">
        <v>1334</v>
      </c>
      <c r="E333">
        <v>58</v>
      </c>
      <c r="F333" s="1">
        <v>45485</v>
      </c>
      <c r="G333">
        <v>121000</v>
      </c>
      <c r="H333">
        <v>0</v>
      </c>
      <c r="I333">
        <v>0</v>
      </c>
      <c r="J333">
        <v>0</v>
      </c>
      <c r="K333" t="s">
        <v>1356</v>
      </c>
      <c r="L333">
        <v>175000</v>
      </c>
      <c r="M333" t="s">
        <v>1336</v>
      </c>
      <c r="N333">
        <v>5200</v>
      </c>
      <c r="O333" t="s">
        <v>1357</v>
      </c>
      <c r="P333" t="s">
        <v>1361</v>
      </c>
      <c r="Q333" s="1">
        <v>44424</v>
      </c>
      <c r="R333" t="s">
        <v>1570</v>
      </c>
    </row>
    <row r="334" spans="1:18" x14ac:dyDescent="0.25">
      <c r="A334" t="s">
        <v>1339</v>
      </c>
      <c r="B334" t="s">
        <v>1375</v>
      </c>
      <c r="C334" t="s">
        <v>1363</v>
      </c>
      <c r="D334" t="s">
        <v>1334</v>
      </c>
      <c r="E334">
        <v>35</v>
      </c>
      <c r="F334" s="1">
        <v>43925</v>
      </c>
      <c r="G334">
        <v>106900</v>
      </c>
      <c r="H334">
        <v>656000</v>
      </c>
      <c r="I334">
        <v>14.05</v>
      </c>
      <c r="J334">
        <v>15281</v>
      </c>
      <c r="K334" t="s">
        <v>1335</v>
      </c>
      <c r="L334">
        <v>107300</v>
      </c>
      <c r="M334" t="s">
        <v>1359</v>
      </c>
      <c r="N334">
        <v>3200</v>
      </c>
      <c r="O334" t="s">
        <v>1337</v>
      </c>
      <c r="P334" t="s">
        <v>1345</v>
      </c>
      <c r="Q334" s="1">
        <v>46045</v>
      </c>
      <c r="R334" t="s">
        <v>1493</v>
      </c>
    </row>
    <row r="335" spans="1:18" x14ac:dyDescent="0.25">
      <c r="A335" t="s">
        <v>1366</v>
      </c>
      <c r="B335" t="s">
        <v>1373</v>
      </c>
      <c r="C335" t="s">
        <v>1365</v>
      </c>
      <c r="D335" t="s">
        <v>1334</v>
      </c>
      <c r="E335">
        <v>41</v>
      </c>
      <c r="F335" s="1">
        <v>44016</v>
      </c>
      <c r="G335">
        <v>197300</v>
      </c>
      <c r="H335">
        <v>0</v>
      </c>
      <c r="I335">
        <v>0</v>
      </c>
      <c r="J335">
        <v>0</v>
      </c>
      <c r="K335" t="s">
        <v>1356</v>
      </c>
      <c r="L335">
        <v>186200</v>
      </c>
      <c r="M335" t="s">
        <v>16</v>
      </c>
      <c r="N335">
        <v>66900</v>
      </c>
      <c r="O335" t="s">
        <v>1357</v>
      </c>
      <c r="P335" t="s">
        <v>1338</v>
      </c>
      <c r="Q335" s="1">
        <v>45393</v>
      </c>
      <c r="R335" t="s">
        <v>1702</v>
      </c>
    </row>
    <row r="336" spans="1:18" x14ac:dyDescent="0.25">
      <c r="A336" t="s">
        <v>1331</v>
      </c>
      <c r="B336" t="s">
        <v>1358</v>
      </c>
      <c r="C336" t="s">
        <v>1333</v>
      </c>
      <c r="D336" t="s">
        <v>1342</v>
      </c>
      <c r="E336">
        <v>30</v>
      </c>
      <c r="F336" s="1">
        <v>43858</v>
      </c>
      <c r="G336">
        <v>101000</v>
      </c>
      <c r="H336">
        <v>0</v>
      </c>
      <c r="I336">
        <v>0</v>
      </c>
      <c r="J336">
        <v>0</v>
      </c>
      <c r="K336" t="s">
        <v>1356</v>
      </c>
      <c r="L336">
        <v>77500</v>
      </c>
      <c r="M336" t="s">
        <v>16</v>
      </c>
      <c r="N336">
        <v>45600</v>
      </c>
      <c r="O336" t="s">
        <v>1357</v>
      </c>
      <c r="P336" t="s">
        <v>1345</v>
      </c>
      <c r="Q336" s="1">
        <v>45345</v>
      </c>
      <c r="R336" t="s">
        <v>1406</v>
      </c>
    </row>
    <row r="337" spans="1:18" x14ac:dyDescent="0.25">
      <c r="A337" t="s">
        <v>1339</v>
      </c>
      <c r="B337" t="s">
        <v>1332</v>
      </c>
      <c r="C337" t="s">
        <v>1333</v>
      </c>
      <c r="D337" t="s">
        <v>1334</v>
      </c>
      <c r="E337">
        <v>43</v>
      </c>
      <c r="F337" s="1">
        <v>45253</v>
      </c>
      <c r="G337">
        <v>47000</v>
      </c>
      <c r="H337">
        <v>775000</v>
      </c>
      <c r="I337">
        <v>9.25</v>
      </c>
      <c r="J337">
        <v>16182</v>
      </c>
      <c r="K337" t="s">
        <v>1343</v>
      </c>
      <c r="L337">
        <v>81500</v>
      </c>
      <c r="M337" t="s">
        <v>1336</v>
      </c>
      <c r="N337">
        <v>3000</v>
      </c>
      <c r="O337" t="s">
        <v>1337</v>
      </c>
      <c r="P337" t="s">
        <v>1361</v>
      </c>
      <c r="Q337" s="1">
        <v>44817</v>
      </c>
      <c r="R337" t="s">
        <v>1713</v>
      </c>
    </row>
    <row r="338" spans="1:18" x14ac:dyDescent="0.25">
      <c r="A338" t="s">
        <v>1339</v>
      </c>
      <c r="B338" t="s">
        <v>1368</v>
      </c>
      <c r="C338" t="s">
        <v>1365</v>
      </c>
      <c r="D338" t="s">
        <v>1342</v>
      </c>
      <c r="E338">
        <v>59</v>
      </c>
      <c r="F338" s="1">
        <v>44310</v>
      </c>
      <c r="G338">
        <v>220700</v>
      </c>
      <c r="H338">
        <v>0</v>
      </c>
      <c r="I338">
        <v>0</v>
      </c>
      <c r="J338">
        <v>0</v>
      </c>
      <c r="K338" t="s">
        <v>1356</v>
      </c>
      <c r="L338">
        <v>161500</v>
      </c>
      <c r="M338" t="s">
        <v>1359</v>
      </c>
      <c r="N338">
        <v>35300</v>
      </c>
      <c r="O338" t="s">
        <v>1357</v>
      </c>
      <c r="P338" t="s">
        <v>1338</v>
      </c>
      <c r="Q338" s="1">
        <v>45038</v>
      </c>
      <c r="R338" t="s">
        <v>1842</v>
      </c>
    </row>
    <row r="339" spans="1:18" x14ac:dyDescent="0.25">
      <c r="A339" t="s">
        <v>1339</v>
      </c>
      <c r="B339" t="s">
        <v>1358</v>
      </c>
      <c r="C339" t="s">
        <v>1333</v>
      </c>
      <c r="D339" t="s">
        <v>1334</v>
      </c>
      <c r="E339">
        <v>25</v>
      </c>
      <c r="F339" s="1">
        <v>45723</v>
      </c>
      <c r="G339">
        <v>239700</v>
      </c>
      <c r="H339">
        <v>0</v>
      </c>
      <c r="I339">
        <v>0</v>
      </c>
      <c r="J339">
        <v>0</v>
      </c>
      <c r="K339" t="s">
        <v>1356</v>
      </c>
      <c r="L339">
        <v>214000</v>
      </c>
      <c r="M339" t="s">
        <v>1352</v>
      </c>
      <c r="N339">
        <v>5900</v>
      </c>
      <c r="O339" t="s">
        <v>1357</v>
      </c>
      <c r="P339" t="s">
        <v>1338</v>
      </c>
      <c r="Q339" s="1">
        <v>43656</v>
      </c>
      <c r="R339" t="s">
        <v>1688</v>
      </c>
    </row>
    <row r="340" spans="1:18" x14ac:dyDescent="0.25">
      <c r="A340" t="s">
        <v>1366</v>
      </c>
      <c r="B340" t="s">
        <v>1373</v>
      </c>
      <c r="C340" t="s">
        <v>1365</v>
      </c>
      <c r="D340" t="s">
        <v>1342</v>
      </c>
      <c r="E340">
        <v>21</v>
      </c>
      <c r="F340" s="1">
        <v>44604</v>
      </c>
      <c r="G340">
        <v>91400</v>
      </c>
      <c r="H340">
        <v>1040900</v>
      </c>
      <c r="I340">
        <v>12.68</v>
      </c>
      <c r="J340">
        <v>23514</v>
      </c>
      <c r="K340" t="s">
        <v>1374</v>
      </c>
      <c r="L340">
        <v>100900</v>
      </c>
      <c r="M340" t="s">
        <v>1336</v>
      </c>
      <c r="N340">
        <v>9500</v>
      </c>
      <c r="O340" t="s">
        <v>1353</v>
      </c>
      <c r="P340" t="s">
        <v>1338</v>
      </c>
      <c r="Q340" s="1">
        <v>45110</v>
      </c>
      <c r="R340" t="s">
        <v>1754</v>
      </c>
    </row>
    <row r="341" spans="1:18" x14ac:dyDescent="0.25">
      <c r="A341" t="s">
        <v>1339</v>
      </c>
      <c r="B341" t="s">
        <v>1354</v>
      </c>
      <c r="C341" t="s">
        <v>1355</v>
      </c>
      <c r="D341" t="s">
        <v>1334</v>
      </c>
      <c r="E341">
        <v>33</v>
      </c>
      <c r="F341" s="1">
        <v>44111</v>
      </c>
      <c r="G341">
        <v>78900</v>
      </c>
      <c r="H341">
        <v>1429400</v>
      </c>
      <c r="I341">
        <v>11.91</v>
      </c>
      <c r="J341">
        <v>31731</v>
      </c>
      <c r="K341" t="s">
        <v>1335</v>
      </c>
      <c r="L341">
        <v>90700</v>
      </c>
      <c r="M341" t="s">
        <v>1352</v>
      </c>
      <c r="N341">
        <v>8000</v>
      </c>
      <c r="O341" t="s">
        <v>1337</v>
      </c>
      <c r="P341" t="s">
        <v>1376</v>
      </c>
      <c r="Q341" s="1">
        <v>45126</v>
      </c>
      <c r="R341" t="s">
        <v>1536</v>
      </c>
    </row>
    <row r="342" spans="1:18" x14ac:dyDescent="0.25">
      <c r="A342" t="s">
        <v>1339</v>
      </c>
      <c r="B342" t="s">
        <v>1369</v>
      </c>
      <c r="C342" t="s">
        <v>1370</v>
      </c>
      <c r="D342" t="s">
        <v>1334</v>
      </c>
      <c r="E342">
        <v>41</v>
      </c>
      <c r="F342" s="1">
        <v>45732</v>
      </c>
      <c r="G342">
        <v>24400</v>
      </c>
      <c r="H342">
        <v>436300</v>
      </c>
      <c r="I342">
        <v>14.95</v>
      </c>
      <c r="J342">
        <v>12132</v>
      </c>
      <c r="K342" t="s">
        <v>1343</v>
      </c>
      <c r="L342">
        <v>30200</v>
      </c>
      <c r="M342" t="s">
        <v>16</v>
      </c>
      <c r="N342">
        <v>4700</v>
      </c>
      <c r="O342" t="s">
        <v>1337</v>
      </c>
      <c r="P342" t="s">
        <v>1338</v>
      </c>
      <c r="Q342" s="1">
        <v>45898</v>
      </c>
      <c r="R342" t="s">
        <v>1696</v>
      </c>
    </row>
    <row r="343" spans="1:18" x14ac:dyDescent="0.25">
      <c r="A343" t="s">
        <v>1339</v>
      </c>
      <c r="B343" t="s">
        <v>1375</v>
      </c>
      <c r="C343" t="s">
        <v>1363</v>
      </c>
      <c r="D343" t="s">
        <v>1342</v>
      </c>
      <c r="E343">
        <v>46</v>
      </c>
      <c r="F343" s="1">
        <v>45920</v>
      </c>
      <c r="G343">
        <v>44700</v>
      </c>
      <c r="H343">
        <v>0</v>
      </c>
      <c r="I343">
        <v>0</v>
      </c>
      <c r="J343">
        <v>0</v>
      </c>
      <c r="K343" t="s">
        <v>1356</v>
      </c>
      <c r="L343">
        <v>64900</v>
      </c>
      <c r="M343" t="s">
        <v>1352</v>
      </c>
      <c r="N343">
        <v>20600</v>
      </c>
      <c r="O343" t="s">
        <v>1357</v>
      </c>
      <c r="P343" t="s">
        <v>1345</v>
      </c>
      <c r="Q343" s="1">
        <v>44734</v>
      </c>
      <c r="R343" t="s">
        <v>1454</v>
      </c>
    </row>
    <row r="344" spans="1:18" x14ac:dyDescent="0.25">
      <c r="A344" t="s">
        <v>1339</v>
      </c>
      <c r="B344" t="s">
        <v>1375</v>
      </c>
      <c r="C344" t="s">
        <v>1363</v>
      </c>
      <c r="D344" t="s">
        <v>1334</v>
      </c>
      <c r="E344">
        <v>65</v>
      </c>
      <c r="F344" s="1">
        <v>44932</v>
      </c>
      <c r="G344">
        <v>143200</v>
      </c>
      <c r="H344">
        <v>0</v>
      </c>
      <c r="I344">
        <v>0</v>
      </c>
      <c r="J344">
        <v>0</v>
      </c>
      <c r="K344" t="s">
        <v>1356</v>
      </c>
      <c r="L344">
        <v>161300</v>
      </c>
      <c r="M344" t="s">
        <v>1359</v>
      </c>
      <c r="N344">
        <v>9500</v>
      </c>
      <c r="O344" t="s">
        <v>1357</v>
      </c>
      <c r="P344" t="s">
        <v>1338</v>
      </c>
      <c r="Q344" s="1">
        <v>43593</v>
      </c>
      <c r="R344" t="s">
        <v>1432</v>
      </c>
    </row>
    <row r="345" spans="1:18" x14ac:dyDescent="0.25">
      <c r="A345" t="s">
        <v>1366</v>
      </c>
      <c r="B345" t="s">
        <v>1368</v>
      </c>
      <c r="C345" t="s">
        <v>1365</v>
      </c>
      <c r="D345" t="s">
        <v>1342</v>
      </c>
      <c r="E345">
        <v>41</v>
      </c>
      <c r="F345" s="1">
        <v>44843</v>
      </c>
      <c r="G345">
        <v>46700</v>
      </c>
      <c r="H345">
        <v>0</v>
      </c>
      <c r="I345">
        <v>0</v>
      </c>
      <c r="J345">
        <v>0</v>
      </c>
      <c r="K345" t="s">
        <v>1356</v>
      </c>
      <c r="L345">
        <v>34400</v>
      </c>
      <c r="M345" t="s">
        <v>1344</v>
      </c>
      <c r="N345">
        <v>5500</v>
      </c>
      <c r="O345" t="s">
        <v>1357</v>
      </c>
      <c r="P345" t="s">
        <v>1338</v>
      </c>
      <c r="Q345" s="1">
        <v>44976</v>
      </c>
      <c r="R345" t="s">
        <v>1418</v>
      </c>
    </row>
    <row r="346" spans="1:18" x14ac:dyDescent="0.25">
      <c r="A346" t="s">
        <v>1339</v>
      </c>
      <c r="B346" t="s">
        <v>1332</v>
      </c>
      <c r="C346" t="s">
        <v>1333</v>
      </c>
      <c r="D346" t="s">
        <v>1342</v>
      </c>
      <c r="E346">
        <v>38</v>
      </c>
      <c r="F346" s="1">
        <v>43607</v>
      </c>
      <c r="G346">
        <v>21700</v>
      </c>
      <c r="H346">
        <v>0</v>
      </c>
      <c r="I346">
        <v>0</v>
      </c>
      <c r="J346">
        <v>0</v>
      </c>
      <c r="K346" t="s">
        <v>1356</v>
      </c>
      <c r="L346">
        <v>20300</v>
      </c>
      <c r="M346" t="s">
        <v>1359</v>
      </c>
      <c r="N346">
        <v>2600</v>
      </c>
      <c r="O346" t="s">
        <v>1357</v>
      </c>
      <c r="P346" t="s">
        <v>1345</v>
      </c>
      <c r="Q346" s="1">
        <v>44647</v>
      </c>
      <c r="R346" t="s">
        <v>1768</v>
      </c>
    </row>
    <row r="347" spans="1:18" x14ac:dyDescent="0.25">
      <c r="A347" t="s">
        <v>1346</v>
      </c>
      <c r="B347" t="s">
        <v>1349</v>
      </c>
      <c r="C347" t="s">
        <v>1350</v>
      </c>
      <c r="D347" t="s">
        <v>1342</v>
      </c>
      <c r="E347">
        <v>57</v>
      </c>
      <c r="F347" s="1">
        <v>43966</v>
      </c>
      <c r="G347">
        <v>1464100</v>
      </c>
      <c r="H347">
        <v>0</v>
      </c>
      <c r="I347">
        <v>0</v>
      </c>
      <c r="J347">
        <v>0</v>
      </c>
      <c r="K347" t="s">
        <v>1356</v>
      </c>
      <c r="L347">
        <v>1576800</v>
      </c>
      <c r="M347" t="s">
        <v>1352</v>
      </c>
      <c r="N347">
        <v>3800</v>
      </c>
      <c r="O347" t="s">
        <v>1357</v>
      </c>
      <c r="P347" t="s">
        <v>1338</v>
      </c>
      <c r="Q347" s="1">
        <v>44068</v>
      </c>
      <c r="R347" t="s">
        <v>1708</v>
      </c>
    </row>
    <row r="348" spans="1:18" x14ac:dyDescent="0.25">
      <c r="A348" t="s">
        <v>1339</v>
      </c>
      <c r="B348" t="s">
        <v>1371</v>
      </c>
      <c r="C348" t="s">
        <v>1372</v>
      </c>
      <c r="D348" t="s">
        <v>1342</v>
      </c>
      <c r="E348">
        <v>65</v>
      </c>
      <c r="F348" s="1">
        <v>44305</v>
      </c>
      <c r="G348">
        <v>21600</v>
      </c>
      <c r="H348">
        <v>193000</v>
      </c>
      <c r="I348">
        <v>11.14</v>
      </c>
      <c r="J348">
        <v>17070</v>
      </c>
      <c r="K348" t="s">
        <v>1335</v>
      </c>
      <c r="L348">
        <v>32800</v>
      </c>
      <c r="M348" t="s">
        <v>1336</v>
      </c>
      <c r="N348">
        <v>1900</v>
      </c>
      <c r="O348" t="s">
        <v>1337</v>
      </c>
      <c r="P348" t="s">
        <v>1345</v>
      </c>
      <c r="Q348" s="1">
        <v>46158</v>
      </c>
      <c r="R348" t="s">
        <v>1453</v>
      </c>
    </row>
    <row r="349" spans="1:18" x14ac:dyDescent="0.25">
      <c r="A349" t="s">
        <v>1346</v>
      </c>
      <c r="B349" t="s">
        <v>1362</v>
      </c>
      <c r="C349" t="s">
        <v>1363</v>
      </c>
      <c r="D349" t="s">
        <v>1342</v>
      </c>
      <c r="E349">
        <v>52</v>
      </c>
      <c r="F349" s="1">
        <v>45148</v>
      </c>
      <c r="G349">
        <v>510700</v>
      </c>
      <c r="H349">
        <v>940500</v>
      </c>
      <c r="I349">
        <v>11.15</v>
      </c>
      <c r="J349">
        <v>43900</v>
      </c>
      <c r="K349" t="s">
        <v>1374</v>
      </c>
      <c r="L349">
        <v>332200</v>
      </c>
      <c r="M349" t="s">
        <v>16</v>
      </c>
      <c r="N349">
        <v>8600</v>
      </c>
      <c r="O349" t="s">
        <v>1353</v>
      </c>
      <c r="P349" t="s">
        <v>1361</v>
      </c>
      <c r="Q349" s="1">
        <v>45445</v>
      </c>
      <c r="R349" t="s">
        <v>1839</v>
      </c>
    </row>
    <row r="350" spans="1:18" x14ac:dyDescent="0.25">
      <c r="A350" t="s">
        <v>1339</v>
      </c>
      <c r="B350" t="s">
        <v>1364</v>
      </c>
      <c r="C350" t="s">
        <v>1365</v>
      </c>
      <c r="D350" t="s">
        <v>1342</v>
      </c>
      <c r="E350">
        <v>56</v>
      </c>
      <c r="F350" s="1">
        <v>45031</v>
      </c>
      <c r="G350">
        <v>57800</v>
      </c>
      <c r="H350">
        <v>246200</v>
      </c>
      <c r="I350">
        <v>10.37</v>
      </c>
      <c r="J350">
        <v>21687</v>
      </c>
      <c r="K350" t="s">
        <v>1351</v>
      </c>
      <c r="L350">
        <v>75200</v>
      </c>
      <c r="M350" t="s">
        <v>1344</v>
      </c>
      <c r="N350">
        <v>2900</v>
      </c>
      <c r="O350" t="s">
        <v>1353</v>
      </c>
      <c r="P350" t="s">
        <v>1361</v>
      </c>
      <c r="Q350" s="1">
        <v>44069</v>
      </c>
      <c r="R350" t="s">
        <v>1636</v>
      </c>
    </row>
    <row r="351" spans="1:18" x14ac:dyDescent="0.25">
      <c r="A351" t="s">
        <v>1339</v>
      </c>
      <c r="B351" t="s">
        <v>1332</v>
      </c>
      <c r="C351" t="s">
        <v>1333</v>
      </c>
      <c r="D351" t="s">
        <v>1342</v>
      </c>
      <c r="E351">
        <v>37</v>
      </c>
      <c r="F351" s="1">
        <v>45512</v>
      </c>
      <c r="G351">
        <v>69800</v>
      </c>
      <c r="H351">
        <v>1016300</v>
      </c>
      <c r="I351">
        <v>11.52</v>
      </c>
      <c r="J351">
        <v>90069</v>
      </c>
      <c r="K351" t="s">
        <v>1351</v>
      </c>
      <c r="L351">
        <v>72900</v>
      </c>
      <c r="M351" t="s">
        <v>1336</v>
      </c>
      <c r="N351">
        <v>6700</v>
      </c>
      <c r="O351" t="s">
        <v>1353</v>
      </c>
      <c r="P351" t="s">
        <v>1338</v>
      </c>
      <c r="Q351" s="1">
        <v>45818</v>
      </c>
      <c r="R351" t="s">
        <v>1771</v>
      </c>
    </row>
    <row r="352" spans="1:18" x14ac:dyDescent="0.25">
      <c r="A352" t="s">
        <v>1346</v>
      </c>
      <c r="B352" t="s">
        <v>1369</v>
      </c>
      <c r="C352" t="s">
        <v>1370</v>
      </c>
      <c r="D352" t="s">
        <v>1342</v>
      </c>
      <c r="E352">
        <v>55</v>
      </c>
      <c r="F352" s="1">
        <v>44996</v>
      </c>
      <c r="G352">
        <v>42400</v>
      </c>
      <c r="H352">
        <v>0</v>
      </c>
      <c r="I352">
        <v>0</v>
      </c>
      <c r="J352">
        <v>0</v>
      </c>
      <c r="K352" t="s">
        <v>1356</v>
      </c>
      <c r="L352">
        <v>51300</v>
      </c>
      <c r="M352" t="s">
        <v>1336</v>
      </c>
      <c r="N352">
        <v>29200</v>
      </c>
      <c r="O352" t="s">
        <v>1357</v>
      </c>
      <c r="P352" t="s">
        <v>1361</v>
      </c>
      <c r="Q352" s="1">
        <v>45703</v>
      </c>
      <c r="R352" t="s">
        <v>1552</v>
      </c>
    </row>
    <row r="353" spans="1:18" x14ac:dyDescent="0.25">
      <c r="A353" t="s">
        <v>1366</v>
      </c>
      <c r="B353" t="s">
        <v>1362</v>
      </c>
      <c r="C353" t="s">
        <v>1363</v>
      </c>
      <c r="D353" t="s">
        <v>1334</v>
      </c>
      <c r="E353">
        <v>31</v>
      </c>
      <c r="F353" s="1">
        <v>44061</v>
      </c>
      <c r="G353">
        <v>145900</v>
      </c>
      <c r="H353">
        <v>0</v>
      </c>
      <c r="I353">
        <v>0</v>
      </c>
      <c r="J353">
        <v>0</v>
      </c>
      <c r="K353" t="s">
        <v>1356</v>
      </c>
      <c r="L353">
        <v>142200</v>
      </c>
      <c r="M353" t="s">
        <v>1359</v>
      </c>
      <c r="N353">
        <v>25000</v>
      </c>
      <c r="O353" t="s">
        <v>1357</v>
      </c>
      <c r="P353" t="s">
        <v>1345</v>
      </c>
      <c r="Q353" s="1">
        <v>45121</v>
      </c>
      <c r="R353" t="s">
        <v>1478</v>
      </c>
    </row>
    <row r="354" spans="1:18" x14ac:dyDescent="0.25">
      <c r="A354" t="s">
        <v>1366</v>
      </c>
      <c r="B354" t="s">
        <v>1375</v>
      </c>
      <c r="C354" t="s">
        <v>1363</v>
      </c>
      <c r="D354" t="s">
        <v>1334</v>
      </c>
      <c r="E354">
        <v>41</v>
      </c>
      <c r="F354" s="1">
        <v>45370</v>
      </c>
      <c r="G354">
        <v>22100</v>
      </c>
      <c r="H354">
        <v>640500</v>
      </c>
      <c r="I354">
        <v>10.65</v>
      </c>
      <c r="J354">
        <v>56504</v>
      </c>
      <c r="K354" t="s">
        <v>1343</v>
      </c>
      <c r="L354">
        <v>17400</v>
      </c>
      <c r="M354" t="s">
        <v>1352</v>
      </c>
      <c r="N354">
        <v>8300</v>
      </c>
      <c r="O354" t="s">
        <v>1337</v>
      </c>
      <c r="P354" t="s">
        <v>1361</v>
      </c>
      <c r="Q354" s="1">
        <v>46102</v>
      </c>
      <c r="R354" t="s">
        <v>1517</v>
      </c>
    </row>
    <row r="355" spans="1:18" x14ac:dyDescent="0.25">
      <c r="A355" t="s">
        <v>1331</v>
      </c>
      <c r="B355" t="s">
        <v>1340</v>
      </c>
      <c r="C355" t="s">
        <v>1341</v>
      </c>
      <c r="D355" t="s">
        <v>1334</v>
      </c>
      <c r="E355">
        <v>46</v>
      </c>
      <c r="F355" s="1">
        <v>43746</v>
      </c>
      <c r="G355">
        <v>15700</v>
      </c>
      <c r="H355">
        <v>0</v>
      </c>
      <c r="I355">
        <v>0</v>
      </c>
      <c r="J355">
        <v>0</v>
      </c>
      <c r="K355" t="s">
        <v>1356</v>
      </c>
      <c r="L355">
        <v>18600</v>
      </c>
      <c r="M355" t="s">
        <v>1359</v>
      </c>
      <c r="N355">
        <v>7900</v>
      </c>
      <c r="O355" t="s">
        <v>1357</v>
      </c>
      <c r="P355" t="s">
        <v>1345</v>
      </c>
      <c r="Q355" s="1">
        <v>43937</v>
      </c>
      <c r="R355" t="s">
        <v>1580</v>
      </c>
    </row>
    <row r="356" spans="1:18" x14ac:dyDescent="0.25">
      <c r="A356" t="s">
        <v>1366</v>
      </c>
      <c r="B356" t="s">
        <v>1369</v>
      </c>
      <c r="C356" t="s">
        <v>1370</v>
      </c>
      <c r="D356" t="s">
        <v>1334</v>
      </c>
      <c r="E356">
        <v>24</v>
      </c>
      <c r="F356" s="1">
        <v>43889</v>
      </c>
      <c r="G356">
        <v>294800</v>
      </c>
      <c r="H356">
        <v>0</v>
      </c>
      <c r="I356">
        <v>0</v>
      </c>
      <c r="J356">
        <v>0</v>
      </c>
      <c r="K356" t="s">
        <v>1356</v>
      </c>
      <c r="L356">
        <v>343000</v>
      </c>
      <c r="M356" t="s">
        <v>1352</v>
      </c>
      <c r="N356">
        <v>46200</v>
      </c>
      <c r="O356" t="s">
        <v>1357</v>
      </c>
      <c r="P356" t="s">
        <v>1345</v>
      </c>
      <c r="Q356" s="1">
        <v>43999</v>
      </c>
      <c r="R356" t="s">
        <v>1495</v>
      </c>
    </row>
    <row r="357" spans="1:18" x14ac:dyDescent="0.25">
      <c r="A357" t="s">
        <v>1339</v>
      </c>
      <c r="B357" t="s">
        <v>1373</v>
      </c>
      <c r="C357" t="s">
        <v>1365</v>
      </c>
      <c r="D357" t="s">
        <v>1334</v>
      </c>
      <c r="E357">
        <v>54</v>
      </c>
      <c r="F357" s="1">
        <v>43735</v>
      </c>
      <c r="G357">
        <v>37900</v>
      </c>
      <c r="H357">
        <v>110400</v>
      </c>
      <c r="I357">
        <v>14.29</v>
      </c>
      <c r="J357">
        <v>2585</v>
      </c>
      <c r="K357" t="s">
        <v>1343</v>
      </c>
      <c r="L357">
        <v>47100</v>
      </c>
      <c r="M357" t="s">
        <v>1359</v>
      </c>
      <c r="N357">
        <v>13600</v>
      </c>
      <c r="O357" t="s">
        <v>1337</v>
      </c>
      <c r="P357" t="s">
        <v>1376</v>
      </c>
      <c r="Q357" s="1">
        <v>44824</v>
      </c>
      <c r="R357" t="s">
        <v>1430</v>
      </c>
    </row>
    <row r="358" spans="1:18" x14ac:dyDescent="0.25">
      <c r="A358" t="s">
        <v>1366</v>
      </c>
      <c r="B358" t="s">
        <v>1368</v>
      </c>
      <c r="C358" t="s">
        <v>1365</v>
      </c>
      <c r="D358" t="s">
        <v>1334</v>
      </c>
      <c r="E358">
        <v>38</v>
      </c>
      <c r="F358" s="1">
        <v>43619</v>
      </c>
      <c r="G358">
        <v>141400</v>
      </c>
      <c r="H358">
        <v>519100</v>
      </c>
      <c r="I358">
        <v>13.23</v>
      </c>
      <c r="J358">
        <v>17548</v>
      </c>
      <c r="K358" t="s">
        <v>1343</v>
      </c>
      <c r="L358">
        <v>140900</v>
      </c>
      <c r="M358" t="s">
        <v>1336</v>
      </c>
      <c r="N358">
        <v>6300</v>
      </c>
      <c r="O358" t="s">
        <v>1337</v>
      </c>
      <c r="P358" t="s">
        <v>1361</v>
      </c>
      <c r="Q358" s="1">
        <v>44962</v>
      </c>
      <c r="R358" t="s">
        <v>1595</v>
      </c>
    </row>
    <row r="359" spans="1:18" x14ac:dyDescent="0.25">
      <c r="A359" t="s">
        <v>1339</v>
      </c>
      <c r="B359" t="s">
        <v>1373</v>
      </c>
      <c r="C359" t="s">
        <v>1365</v>
      </c>
      <c r="D359" t="s">
        <v>1334</v>
      </c>
      <c r="E359">
        <v>60</v>
      </c>
      <c r="F359" s="1">
        <v>45216</v>
      </c>
      <c r="G359">
        <v>29800</v>
      </c>
      <c r="H359">
        <v>1584000</v>
      </c>
      <c r="I359">
        <v>10.220000000000001</v>
      </c>
      <c r="J359">
        <v>40342</v>
      </c>
      <c r="K359" t="s">
        <v>1343</v>
      </c>
      <c r="L359">
        <v>25300</v>
      </c>
      <c r="M359" t="s">
        <v>16</v>
      </c>
      <c r="N359">
        <v>2400</v>
      </c>
      <c r="O359" t="s">
        <v>1337</v>
      </c>
      <c r="P359" t="s">
        <v>1345</v>
      </c>
      <c r="Q359" s="1">
        <v>43554</v>
      </c>
      <c r="R359" t="s">
        <v>1798</v>
      </c>
    </row>
    <row r="360" spans="1:18" x14ac:dyDescent="0.25">
      <c r="A360" t="s">
        <v>1346</v>
      </c>
      <c r="B360" t="s">
        <v>1371</v>
      </c>
      <c r="C360" t="s">
        <v>1372</v>
      </c>
      <c r="D360" t="s">
        <v>1342</v>
      </c>
      <c r="E360">
        <v>55</v>
      </c>
      <c r="F360" s="1">
        <v>44127</v>
      </c>
      <c r="G360">
        <v>137000</v>
      </c>
      <c r="H360">
        <v>124200</v>
      </c>
      <c r="I360">
        <v>7.97</v>
      </c>
      <c r="J360">
        <v>10802</v>
      </c>
      <c r="K360" t="s">
        <v>1343</v>
      </c>
      <c r="L360">
        <v>83600</v>
      </c>
      <c r="M360" t="s">
        <v>1352</v>
      </c>
      <c r="N360">
        <v>12100</v>
      </c>
      <c r="O360" t="s">
        <v>1337</v>
      </c>
      <c r="P360" t="s">
        <v>1338</v>
      </c>
      <c r="Q360" s="1">
        <v>44533</v>
      </c>
      <c r="R360" t="s">
        <v>1745</v>
      </c>
    </row>
    <row r="361" spans="1:18" x14ac:dyDescent="0.25">
      <c r="A361" t="s">
        <v>1346</v>
      </c>
      <c r="B361" t="s">
        <v>1369</v>
      </c>
      <c r="C361" t="s">
        <v>1370</v>
      </c>
      <c r="D361" t="s">
        <v>1342</v>
      </c>
      <c r="E361">
        <v>61</v>
      </c>
      <c r="F361" s="1">
        <v>45433</v>
      </c>
      <c r="G361">
        <v>313700</v>
      </c>
      <c r="H361">
        <v>0</v>
      </c>
      <c r="I361">
        <v>0</v>
      </c>
      <c r="J361">
        <v>0</v>
      </c>
      <c r="K361" t="s">
        <v>1356</v>
      </c>
      <c r="L361">
        <v>378000</v>
      </c>
      <c r="M361" t="s">
        <v>1344</v>
      </c>
      <c r="N361">
        <v>17900</v>
      </c>
      <c r="O361" t="s">
        <v>1357</v>
      </c>
      <c r="P361" t="s">
        <v>1338</v>
      </c>
      <c r="Q361" s="1">
        <v>44702</v>
      </c>
      <c r="R361" t="s">
        <v>1796</v>
      </c>
    </row>
    <row r="362" spans="1:18" x14ac:dyDescent="0.25">
      <c r="A362" t="s">
        <v>1346</v>
      </c>
      <c r="B362" t="s">
        <v>1360</v>
      </c>
      <c r="C362" t="s">
        <v>1341</v>
      </c>
      <c r="D362" t="s">
        <v>1334</v>
      </c>
      <c r="E362">
        <v>49</v>
      </c>
      <c r="F362" s="1">
        <v>43548</v>
      </c>
      <c r="G362">
        <v>47900</v>
      </c>
      <c r="H362">
        <v>633200</v>
      </c>
      <c r="I362">
        <v>11.75</v>
      </c>
      <c r="J362">
        <v>20956</v>
      </c>
      <c r="K362" t="s">
        <v>1343</v>
      </c>
      <c r="L362">
        <v>53000</v>
      </c>
      <c r="M362" t="s">
        <v>1344</v>
      </c>
      <c r="N362">
        <v>4800</v>
      </c>
      <c r="O362" t="s">
        <v>1337</v>
      </c>
      <c r="P362" t="s">
        <v>1338</v>
      </c>
      <c r="Q362" s="1">
        <v>45441</v>
      </c>
      <c r="R362" t="s">
        <v>1619</v>
      </c>
    </row>
    <row r="363" spans="1:18" x14ac:dyDescent="0.25">
      <c r="A363" t="s">
        <v>1331</v>
      </c>
      <c r="B363" t="s">
        <v>1360</v>
      </c>
      <c r="C363" t="s">
        <v>1341</v>
      </c>
      <c r="D363" t="s">
        <v>1334</v>
      </c>
      <c r="E363">
        <v>49</v>
      </c>
      <c r="F363" s="1">
        <v>44915</v>
      </c>
      <c r="G363">
        <v>14500</v>
      </c>
      <c r="H363">
        <v>464100</v>
      </c>
      <c r="I363">
        <v>8.9600000000000009</v>
      </c>
      <c r="J363">
        <v>14750</v>
      </c>
      <c r="K363" t="s">
        <v>1335</v>
      </c>
      <c r="L363">
        <v>11000</v>
      </c>
      <c r="M363" t="s">
        <v>1336</v>
      </c>
      <c r="N363">
        <v>11000</v>
      </c>
      <c r="O363" t="s">
        <v>1337</v>
      </c>
      <c r="P363" t="s">
        <v>1338</v>
      </c>
      <c r="Q363" s="1">
        <v>43923</v>
      </c>
      <c r="R363" t="s">
        <v>1434</v>
      </c>
    </row>
    <row r="364" spans="1:18" x14ac:dyDescent="0.25">
      <c r="A364" t="s">
        <v>1339</v>
      </c>
      <c r="B364" t="s">
        <v>1354</v>
      </c>
      <c r="C364" t="s">
        <v>1355</v>
      </c>
      <c r="D364" t="s">
        <v>1342</v>
      </c>
      <c r="E364">
        <v>58</v>
      </c>
      <c r="F364" s="1">
        <v>44764</v>
      </c>
      <c r="G364">
        <v>315100</v>
      </c>
      <c r="H364">
        <v>625300</v>
      </c>
      <c r="I364">
        <v>11.74</v>
      </c>
      <c r="J364">
        <v>16387</v>
      </c>
      <c r="K364" t="s">
        <v>1343</v>
      </c>
      <c r="L364">
        <v>272700</v>
      </c>
      <c r="M364" t="s">
        <v>1359</v>
      </c>
      <c r="N364">
        <v>6100</v>
      </c>
      <c r="O364" t="s">
        <v>1337</v>
      </c>
      <c r="P364" t="s">
        <v>1338</v>
      </c>
      <c r="Q364" s="1">
        <v>46245</v>
      </c>
      <c r="R364" t="s">
        <v>1743</v>
      </c>
    </row>
    <row r="365" spans="1:18" x14ac:dyDescent="0.25">
      <c r="A365" t="s">
        <v>1346</v>
      </c>
      <c r="B365" t="s">
        <v>1332</v>
      </c>
      <c r="C365" t="s">
        <v>1333</v>
      </c>
      <c r="D365" t="s">
        <v>1334</v>
      </c>
      <c r="E365">
        <v>62</v>
      </c>
      <c r="F365" s="1">
        <v>45797</v>
      </c>
      <c r="G365">
        <v>164800</v>
      </c>
      <c r="H365">
        <v>0</v>
      </c>
      <c r="I365">
        <v>0</v>
      </c>
      <c r="J365">
        <v>0</v>
      </c>
      <c r="K365" t="s">
        <v>1356</v>
      </c>
      <c r="L365">
        <v>145600</v>
      </c>
      <c r="M365" t="s">
        <v>1359</v>
      </c>
      <c r="N365">
        <v>7200</v>
      </c>
      <c r="O365" t="s">
        <v>1357</v>
      </c>
      <c r="P365" t="s">
        <v>1361</v>
      </c>
      <c r="Q365" s="1">
        <v>45941</v>
      </c>
      <c r="R365" t="s">
        <v>1770</v>
      </c>
    </row>
    <row r="366" spans="1:18" x14ac:dyDescent="0.25">
      <c r="A366" t="s">
        <v>1339</v>
      </c>
      <c r="B366" t="s">
        <v>1375</v>
      </c>
      <c r="C366" t="s">
        <v>1363</v>
      </c>
      <c r="D366" t="s">
        <v>1342</v>
      </c>
      <c r="E366">
        <v>41</v>
      </c>
      <c r="F366" s="1">
        <v>44445</v>
      </c>
      <c r="G366">
        <v>50100</v>
      </c>
      <c r="H366">
        <v>1140500</v>
      </c>
      <c r="I366">
        <v>14.25</v>
      </c>
      <c r="J366">
        <v>54893</v>
      </c>
      <c r="K366" t="s">
        <v>1335</v>
      </c>
      <c r="L366">
        <v>31500</v>
      </c>
      <c r="M366" t="s">
        <v>1336</v>
      </c>
      <c r="N366">
        <v>900</v>
      </c>
      <c r="O366" t="s">
        <v>1337</v>
      </c>
      <c r="P366" t="s">
        <v>1338</v>
      </c>
      <c r="Q366" s="1">
        <v>44228</v>
      </c>
      <c r="R366" t="s">
        <v>1575</v>
      </c>
    </row>
    <row r="367" spans="1:18" x14ac:dyDescent="0.25">
      <c r="A367" t="s">
        <v>1366</v>
      </c>
      <c r="B367" t="s">
        <v>1375</v>
      </c>
      <c r="C367" t="s">
        <v>1363</v>
      </c>
      <c r="D367" t="s">
        <v>1334</v>
      </c>
      <c r="E367">
        <v>62</v>
      </c>
      <c r="F367" s="1">
        <v>45686</v>
      </c>
      <c r="G367">
        <v>62300</v>
      </c>
      <c r="H367">
        <v>467200</v>
      </c>
      <c r="I367">
        <v>10.53</v>
      </c>
      <c r="J367">
        <v>10049</v>
      </c>
      <c r="K367" t="s">
        <v>1343</v>
      </c>
      <c r="L367">
        <v>49600</v>
      </c>
      <c r="M367" t="s">
        <v>1344</v>
      </c>
      <c r="N367">
        <v>7000</v>
      </c>
      <c r="O367" t="s">
        <v>1337</v>
      </c>
      <c r="P367" t="s">
        <v>1345</v>
      </c>
      <c r="Q367" s="1">
        <v>46266</v>
      </c>
      <c r="R367" t="s">
        <v>1834</v>
      </c>
    </row>
    <row r="368" spans="1:18" x14ac:dyDescent="0.25">
      <c r="A368" t="s">
        <v>1346</v>
      </c>
      <c r="B368" t="s">
        <v>1364</v>
      </c>
      <c r="C368" t="s">
        <v>1365</v>
      </c>
      <c r="D368" t="s">
        <v>1334</v>
      </c>
      <c r="E368">
        <v>33</v>
      </c>
      <c r="F368" s="1">
        <v>45125</v>
      </c>
      <c r="G368">
        <v>29200</v>
      </c>
      <c r="H368">
        <v>785900</v>
      </c>
      <c r="I368">
        <v>9.2799999999999994</v>
      </c>
      <c r="J368">
        <v>68830</v>
      </c>
      <c r="K368" t="s">
        <v>1343</v>
      </c>
      <c r="L368">
        <v>20900</v>
      </c>
      <c r="M368" t="s">
        <v>1344</v>
      </c>
      <c r="N368">
        <v>20300</v>
      </c>
      <c r="O368" t="s">
        <v>1337</v>
      </c>
      <c r="P368" t="s">
        <v>1338</v>
      </c>
      <c r="Q368" s="1">
        <v>45215</v>
      </c>
      <c r="R368" t="s">
        <v>1435</v>
      </c>
    </row>
    <row r="369" spans="1:18" x14ac:dyDescent="0.25">
      <c r="A369" t="s">
        <v>1339</v>
      </c>
      <c r="B369" t="s">
        <v>1364</v>
      </c>
      <c r="C369" t="s">
        <v>1365</v>
      </c>
      <c r="D369" t="s">
        <v>1342</v>
      </c>
      <c r="E369">
        <v>61</v>
      </c>
      <c r="F369" s="1">
        <v>44864</v>
      </c>
      <c r="G369">
        <v>250800</v>
      </c>
      <c r="H369">
        <v>581400</v>
      </c>
      <c r="I369">
        <v>13.95</v>
      </c>
      <c r="J369">
        <v>19857</v>
      </c>
      <c r="K369" t="s">
        <v>1343</v>
      </c>
      <c r="L369">
        <v>224900</v>
      </c>
      <c r="M369" t="s">
        <v>1359</v>
      </c>
      <c r="N369">
        <v>4800</v>
      </c>
      <c r="O369" t="s">
        <v>1337</v>
      </c>
      <c r="P369" t="s">
        <v>1338</v>
      </c>
      <c r="Q369" s="1">
        <v>44375</v>
      </c>
      <c r="R369" t="s">
        <v>1519</v>
      </c>
    </row>
    <row r="370" spans="1:18" x14ac:dyDescent="0.25">
      <c r="A370" t="s">
        <v>1346</v>
      </c>
      <c r="B370" t="s">
        <v>1364</v>
      </c>
      <c r="C370" t="s">
        <v>1365</v>
      </c>
      <c r="D370" t="s">
        <v>1334</v>
      </c>
      <c r="E370">
        <v>37</v>
      </c>
      <c r="F370" s="1">
        <v>44098</v>
      </c>
      <c r="G370">
        <v>47600</v>
      </c>
      <c r="H370">
        <v>517800</v>
      </c>
      <c r="I370">
        <v>10.08</v>
      </c>
      <c r="J370">
        <v>13153</v>
      </c>
      <c r="K370" t="s">
        <v>1343</v>
      </c>
      <c r="L370">
        <v>38800</v>
      </c>
      <c r="M370" t="s">
        <v>1352</v>
      </c>
      <c r="N370">
        <v>8900</v>
      </c>
      <c r="O370" t="s">
        <v>1337</v>
      </c>
      <c r="P370" t="s">
        <v>1338</v>
      </c>
      <c r="Q370" s="1">
        <v>44938</v>
      </c>
      <c r="R370" t="s">
        <v>1635</v>
      </c>
    </row>
    <row r="371" spans="1:18" x14ac:dyDescent="0.25">
      <c r="A371" t="s">
        <v>1331</v>
      </c>
      <c r="B371" t="s">
        <v>1340</v>
      </c>
      <c r="C371" t="s">
        <v>1341</v>
      </c>
      <c r="D371" t="s">
        <v>1342</v>
      </c>
      <c r="E371">
        <v>29</v>
      </c>
      <c r="F371" s="1">
        <v>44997</v>
      </c>
      <c r="G371">
        <v>22500</v>
      </c>
      <c r="H371">
        <v>0</v>
      </c>
      <c r="I371">
        <v>0</v>
      </c>
      <c r="J371">
        <v>0</v>
      </c>
      <c r="K371" t="s">
        <v>1356</v>
      </c>
      <c r="L371">
        <v>13300</v>
      </c>
      <c r="M371" t="s">
        <v>16</v>
      </c>
      <c r="N371">
        <v>4300</v>
      </c>
      <c r="O371" t="s">
        <v>1357</v>
      </c>
      <c r="P371" t="s">
        <v>1338</v>
      </c>
      <c r="Q371" s="1">
        <v>44446</v>
      </c>
      <c r="R371" t="s">
        <v>1614</v>
      </c>
    </row>
    <row r="372" spans="1:18" x14ac:dyDescent="0.25">
      <c r="A372" t="s">
        <v>1346</v>
      </c>
      <c r="B372" t="s">
        <v>1358</v>
      </c>
      <c r="C372" t="s">
        <v>1333</v>
      </c>
      <c r="D372" t="s">
        <v>1342</v>
      </c>
      <c r="E372">
        <v>61</v>
      </c>
      <c r="F372" s="1">
        <v>44252</v>
      </c>
      <c r="G372">
        <v>89900</v>
      </c>
      <c r="H372">
        <v>522400</v>
      </c>
      <c r="I372">
        <v>11.96</v>
      </c>
      <c r="J372">
        <v>13747</v>
      </c>
      <c r="K372" t="s">
        <v>1343</v>
      </c>
      <c r="L372">
        <v>135400</v>
      </c>
      <c r="M372" t="s">
        <v>1352</v>
      </c>
      <c r="N372">
        <v>11800</v>
      </c>
      <c r="O372" t="s">
        <v>1337</v>
      </c>
      <c r="P372" t="s">
        <v>1361</v>
      </c>
      <c r="Q372" s="1">
        <v>44910</v>
      </c>
      <c r="R372" t="s">
        <v>1500</v>
      </c>
    </row>
    <row r="373" spans="1:18" x14ac:dyDescent="0.25">
      <c r="A373" t="s">
        <v>1346</v>
      </c>
      <c r="B373" t="s">
        <v>1367</v>
      </c>
      <c r="C373" t="s">
        <v>1341</v>
      </c>
      <c r="D373" t="s">
        <v>1334</v>
      </c>
      <c r="E373">
        <v>21</v>
      </c>
      <c r="F373" s="1">
        <v>43863</v>
      </c>
      <c r="G373">
        <v>36100</v>
      </c>
      <c r="H373">
        <v>173700</v>
      </c>
      <c r="I373">
        <v>12.05</v>
      </c>
      <c r="J373">
        <v>3868</v>
      </c>
      <c r="K373" t="s">
        <v>1335</v>
      </c>
      <c r="L373">
        <v>47400</v>
      </c>
      <c r="M373" t="s">
        <v>1344</v>
      </c>
      <c r="N373">
        <v>7000</v>
      </c>
      <c r="O373" t="s">
        <v>1337</v>
      </c>
      <c r="P373" t="s">
        <v>1361</v>
      </c>
      <c r="Q373" s="1">
        <v>43563</v>
      </c>
      <c r="R373" t="s">
        <v>1709</v>
      </c>
    </row>
    <row r="374" spans="1:18" x14ac:dyDescent="0.25">
      <c r="A374" t="s">
        <v>1339</v>
      </c>
      <c r="B374" t="s">
        <v>1358</v>
      </c>
      <c r="C374" t="s">
        <v>1333</v>
      </c>
      <c r="D374" t="s">
        <v>1342</v>
      </c>
      <c r="E374">
        <v>22</v>
      </c>
      <c r="F374" s="1">
        <v>44609</v>
      </c>
      <c r="G374">
        <v>31200</v>
      </c>
      <c r="H374">
        <v>0</v>
      </c>
      <c r="I374">
        <v>0</v>
      </c>
      <c r="J374">
        <v>0</v>
      </c>
      <c r="K374" t="s">
        <v>1356</v>
      </c>
      <c r="L374">
        <v>25100</v>
      </c>
      <c r="M374" t="s">
        <v>1352</v>
      </c>
      <c r="N374">
        <v>3700</v>
      </c>
      <c r="O374" t="s">
        <v>1357</v>
      </c>
      <c r="P374" t="s">
        <v>1338</v>
      </c>
      <c r="Q374" s="1">
        <v>45581</v>
      </c>
      <c r="R374" t="s">
        <v>1550</v>
      </c>
    </row>
    <row r="375" spans="1:18" x14ac:dyDescent="0.25">
      <c r="A375" t="s">
        <v>1331</v>
      </c>
      <c r="B375" t="s">
        <v>1373</v>
      </c>
      <c r="C375" t="s">
        <v>1365</v>
      </c>
      <c r="D375" t="s">
        <v>1342</v>
      </c>
      <c r="E375">
        <v>49</v>
      </c>
      <c r="F375" s="1">
        <v>44399</v>
      </c>
      <c r="G375">
        <v>52000</v>
      </c>
      <c r="H375">
        <v>865900</v>
      </c>
      <c r="I375">
        <v>9.23</v>
      </c>
      <c r="J375">
        <v>39650</v>
      </c>
      <c r="K375" t="s">
        <v>1343</v>
      </c>
      <c r="L375">
        <v>55500</v>
      </c>
      <c r="M375" t="s">
        <v>16</v>
      </c>
      <c r="N375">
        <v>28200</v>
      </c>
      <c r="O375" t="s">
        <v>1337</v>
      </c>
      <c r="P375" t="s">
        <v>1345</v>
      </c>
      <c r="Q375" s="1">
        <v>45234</v>
      </c>
      <c r="R375" t="s">
        <v>1687</v>
      </c>
    </row>
    <row r="376" spans="1:18" x14ac:dyDescent="0.25">
      <c r="A376" t="s">
        <v>1366</v>
      </c>
      <c r="B376" t="s">
        <v>1358</v>
      </c>
      <c r="C376" t="s">
        <v>1333</v>
      </c>
      <c r="D376" t="s">
        <v>1334</v>
      </c>
      <c r="E376">
        <v>53</v>
      </c>
      <c r="F376" s="1">
        <v>44926</v>
      </c>
      <c r="G376">
        <v>80700</v>
      </c>
      <c r="H376">
        <v>83400</v>
      </c>
      <c r="I376">
        <v>10.91</v>
      </c>
      <c r="J376">
        <v>2152</v>
      </c>
      <c r="K376" t="s">
        <v>1343</v>
      </c>
      <c r="L376">
        <v>89100</v>
      </c>
      <c r="M376" t="s">
        <v>1352</v>
      </c>
      <c r="N376">
        <v>19600</v>
      </c>
      <c r="O376" t="s">
        <v>1337</v>
      </c>
      <c r="P376" t="s">
        <v>1345</v>
      </c>
      <c r="Q376" s="1">
        <v>45987</v>
      </c>
      <c r="R376" t="s">
        <v>1595</v>
      </c>
    </row>
    <row r="377" spans="1:18" x14ac:dyDescent="0.25">
      <c r="A377" t="s">
        <v>1339</v>
      </c>
      <c r="B377" t="s">
        <v>1340</v>
      </c>
      <c r="C377" t="s">
        <v>1341</v>
      </c>
      <c r="D377" t="s">
        <v>1342</v>
      </c>
      <c r="E377">
        <v>30</v>
      </c>
      <c r="F377" s="1">
        <v>45318</v>
      </c>
      <c r="G377">
        <v>23200</v>
      </c>
      <c r="H377">
        <v>266600</v>
      </c>
      <c r="I377">
        <v>9.58</v>
      </c>
      <c r="J377">
        <v>6708</v>
      </c>
      <c r="K377" t="s">
        <v>1343</v>
      </c>
      <c r="L377">
        <v>30100</v>
      </c>
      <c r="M377" t="s">
        <v>1352</v>
      </c>
      <c r="N377">
        <v>4900</v>
      </c>
      <c r="O377" t="s">
        <v>1337</v>
      </c>
      <c r="P377" t="s">
        <v>1361</v>
      </c>
      <c r="Q377" s="1">
        <v>44568</v>
      </c>
      <c r="R377" t="s">
        <v>1549</v>
      </c>
    </row>
    <row r="378" spans="1:18" x14ac:dyDescent="0.25">
      <c r="A378" t="s">
        <v>1331</v>
      </c>
      <c r="B378" t="s">
        <v>1354</v>
      </c>
      <c r="C378" t="s">
        <v>1355</v>
      </c>
      <c r="D378" t="s">
        <v>1342</v>
      </c>
      <c r="E378">
        <v>60</v>
      </c>
      <c r="F378" s="1">
        <v>45978</v>
      </c>
      <c r="G378">
        <v>243400</v>
      </c>
      <c r="H378">
        <v>0</v>
      </c>
      <c r="I378">
        <v>0</v>
      </c>
      <c r="J378">
        <v>0</v>
      </c>
      <c r="K378" t="s">
        <v>1356</v>
      </c>
      <c r="L378">
        <v>193600</v>
      </c>
      <c r="M378" t="s">
        <v>1352</v>
      </c>
      <c r="N378">
        <v>13300</v>
      </c>
      <c r="O378" t="s">
        <v>1357</v>
      </c>
      <c r="P378" t="s">
        <v>1361</v>
      </c>
      <c r="Q378" s="1">
        <v>44712</v>
      </c>
      <c r="R378" t="s">
        <v>1442</v>
      </c>
    </row>
    <row r="379" spans="1:18" x14ac:dyDescent="0.25">
      <c r="A379" t="s">
        <v>1339</v>
      </c>
      <c r="B379" t="s">
        <v>1373</v>
      </c>
      <c r="C379" t="s">
        <v>1365</v>
      </c>
      <c r="D379" t="s">
        <v>1342</v>
      </c>
      <c r="E379">
        <v>41</v>
      </c>
      <c r="F379" s="1">
        <v>43751</v>
      </c>
      <c r="G379">
        <v>133400</v>
      </c>
      <c r="H379">
        <v>104300</v>
      </c>
      <c r="I379">
        <v>14.48</v>
      </c>
      <c r="J379">
        <v>2875</v>
      </c>
      <c r="K379" t="s">
        <v>1343</v>
      </c>
      <c r="L379">
        <v>169800</v>
      </c>
      <c r="M379" t="s">
        <v>1352</v>
      </c>
      <c r="N379">
        <v>13800</v>
      </c>
      <c r="O379" t="s">
        <v>1337</v>
      </c>
      <c r="P379" t="s">
        <v>1345</v>
      </c>
      <c r="Q379" s="1">
        <v>43614</v>
      </c>
      <c r="R379" t="s">
        <v>1545</v>
      </c>
    </row>
    <row r="380" spans="1:18" x14ac:dyDescent="0.25">
      <c r="A380" t="s">
        <v>1339</v>
      </c>
      <c r="B380" t="s">
        <v>1358</v>
      </c>
      <c r="C380" t="s">
        <v>1333</v>
      </c>
      <c r="D380" t="s">
        <v>1342</v>
      </c>
      <c r="E380">
        <v>48</v>
      </c>
      <c r="F380" s="1">
        <v>43730</v>
      </c>
      <c r="G380">
        <v>55000</v>
      </c>
      <c r="H380">
        <v>0</v>
      </c>
      <c r="I380">
        <v>0</v>
      </c>
      <c r="J380">
        <v>0</v>
      </c>
      <c r="K380" t="s">
        <v>1356</v>
      </c>
      <c r="L380">
        <v>47500</v>
      </c>
      <c r="M380" t="s">
        <v>1336</v>
      </c>
      <c r="N380">
        <v>15200</v>
      </c>
      <c r="O380" t="s">
        <v>1357</v>
      </c>
      <c r="P380" t="s">
        <v>1345</v>
      </c>
      <c r="Q380" s="1">
        <v>43992</v>
      </c>
      <c r="R380" t="s">
        <v>1520</v>
      </c>
    </row>
    <row r="381" spans="1:18" x14ac:dyDescent="0.25">
      <c r="A381" t="s">
        <v>1331</v>
      </c>
      <c r="B381" t="s">
        <v>1340</v>
      </c>
      <c r="C381" t="s">
        <v>1341</v>
      </c>
      <c r="D381" t="s">
        <v>1334</v>
      </c>
      <c r="E381">
        <v>31</v>
      </c>
      <c r="F381" s="1">
        <v>45833</v>
      </c>
      <c r="G381">
        <v>34800</v>
      </c>
      <c r="H381">
        <v>0</v>
      </c>
      <c r="I381">
        <v>0</v>
      </c>
      <c r="J381">
        <v>0</v>
      </c>
      <c r="K381" t="s">
        <v>1356</v>
      </c>
      <c r="L381">
        <v>23200</v>
      </c>
      <c r="M381" t="s">
        <v>1344</v>
      </c>
      <c r="N381">
        <v>1900</v>
      </c>
      <c r="O381" t="s">
        <v>1357</v>
      </c>
      <c r="P381" t="s">
        <v>1361</v>
      </c>
      <c r="Q381" s="1">
        <v>46093</v>
      </c>
      <c r="R381" t="s">
        <v>1488</v>
      </c>
    </row>
    <row r="382" spans="1:18" x14ac:dyDescent="0.25">
      <c r="A382" t="s">
        <v>1331</v>
      </c>
      <c r="B382" t="s">
        <v>1367</v>
      </c>
      <c r="C382" t="s">
        <v>1341</v>
      </c>
      <c r="D382" t="s">
        <v>1342</v>
      </c>
      <c r="E382">
        <v>54</v>
      </c>
      <c r="F382" s="1">
        <v>45602</v>
      </c>
      <c r="G382">
        <v>69500</v>
      </c>
      <c r="H382">
        <v>1314800</v>
      </c>
      <c r="I382">
        <v>12.19</v>
      </c>
      <c r="J382">
        <v>29373</v>
      </c>
      <c r="K382" t="s">
        <v>1343</v>
      </c>
      <c r="L382">
        <v>82100</v>
      </c>
      <c r="M382" t="s">
        <v>16</v>
      </c>
      <c r="N382">
        <v>21000</v>
      </c>
      <c r="O382" t="s">
        <v>1337</v>
      </c>
      <c r="P382" t="s">
        <v>1338</v>
      </c>
      <c r="Q382" s="1">
        <v>43845</v>
      </c>
      <c r="R382" t="s">
        <v>1747</v>
      </c>
    </row>
    <row r="383" spans="1:18" x14ac:dyDescent="0.25">
      <c r="A383" t="s">
        <v>1339</v>
      </c>
      <c r="B383" t="s">
        <v>1358</v>
      </c>
      <c r="C383" t="s">
        <v>1333</v>
      </c>
      <c r="D383" t="s">
        <v>1342</v>
      </c>
      <c r="E383">
        <v>28</v>
      </c>
      <c r="F383" s="1">
        <v>45143</v>
      </c>
      <c r="G383">
        <v>161100</v>
      </c>
      <c r="H383">
        <v>0</v>
      </c>
      <c r="I383">
        <v>0</v>
      </c>
      <c r="J383">
        <v>0</v>
      </c>
      <c r="K383" t="s">
        <v>1356</v>
      </c>
      <c r="L383">
        <v>213100</v>
      </c>
      <c r="M383" t="s">
        <v>1344</v>
      </c>
      <c r="N383">
        <v>5100</v>
      </c>
      <c r="O383" t="s">
        <v>1357</v>
      </c>
      <c r="P383" t="s">
        <v>1338</v>
      </c>
      <c r="Q383" s="1">
        <v>44160</v>
      </c>
      <c r="R383" t="s">
        <v>1732</v>
      </c>
    </row>
    <row r="384" spans="1:18" x14ac:dyDescent="0.25">
      <c r="A384" t="s">
        <v>1346</v>
      </c>
      <c r="B384" t="s">
        <v>1340</v>
      </c>
      <c r="C384" t="s">
        <v>1341</v>
      </c>
      <c r="D384" t="s">
        <v>1342</v>
      </c>
      <c r="E384">
        <v>42</v>
      </c>
      <c r="F384" s="1">
        <v>44692</v>
      </c>
      <c r="G384">
        <v>141200</v>
      </c>
      <c r="H384">
        <v>252500</v>
      </c>
      <c r="I384">
        <v>14.59</v>
      </c>
      <c r="J384">
        <v>22741</v>
      </c>
      <c r="K384" t="s">
        <v>1335</v>
      </c>
      <c r="L384">
        <v>232600</v>
      </c>
      <c r="M384" t="s">
        <v>1336</v>
      </c>
      <c r="N384">
        <v>6200</v>
      </c>
      <c r="O384" t="s">
        <v>1337</v>
      </c>
      <c r="P384" t="s">
        <v>1376</v>
      </c>
      <c r="Q384" s="1">
        <v>45387</v>
      </c>
      <c r="R384" t="s">
        <v>1573</v>
      </c>
    </row>
    <row r="385" spans="1:18" x14ac:dyDescent="0.25">
      <c r="A385" t="s">
        <v>1339</v>
      </c>
      <c r="B385" t="s">
        <v>1371</v>
      </c>
      <c r="C385" t="s">
        <v>1372</v>
      </c>
      <c r="D385" t="s">
        <v>1342</v>
      </c>
      <c r="E385">
        <v>28</v>
      </c>
      <c r="F385" s="1">
        <v>44286</v>
      </c>
      <c r="G385">
        <v>184400</v>
      </c>
      <c r="H385">
        <v>575800</v>
      </c>
      <c r="I385">
        <v>8.1999999999999993</v>
      </c>
      <c r="J385">
        <v>14111</v>
      </c>
      <c r="K385" t="s">
        <v>1343</v>
      </c>
      <c r="L385">
        <v>129100</v>
      </c>
      <c r="M385" t="s">
        <v>1336</v>
      </c>
      <c r="N385">
        <v>91300</v>
      </c>
      <c r="O385" t="s">
        <v>1337</v>
      </c>
      <c r="P385" t="s">
        <v>1361</v>
      </c>
      <c r="Q385" s="1">
        <v>44067</v>
      </c>
      <c r="R385" t="s">
        <v>1747</v>
      </c>
    </row>
    <row r="386" spans="1:18" x14ac:dyDescent="0.25">
      <c r="A386" t="s">
        <v>1339</v>
      </c>
      <c r="B386" t="s">
        <v>1364</v>
      </c>
      <c r="C386" t="s">
        <v>1365</v>
      </c>
      <c r="D386" t="s">
        <v>1342</v>
      </c>
      <c r="E386">
        <v>35</v>
      </c>
      <c r="F386" s="1">
        <v>45228</v>
      </c>
      <c r="G386">
        <v>49900</v>
      </c>
      <c r="H386">
        <v>0</v>
      </c>
      <c r="I386">
        <v>0</v>
      </c>
      <c r="J386">
        <v>0</v>
      </c>
      <c r="K386" t="s">
        <v>1356</v>
      </c>
      <c r="L386">
        <v>58600</v>
      </c>
      <c r="M386" t="s">
        <v>1336</v>
      </c>
      <c r="N386">
        <v>11200</v>
      </c>
      <c r="O386" t="s">
        <v>1357</v>
      </c>
      <c r="P386" t="s">
        <v>1345</v>
      </c>
      <c r="Q386" s="1">
        <v>43604</v>
      </c>
      <c r="R386" t="s">
        <v>1626</v>
      </c>
    </row>
    <row r="387" spans="1:18" x14ac:dyDescent="0.25">
      <c r="A387" t="s">
        <v>1339</v>
      </c>
      <c r="B387" t="s">
        <v>1371</v>
      </c>
      <c r="C387" t="s">
        <v>1372</v>
      </c>
      <c r="D387" t="s">
        <v>1334</v>
      </c>
      <c r="E387">
        <v>37</v>
      </c>
      <c r="F387" s="1">
        <v>45847</v>
      </c>
      <c r="G387">
        <v>6200</v>
      </c>
      <c r="H387">
        <v>0</v>
      </c>
      <c r="I387">
        <v>0</v>
      </c>
      <c r="J387">
        <v>0</v>
      </c>
      <c r="K387" t="s">
        <v>1356</v>
      </c>
      <c r="L387">
        <v>5600</v>
      </c>
      <c r="M387" t="s">
        <v>1336</v>
      </c>
      <c r="N387">
        <v>6000</v>
      </c>
      <c r="O387" t="s">
        <v>1357</v>
      </c>
      <c r="P387" t="s">
        <v>1345</v>
      </c>
      <c r="Q387" s="1">
        <v>45145</v>
      </c>
      <c r="R387" t="s">
        <v>1736</v>
      </c>
    </row>
    <row r="388" spans="1:18" x14ac:dyDescent="0.25">
      <c r="A388" t="s">
        <v>1339</v>
      </c>
      <c r="B388" t="s">
        <v>1375</v>
      </c>
      <c r="C388" t="s">
        <v>1363</v>
      </c>
      <c r="D388" t="s">
        <v>1342</v>
      </c>
      <c r="E388">
        <v>43</v>
      </c>
      <c r="F388" s="1">
        <v>45735</v>
      </c>
      <c r="G388">
        <v>216600</v>
      </c>
      <c r="H388">
        <v>0</v>
      </c>
      <c r="I388">
        <v>0</v>
      </c>
      <c r="J388">
        <v>0</v>
      </c>
      <c r="K388" t="s">
        <v>1356</v>
      </c>
      <c r="L388">
        <v>259000</v>
      </c>
      <c r="M388" t="s">
        <v>1352</v>
      </c>
      <c r="N388">
        <v>1200</v>
      </c>
      <c r="O388" t="s">
        <v>1357</v>
      </c>
      <c r="P388" t="s">
        <v>1338</v>
      </c>
      <c r="Q388" s="1">
        <v>44748</v>
      </c>
      <c r="R388" t="s">
        <v>1530</v>
      </c>
    </row>
    <row r="389" spans="1:18" x14ac:dyDescent="0.25">
      <c r="A389" t="s">
        <v>1339</v>
      </c>
      <c r="B389" t="s">
        <v>1364</v>
      </c>
      <c r="C389" t="s">
        <v>1365</v>
      </c>
      <c r="D389" t="s">
        <v>1334</v>
      </c>
      <c r="E389">
        <v>44</v>
      </c>
      <c r="F389" s="1">
        <v>43506</v>
      </c>
      <c r="G389">
        <v>65100</v>
      </c>
      <c r="H389">
        <v>206900</v>
      </c>
      <c r="I389">
        <v>12.03</v>
      </c>
      <c r="J389">
        <v>4606</v>
      </c>
      <c r="K389" t="s">
        <v>1343</v>
      </c>
      <c r="L389">
        <v>41200</v>
      </c>
      <c r="M389" t="s">
        <v>1344</v>
      </c>
      <c r="N389">
        <v>29700</v>
      </c>
      <c r="O389" t="s">
        <v>1337</v>
      </c>
      <c r="P389" t="s">
        <v>1345</v>
      </c>
      <c r="Q389" s="1">
        <v>45834</v>
      </c>
      <c r="R389" t="s">
        <v>1546</v>
      </c>
    </row>
    <row r="390" spans="1:18" x14ac:dyDescent="0.25">
      <c r="A390" t="s">
        <v>1331</v>
      </c>
      <c r="B390" t="s">
        <v>1375</v>
      </c>
      <c r="C390" t="s">
        <v>1363</v>
      </c>
      <c r="D390" t="s">
        <v>1342</v>
      </c>
      <c r="E390">
        <v>65</v>
      </c>
      <c r="F390" s="1">
        <v>45197</v>
      </c>
      <c r="G390">
        <v>132100</v>
      </c>
      <c r="H390">
        <v>74800</v>
      </c>
      <c r="I390">
        <v>7.7</v>
      </c>
      <c r="J390">
        <v>1816</v>
      </c>
      <c r="K390" t="s">
        <v>1335</v>
      </c>
      <c r="L390">
        <v>90400</v>
      </c>
      <c r="M390" t="s">
        <v>1359</v>
      </c>
      <c r="N390">
        <v>2500</v>
      </c>
      <c r="O390" t="s">
        <v>1337</v>
      </c>
      <c r="P390" t="s">
        <v>1345</v>
      </c>
      <c r="Q390" s="1">
        <v>46037</v>
      </c>
      <c r="R390" t="s">
        <v>1741</v>
      </c>
    </row>
    <row r="391" spans="1:18" x14ac:dyDescent="0.25">
      <c r="A391" t="s">
        <v>1346</v>
      </c>
      <c r="B391" t="s">
        <v>1347</v>
      </c>
      <c r="C391" t="s">
        <v>1348</v>
      </c>
      <c r="D391" t="s">
        <v>1342</v>
      </c>
      <c r="E391">
        <v>39</v>
      </c>
      <c r="F391" s="1">
        <v>43533</v>
      </c>
      <c r="G391">
        <v>309900</v>
      </c>
      <c r="H391">
        <v>0</v>
      </c>
      <c r="I391">
        <v>0</v>
      </c>
      <c r="J391">
        <v>0</v>
      </c>
      <c r="K391" t="s">
        <v>1356</v>
      </c>
      <c r="L391">
        <v>249800</v>
      </c>
      <c r="M391" t="s">
        <v>16</v>
      </c>
      <c r="N391">
        <v>3400</v>
      </c>
      <c r="O391" t="s">
        <v>1357</v>
      </c>
      <c r="P391" t="s">
        <v>1338</v>
      </c>
      <c r="Q391" s="1">
        <v>43880</v>
      </c>
      <c r="R391" t="s">
        <v>1475</v>
      </c>
    </row>
    <row r="392" spans="1:18" x14ac:dyDescent="0.25">
      <c r="A392" t="s">
        <v>1339</v>
      </c>
      <c r="B392" t="s">
        <v>1368</v>
      </c>
      <c r="C392" t="s">
        <v>1365</v>
      </c>
      <c r="D392" t="s">
        <v>1334</v>
      </c>
      <c r="E392">
        <v>25</v>
      </c>
      <c r="F392" s="1">
        <v>44453</v>
      </c>
      <c r="G392">
        <v>593900</v>
      </c>
      <c r="H392">
        <v>282100</v>
      </c>
      <c r="I392">
        <v>11.37</v>
      </c>
      <c r="J392">
        <v>13197</v>
      </c>
      <c r="K392" t="s">
        <v>1335</v>
      </c>
      <c r="L392">
        <v>605600</v>
      </c>
      <c r="M392" t="s">
        <v>1336</v>
      </c>
      <c r="N392">
        <v>6300</v>
      </c>
      <c r="O392" t="s">
        <v>1337</v>
      </c>
      <c r="P392" t="s">
        <v>1345</v>
      </c>
      <c r="Q392" s="1">
        <v>43679</v>
      </c>
      <c r="R392" t="s">
        <v>1519</v>
      </c>
    </row>
    <row r="393" spans="1:18" x14ac:dyDescent="0.25">
      <c r="A393" t="s">
        <v>1366</v>
      </c>
      <c r="B393" t="s">
        <v>1371</v>
      </c>
      <c r="C393" t="s">
        <v>1372</v>
      </c>
      <c r="D393" t="s">
        <v>1334</v>
      </c>
      <c r="E393">
        <v>52</v>
      </c>
      <c r="F393" s="1">
        <v>45265</v>
      </c>
      <c r="G393">
        <v>43200</v>
      </c>
      <c r="H393">
        <v>354900</v>
      </c>
      <c r="I393">
        <v>9.0399999999999991</v>
      </c>
      <c r="J393">
        <v>8838</v>
      </c>
      <c r="K393" t="s">
        <v>1343</v>
      </c>
      <c r="L393">
        <v>36300</v>
      </c>
      <c r="M393" t="s">
        <v>1344</v>
      </c>
      <c r="N393">
        <v>30400</v>
      </c>
      <c r="O393" t="s">
        <v>1337</v>
      </c>
      <c r="P393" t="s">
        <v>1361</v>
      </c>
      <c r="Q393" s="1">
        <v>45737</v>
      </c>
      <c r="R393" t="s">
        <v>1795</v>
      </c>
    </row>
    <row r="394" spans="1:18" x14ac:dyDescent="0.25">
      <c r="A394" t="s">
        <v>1346</v>
      </c>
      <c r="B394" t="s">
        <v>1368</v>
      </c>
      <c r="C394" t="s">
        <v>1365</v>
      </c>
      <c r="D394" t="s">
        <v>1334</v>
      </c>
      <c r="E394">
        <v>64</v>
      </c>
      <c r="F394" s="1">
        <v>45087</v>
      </c>
      <c r="G394">
        <v>84000</v>
      </c>
      <c r="H394">
        <v>338000</v>
      </c>
      <c r="I394">
        <v>14.45</v>
      </c>
      <c r="J394">
        <v>30420</v>
      </c>
      <c r="K394" t="s">
        <v>1351</v>
      </c>
      <c r="L394">
        <v>97800</v>
      </c>
      <c r="M394" t="s">
        <v>1336</v>
      </c>
      <c r="N394">
        <v>17000</v>
      </c>
      <c r="O394" t="s">
        <v>1353</v>
      </c>
      <c r="P394" t="s">
        <v>1338</v>
      </c>
      <c r="Q394" s="1">
        <v>45865</v>
      </c>
      <c r="R394" t="s">
        <v>1432</v>
      </c>
    </row>
    <row r="395" spans="1:18" x14ac:dyDescent="0.25">
      <c r="A395" t="s">
        <v>1339</v>
      </c>
      <c r="B395" t="s">
        <v>1368</v>
      </c>
      <c r="C395" t="s">
        <v>1365</v>
      </c>
      <c r="D395" t="s">
        <v>1334</v>
      </c>
      <c r="E395">
        <v>21</v>
      </c>
      <c r="F395" s="1">
        <v>45121</v>
      </c>
      <c r="G395">
        <v>239700</v>
      </c>
      <c r="H395">
        <v>285300</v>
      </c>
      <c r="I395">
        <v>7.97</v>
      </c>
      <c r="J395">
        <v>5781</v>
      </c>
      <c r="K395" t="s">
        <v>1343</v>
      </c>
      <c r="L395">
        <v>301200</v>
      </c>
      <c r="M395" t="s">
        <v>1336</v>
      </c>
      <c r="N395">
        <v>7400</v>
      </c>
      <c r="O395" t="s">
        <v>1337</v>
      </c>
      <c r="P395" t="s">
        <v>1345</v>
      </c>
      <c r="Q395" s="1">
        <v>45049</v>
      </c>
      <c r="R395" t="s">
        <v>1428</v>
      </c>
    </row>
    <row r="396" spans="1:18" x14ac:dyDescent="0.25">
      <c r="A396" t="s">
        <v>1366</v>
      </c>
      <c r="B396" t="s">
        <v>1367</v>
      </c>
      <c r="C396" t="s">
        <v>1341</v>
      </c>
      <c r="D396" t="s">
        <v>1342</v>
      </c>
      <c r="E396">
        <v>43</v>
      </c>
      <c r="F396" s="1">
        <v>44744</v>
      </c>
      <c r="G396">
        <v>36600</v>
      </c>
      <c r="H396">
        <v>0</v>
      </c>
      <c r="I396">
        <v>0</v>
      </c>
      <c r="J396">
        <v>0</v>
      </c>
      <c r="K396" t="s">
        <v>1356</v>
      </c>
      <c r="L396">
        <v>42100</v>
      </c>
      <c r="M396" t="s">
        <v>1336</v>
      </c>
      <c r="N396">
        <v>11200</v>
      </c>
      <c r="O396" t="s">
        <v>1357</v>
      </c>
      <c r="P396" t="s">
        <v>1338</v>
      </c>
      <c r="Q396" s="1">
        <v>43778</v>
      </c>
      <c r="R396" t="s">
        <v>1623</v>
      </c>
    </row>
    <row r="397" spans="1:18" x14ac:dyDescent="0.25">
      <c r="A397" t="s">
        <v>1366</v>
      </c>
      <c r="B397" t="s">
        <v>1364</v>
      </c>
      <c r="C397" t="s">
        <v>1365</v>
      </c>
      <c r="D397" t="s">
        <v>1342</v>
      </c>
      <c r="E397">
        <v>57</v>
      </c>
      <c r="F397" s="1">
        <v>44160</v>
      </c>
      <c r="G397">
        <v>45700</v>
      </c>
      <c r="H397">
        <v>202700</v>
      </c>
      <c r="I397">
        <v>12.95</v>
      </c>
      <c r="J397">
        <v>9632</v>
      </c>
      <c r="K397" t="s">
        <v>1343</v>
      </c>
      <c r="L397">
        <v>64200</v>
      </c>
      <c r="M397" t="s">
        <v>1336</v>
      </c>
      <c r="N397">
        <v>5000</v>
      </c>
      <c r="O397" t="s">
        <v>1337</v>
      </c>
      <c r="P397" t="s">
        <v>1345</v>
      </c>
      <c r="Q397" s="1">
        <v>46280</v>
      </c>
      <c r="R397" t="s">
        <v>1751</v>
      </c>
    </row>
    <row r="398" spans="1:18" x14ac:dyDescent="0.25">
      <c r="A398" t="s">
        <v>1339</v>
      </c>
      <c r="B398" t="s">
        <v>1347</v>
      </c>
      <c r="C398" t="s">
        <v>1348</v>
      </c>
      <c r="D398" t="s">
        <v>1342</v>
      </c>
      <c r="E398">
        <v>28</v>
      </c>
      <c r="F398" s="1">
        <v>45990</v>
      </c>
      <c r="G398">
        <v>45500</v>
      </c>
      <c r="H398">
        <v>0</v>
      </c>
      <c r="I398">
        <v>0</v>
      </c>
      <c r="J398">
        <v>0</v>
      </c>
      <c r="K398" t="s">
        <v>1356</v>
      </c>
      <c r="L398">
        <v>50200</v>
      </c>
      <c r="M398" t="s">
        <v>1336</v>
      </c>
      <c r="N398">
        <v>9600</v>
      </c>
      <c r="O398" t="s">
        <v>1357</v>
      </c>
      <c r="P398" t="s">
        <v>1338</v>
      </c>
      <c r="Q398" s="1">
        <v>43748</v>
      </c>
      <c r="R398" t="s">
        <v>1781</v>
      </c>
    </row>
    <row r="399" spans="1:18" x14ac:dyDescent="0.25">
      <c r="A399" t="s">
        <v>1339</v>
      </c>
      <c r="B399" t="s">
        <v>1375</v>
      </c>
      <c r="C399" t="s">
        <v>1363</v>
      </c>
      <c r="D399" t="s">
        <v>1334</v>
      </c>
      <c r="E399">
        <v>33</v>
      </c>
      <c r="F399" s="1">
        <v>44551</v>
      </c>
      <c r="G399">
        <v>73200</v>
      </c>
      <c r="H399">
        <v>326200</v>
      </c>
      <c r="I399">
        <v>12.4</v>
      </c>
      <c r="J399">
        <v>29044</v>
      </c>
      <c r="K399" t="s">
        <v>1374</v>
      </c>
      <c r="L399">
        <v>50900</v>
      </c>
      <c r="M399" t="s">
        <v>16</v>
      </c>
      <c r="N399">
        <v>9100</v>
      </c>
      <c r="O399" t="s">
        <v>1353</v>
      </c>
      <c r="P399" t="s">
        <v>1345</v>
      </c>
      <c r="Q399" s="1">
        <v>44139</v>
      </c>
      <c r="R399" t="s">
        <v>1791</v>
      </c>
    </row>
    <row r="400" spans="1:18" x14ac:dyDescent="0.25">
      <c r="A400" t="s">
        <v>1366</v>
      </c>
      <c r="B400" t="s">
        <v>1340</v>
      </c>
      <c r="C400" t="s">
        <v>1341</v>
      </c>
      <c r="D400" t="s">
        <v>1342</v>
      </c>
      <c r="E400">
        <v>28</v>
      </c>
      <c r="F400" s="1">
        <v>45945</v>
      </c>
      <c r="G400">
        <v>62200</v>
      </c>
      <c r="H400">
        <v>0</v>
      </c>
      <c r="I400">
        <v>0</v>
      </c>
      <c r="J400">
        <v>0</v>
      </c>
      <c r="K400" t="s">
        <v>1356</v>
      </c>
      <c r="L400">
        <v>83400</v>
      </c>
      <c r="M400" t="s">
        <v>1344</v>
      </c>
      <c r="N400">
        <v>20300</v>
      </c>
      <c r="O400" t="s">
        <v>1357</v>
      </c>
      <c r="P400" t="s">
        <v>1361</v>
      </c>
      <c r="Q400" s="1">
        <v>45865</v>
      </c>
      <c r="R400" t="s">
        <v>1651</v>
      </c>
    </row>
    <row r="401" spans="1:18" x14ac:dyDescent="0.25">
      <c r="A401" t="s">
        <v>1346</v>
      </c>
      <c r="B401" t="s">
        <v>1373</v>
      </c>
      <c r="C401" t="s">
        <v>1365</v>
      </c>
      <c r="D401" t="s">
        <v>1334</v>
      </c>
      <c r="E401">
        <v>43</v>
      </c>
      <c r="F401" s="1">
        <v>45159</v>
      </c>
      <c r="G401">
        <v>45300</v>
      </c>
      <c r="H401">
        <v>662100</v>
      </c>
      <c r="I401">
        <v>8.82</v>
      </c>
      <c r="J401">
        <v>16420</v>
      </c>
      <c r="K401" t="s">
        <v>1343</v>
      </c>
      <c r="L401">
        <v>38400</v>
      </c>
      <c r="M401" t="s">
        <v>1336</v>
      </c>
      <c r="N401">
        <v>20300</v>
      </c>
      <c r="O401" t="s">
        <v>1337</v>
      </c>
      <c r="P401" t="s">
        <v>1338</v>
      </c>
      <c r="Q401" s="1">
        <v>45011</v>
      </c>
      <c r="R401" t="s">
        <v>1405</v>
      </c>
    </row>
    <row r="402" spans="1:18" x14ac:dyDescent="0.25">
      <c r="A402" t="s">
        <v>1339</v>
      </c>
      <c r="B402" t="s">
        <v>1340</v>
      </c>
      <c r="C402" t="s">
        <v>1341</v>
      </c>
      <c r="D402" t="s">
        <v>1334</v>
      </c>
      <c r="E402">
        <v>63</v>
      </c>
      <c r="F402" s="1">
        <v>45781</v>
      </c>
      <c r="G402">
        <v>33000</v>
      </c>
      <c r="H402">
        <v>214300</v>
      </c>
      <c r="I402">
        <v>14.82</v>
      </c>
      <c r="J402">
        <v>10372</v>
      </c>
      <c r="K402" t="s">
        <v>1343</v>
      </c>
      <c r="L402">
        <v>40500</v>
      </c>
      <c r="M402" t="s">
        <v>1336</v>
      </c>
      <c r="N402">
        <v>13300</v>
      </c>
      <c r="O402" t="s">
        <v>1337</v>
      </c>
      <c r="P402" t="s">
        <v>1376</v>
      </c>
      <c r="Q402" s="1">
        <v>44543</v>
      </c>
      <c r="R402" t="s">
        <v>1799</v>
      </c>
    </row>
    <row r="403" spans="1:18" x14ac:dyDescent="0.25">
      <c r="A403" t="s">
        <v>1346</v>
      </c>
      <c r="B403" t="s">
        <v>1373</v>
      </c>
      <c r="C403" t="s">
        <v>1365</v>
      </c>
      <c r="D403" t="s">
        <v>1342</v>
      </c>
      <c r="E403">
        <v>21</v>
      </c>
      <c r="F403" s="1">
        <v>44524</v>
      </c>
      <c r="G403">
        <v>149600</v>
      </c>
      <c r="H403">
        <v>490800</v>
      </c>
      <c r="I403">
        <v>11.82</v>
      </c>
      <c r="J403">
        <v>10873</v>
      </c>
      <c r="K403" t="s">
        <v>1343</v>
      </c>
      <c r="L403">
        <v>208500</v>
      </c>
      <c r="M403" t="s">
        <v>1336</v>
      </c>
      <c r="N403">
        <v>6100</v>
      </c>
      <c r="O403" t="s">
        <v>1337</v>
      </c>
      <c r="P403" t="s">
        <v>1376</v>
      </c>
      <c r="Q403" s="1">
        <v>46283</v>
      </c>
      <c r="R403" t="s">
        <v>1652</v>
      </c>
    </row>
    <row r="404" spans="1:18" x14ac:dyDescent="0.25">
      <c r="A404" t="s">
        <v>1346</v>
      </c>
      <c r="B404" t="s">
        <v>1371</v>
      </c>
      <c r="C404" t="s">
        <v>1372</v>
      </c>
      <c r="D404" t="s">
        <v>1342</v>
      </c>
      <c r="E404">
        <v>65</v>
      </c>
      <c r="F404" s="1">
        <v>44244</v>
      </c>
      <c r="G404">
        <v>233800</v>
      </c>
      <c r="H404">
        <v>322100</v>
      </c>
      <c r="I404">
        <v>9.7200000000000006</v>
      </c>
      <c r="J404">
        <v>8126</v>
      </c>
      <c r="K404" t="s">
        <v>1343</v>
      </c>
      <c r="L404">
        <v>260500</v>
      </c>
      <c r="M404" t="s">
        <v>1336</v>
      </c>
      <c r="N404">
        <v>16600</v>
      </c>
      <c r="O404" t="s">
        <v>1337</v>
      </c>
      <c r="P404" t="s">
        <v>1338</v>
      </c>
      <c r="Q404" s="1">
        <v>44963</v>
      </c>
      <c r="R404" t="s">
        <v>1634</v>
      </c>
    </row>
    <row r="405" spans="1:18" x14ac:dyDescent="0.25">
      <c r="A405" t="s">
        <v>1346</v>
      </c>
      <c r="B405" t="s">
        <v>1360</v>
      </c>
      <c r="C405" t="s">
        <v>1341</v>
      </c>
      <c r="D405" t="s">
        <v>1334</v>
      </c>
      <c r="E405">
        <v>44</v>
      </c>
      <c r="F405" s="1">
        <v>43959</v>
      </c>
      <c r="G405">
        <v>264500</v>
      </c>
      <c r="H405">
        <v>203600</v>
      </c>
      <c r="I405">
        <v>10.8</v>
      </c>
      <c r="J405">
        <v>6646</v>
      </c>
      <c r="K405" t="s">
        <v>1335</v>
      </c>
      <c r="L405">
        <v>165600</v>
      </c>
      <c r="M405" t="s">
        <v>1352</v>
      </c>
      <c r="N405">
        <v>7800</v>
      </c>
      <c r="O405" t="s">
        <v>1337</v>
      </c>
      <c r="P405" t="s">
        <v>1338</v>
      </c>
      <c r="Q405" s="1">
        <v>44322</v>
      </c>
      <c r="R405" t="s">
        <v>1542</v>
      </c>
    </row>
    <row r="406" spans="1:18" x14ac:dyDescent="0.25">
      <c r="A406" t="s">
        <v>1346</v>
      </c>
      <c r="B406" t="s">
        <v>1340</v>
      </c>
      <c r="C406" t="s">
        <v>1341</v>
      </c>
      <c r="D406" t="s">
        <v>1334</v>
      </c>
      <c r="E406">
        <v>55</v>
      </c>
      <c r="F406" s="1">
        <v>45051</v>
      </c>
      <c r="G406">
        <v>49800</v>
      </c>
      <c r="H406">
        <v>0</v>
      </c>
      <c r="I406">
        <v>0</v>
      </c>
      <c r="J406">
        <v>0</v>
      </c>
      <c r="K406" t="s">
        <v>1356</v>
      </c>
      <c r="L406">
        <v>38400</v>
      </c>
      <c r="M406" t="s">
        <v>1352</v>
      </c>
      <c r="N406">
        <v>3200</v>
      </c>
      <c r="O406" t="s">
        <v>1357</v>
      </c>
      <c r="P406" t="s">
        <v>1376</v>
      </c>
      <c r="Q406" s="1">
        <v>44476</v>
      </c>
      <c r="R406" t="s">
        <v>1428</v>
      </c>
    </row>
    <row r="407" spans="1:18" x14ac:dyDescent="0.25">
      <c r="A407" t="s">
        <v>1346</v>
      </c>
      <c r="B407" t="s">
        <v>1358</v>
      </c>
      <c r="C407" t="s">
        <v>1333</v>
      </c>
      <c r="D407" t="s">
        <v>1334</v>
      </c>
      <c r="E407">
        <v>44</v>
      </c>
      <c r="F407" s="1">
        <v>44958</v>
      </c>
      <c r="G407">
        <v>155000</v>
      </c>
      <c r="H407">
        <v>0</v>
      </c>
      <c r="I407">
        <v>0</v>
      </c>
      <c r="J407">
        <v>0</v>
      </c>
      <c r="K407" t="s">
        <v>1356</v>
      </c>
      <c r="L407">
        <v>206300</v>
      </c>
      <c r="M407" t="s">
        <v>1359</v>
      </c>
      <c r="N407">
        <v>5900</v>
      </c>
      <c r="O407" t="s">
        <v>1357</v>
      </c>
      <c r="P407" t="s">
        <v>1376</v>
      </c>
      <c r="Q407" s="1">
        <v>43531</v>
      </c>
      <c r="R407" t="s">
        <v>1735</v>
      </c>
    </row>
    <row r="408" spans="1:18" x14ac:dyDescent="0.25">
      <c r="A408" t="s">
        <v>1339</v>
      </c>
      <c r="B408" t="s">
        <v>1358</v>
      </c>
      <c r="C408" t="s">
        <v>1333</v>
      </c>
      <c r="D408" t="s">
        <v>1334</v>
      </c>
      <c r="E408">
        <v>37</v>
      </c>
      <c r="F408" s="1">
        <v>45256</v>
      </c>
      <c r="G408">
        <v>91700</v>
      </c>
      <c r="H408">
        <v>324800</v>
      </c>
      <c r="I408">
        <v>13.82</v>
      </c>
      <c r="J408">
        <v>7527</v>
      </c>
      <c r="K408" t="s">
        <v>1343</v>
      </c>
      <c r="L408">
        <v>87800</v>
      </c>
      <c r="M408" t="s">
        <v>1336</v>
      </c>
      <c r="N408">
        <v>9200</v>
      </c>
      <c r="O408" t="s">
        <v>1337</v>
      </c>
      <c r="P408" t="s">
        <v>1338</v>
      </c>
      <c r="Q408" s="1">
        <v>45581</v>
      </c>
      <c r="R408" t="s">
        <v>1480</v>
      </c>
    </row>
    <row r="409" spans="1:18" x14ac:dyDescent="0.25">
      <c r="A409" t="s">
        <v>1339</v>
      </c>
      <c r="B409" t="s">
        <v>1332</v>
      </c>
      <c r="C409" t="s">
        <v>1333</v>
      </c>
      <c r="D409" t="s">
        <v>1342</v>
      </c>
      <c r="E409">
        <v>25</v>
      </c>
      <c r="F409" s="1">
        <v>44126</v>
      </c>
      <c r="G409">
        <v>46200</v>
      </c>
      <c r="H409">
        <v>227000</v>
      </c>
      <c r="I409">
        <v>14.12</v>
      </c>
      <c r="J409">
        <v>5296</v>
      </c>
      <c r="K409" t="s">
        <v>1343</v>
      </c>
      <c r="L409">
        <v>47100</v>
      </c>
      <c r="M409" t="s">
        <v>1359</v>
      </c>
      <c r="N409">
        <v>19300</v>
      </c>
      <c r="O409" t="s">
        <v>1337</v>
      </c>
      <c r="P409" t="s">
        <v>1338</v>
      </c>
      <c r="Q409" s="1">
        <v>44417</v>
      </c>
      <c r="R409" t="s">
        <v>1654</v>
      </c>
    </row>
    <row r="410" spans="1:18" x14ac:dyDescent="0.25">
      <c r="A410" t="s">
        <v>1331</v>
      </c>
      <c r="B410" t="s">
        <v>1364</v>
      </c>
      <c r="C410" t="s">
        <v>1365</v>
      </c>
      <c r="D410" t="s">
        <v>1334</v>
      </c>
      <c r="E410">
        <v>40</v>
      </c>
      <c r="F410" s="1">
        <v>44814</v>
      </c>
      <c r="G410">
        <v>140000</v>
      </c>
      <c r="H410">
        <v>197700</v>
      </c>
      <c r="I410">
        <v>15.38</v>
      </c>
      <c r="J410">
        <v>17880</v>
      </c>
      <c r="K410" t="s">
        <v>1335</v>
      </c>
      <c r="L410">
        <v>166600</v>
      </c>
      <c r="M410" t="s">
        <v>16</v>
      </c>
      <c r="N410">
        <v>7200</v>
      </c>
      <c r="O410" t="s">
        <v>1337</v>
      </c>
      <c r="P410" t="s">
        <v>1338</v>
      </c>
      <c r="Q410" s="1">
        <v>44370</v>
      </c>
      <c r="R410" t="s">
        <v>1729</v>
      </c>
    </row>
    <row r="411" spans="1:18" x14ac:dyDescent="0.25">
      <c r="A411" t="s">
        <v>1366</v>
      </c>
      <c r="B411" t="s">
        <v>1373</v>
      </c>
      <c r="C411" t="s">
        <v>1365</v>
      </c>
      <c r="D411" t="s">
        <v>1334</v>
      </c>
      <c r="E411">
        <v>41</v>
      </c>
      <c r="F411" s="1">
        <v>44793</v>
      </c>
      <c r="G411">
        <v>44400</v>
      </c>
      <c r="H411">
        <v>0</v>
      </c>
      <c r="I411">
        <v>0</v>
      </c>
      <c r="J411">
        <v>0</v>
      </c>
      <c r="K411" t="s">
        <v>1356</v>
      </c>
      <c r="L411">
        <v>52100</v>
      </c>
      <c r="M411" t="s">
        <v>1359</v>
      </c>
      <c r="N411">
        <v>2900</v>
      </c>
      <c r="O411" t="s">
        <v>1357</v>
      </c>
      <c r="P411" t="s">
        <v>1376</v>
      </c>
      <c r="Q411" s="1">
        <v>43767</v>
      </c>
      <c r="R411" t="s">
        <v>1390</v>
      </c>
    </row>
    <row r="412" spans="1:18" x14ac:dyDescent="0.25">
      <c r="A412" t="s">
        <v>1339</v>
      </c>
      <c r="B412" t="s">
        <v>1373</v>
      </c>
      <c r="C412" t="s">
        <v>1365</v>
      </c>
      <c r="D412" t="s">
        <v>1334</v>
      </c>
      <c r="E412">
        <v>60</v>
      </c>
      <c r="F412" s="1">
        <v>44765</v>
      </c>
      <c r="G412">
        <v>54500</v>
      </c>
      <c r="H412">
        <v>0</v>
      </c>
      <c r="I412">
        <v>0</v>
      </c>
      <c r="J412">
        <v>0</v>
      </c>
      <c r="K412" t="s">
        <v>1356</v>
      </c>
      <c r="L412">
        <v>58300</v>
      </c>
      <c r="M412" t="s">
        <v>1344</v>
      </c>
      <c r="N412">
        <v>8900</v>
      </c>
      <c r="O412" t="s">
        <v>1357</v>
      </c>
      <c r="P412" t="s">
        <v>1338</v>
      </c>
      <c r="Q412" s="1">
        <v>44705</v>
      </c>
      <c r="R412" t="s">
        <v>1793</v>
      </c>
    </row>
    <row r="413" spans="1:18" x14ac:dyDescent="0.25">
      <c r="A413" t="s">
        <v>1331</v>
      </c>
      <c r="B413" t="s">
        <v>1369</v>
      </c>
      <c r="C413" t="s">
        <v>1370</v>
      </c>
      <c r="D413" t="s">
        <v>1334</v>
      </c>
      <c r="E413">
        <v>51</v>
      </c>
      <c r="F413" s="1">
        <v>45452</v>
      </c>
      <c r="G413">
        <v>23300</v>
      </c>
      <c r="H413">
        <v>0</v>
      </c>
      <c r="I413">
        <v>0</v>
      </c>
      <c r="J413">
        <v>0</v>
      </c>
      <c r="K413" t="s">
        <v>1356</v>
      </c>
      <c r="L413">
        <v>22100</v>
      </c>
      <c r="M413" t="s">
        <v>1352</v>
      </c>
      <c r="N413">
        <v>9400</v>
      </c>
      <c r="O413" t="s">
        <v>1357</v>
      </c>
      <c r="P413" t="s">
        <v>1345</v>
      </c>
      <c r="Q413" s="1">
        <v>43504</v>
      </c>
      <c r="R413" t="s">
        <v>1594</v>
      </c>
    </row>
    <row r="414" spans="1:18" x14ac:dyDescent="0.25">
      <c r="A414" t="s">
        <v>1346</v>
      </c>
      <c r="B414" t="s">
        <v>1354</v>
      </c>
      <c r="C414" t="s">
        <v>1355</v>
      </c>
      <c r="D414" t="s">
        <v>1334</v>
      </c>
      <c r="E414">
        <v>56</v>
      </c>
      <c r="F414" s="1">
        <v>45510</v>
      </c>
      <c r="G414">
        <v>50500</v>
      </c>
      <c r="H414">
        <v>566500</v>
      </c>
      <c r="I414">
        <v>11.74</v>
      </c>
      <c r="J414">
        <v>50264</v>
      </c>
      <c r="K414" t="s">
        <v>1343</v>
      </c>
      <c r="L414">
        <v>46600</v>
      </c>
      <c r="M414" t="s">
        <v>1352</v>
      </c>
      <c r="N414">
        <v>10000</v>
      </c>
      <c r="O414" t="s">
        <v>1337</v>
      </c>
      <c r="P414" t="s">
        <v>1361</v>
      </c>
      <c r="Q414" s="1">
        <v>45432</v>
      </c>
      <c r="R414" t="s">
        <v>1440</v>
      </c>
    </row>
    <row r="415" spans="1:18" x14ac:dyDescent="0.25">
      <c r="A415" t="s">
        <v>1339</v>
      </c>
      <c r="B415" t="s">
        <v>1364</v>
      </c>
      <c r="C415" t="s">
        <v>1365</v>
      </c>
      <c r="D415" t="s">
        <v>1334</v>
      </c>
      <c r="E415">
        <v>31</v>
      </c>
      <c r="F415" s="1">
        <v>45394</v>
      </c>
      <c r="G415">
        <v>93100</v>
      </c>
      <c r="H415">
        <v>1052400</v>
      </c>
      <c r="I415">
        <v>7.59</v>
      </c>
      <c r="J415">
        <v>91347</v>
      </c>
      <c r="K415" t="s">
        <v>1343</v>
      </c>
      <c r="L415">
        <v>113100</v>
      </c>
      <c r="M415" t="s">
        <v>1336</v>
      </c>
      <c r="N415">
        <v>19500</v>
      </c>
      <c r="O415" t="s">
        <v>1337</v>
      </c>
      <c r="P415" t="s">
        <v>1338</v>
      </c>
      <c r="Q415" s="1">
        <v>45672</v>
      </c>
      <c r="R415" t="s">
        <v>1437</v>
      </c>
    </row>
    <row r="416" spans="1:18" x14ac:dyDescent="0.25">
      <c r="A416" t="s">
        <v>1346</v>
      </c>
      <c r="B416" t="s">
        <v>1367</v>
      </c>
      <c r="C416" t="s">
        <v>1341</v>
      </c>
      <c r="D416" t="s">
        <v>1334</v>
      </c>
      <c r="E416">
        <v>35</v>
      </c>
      <c r="F416" s="1">
        <v>44813</v>
      </c>
      <c r="G416">
        <v>284600</v>
      </c>
      <c r="H416">
        <v>514500</v>
      </c>
      <c r="I416">
        <v>13.39</v>
      </c>
      <c r="J416">
        <v>17432</v>
      </c>
      <c r="K416" t="s">
        <v>1351</v>
      </c>
      <c r="L416">
        <v>324000</v>
      </c>
      <c r="M416" t="s">
        <v>1336</v>
      </c>
      <c r="N416">
        <v>21300</v>
      </c>
      <c r="O416" t="s">
        <v>1353</v>
      </c>
      <c r="P416" t="s">
        <v>1345</v>
      </c>
      <c r="Q416" s="1">
        <v>43884</v>
      </c>
      <c r="R416" t="s">
        <v>1599</v>
      </c>
    </row>
    <row r="417" spans="1:18" x14ac:dyDescent="0.25">
      <c r="A417" t="s">
        <v>1366</v>
      </c>
      <c r="B417" t="s">
        <v>1332</v>
      </c>
      <c r="C417" t="s">
        <v>1333</v>
      </c>
      <c r="D417" t="s">
        <v>1334</v>
      </c>
      <c r="E417">
        <v>39</v>
      </c>
      <c r="F417" s="1">
        <v>44524</v>
      </c>
      <c r="G417">
        <v>55500</v>
      </c>
      <c r="H417">
        <v>0</v>
      </c>
      <c r="I417">
        <v>0</v>
      </c>
      <c r="J417">
        <v>0</v>
      </c>
      <c r="K417" t="s">
        <v>1356</v>
      </c>
      <c r="L417">
        <v>51900</v>
      </c>
      <c r="M417" t="s">
        <v>16</v>
      </c>
      <c r="N417">
        <v>5000</v>
      </c>
      <c r="O417" t="s">
        <v>1357</v>
      </c>
      <c r="P417" t="s">
        <v>1338</v>
      </c>
      <c r="Q417" s="1">
        <v>45239</v>
      </c>
      <c r="R417" t="s">
        <v>1794</v>
      </c>
    </row>
    <row r="418" spans="1:18" x14ac:dyDescent="0.25">
      <c r="A418" t="s">
        <v>1331</v>
      </c>
      <c r="B418" t="s">
        <v>1367</v>
      </c>
      <c r="C418" t="s">
        <v>1341</v>
      </c>
      <c r="D418" t="s">
        <v>1342</v>
      </c>
      <c r="E418">
        <v>27</v>
      </c>
      <c r="F418" s="1">
        <v>44442</v>
      </c>
      <c r="G418">
        <v>31000</v>
      </c>
      <c r="H418">
        <v>0</v>
      </c>
      <c r="I418">
        <v>0</v>
      </c>
      <c r="J418">
        <v>0</v>
      </c>
      <c r="K418" t="s">
        <v>1356</v>
      </c>
      <c r="L418">
        <v>39400</v>
      </c>
      <c r="M418" t="s">
        <v>16</v>
      </c>
      <c r="N418">
        <v>4900</v>
      </c>
      <c r="O418" t="s">
        <v>1357</v>
      </c>
      <c r="P418" t="s">
        <v>1361</v>
      </c>
      <c r="Q418" s="1">
        <v>43492</v>
      </c>
      <c r="R418" t="s">
        <v>1421</v>
      </c>
    </row>
    <row r="419" spans="1:18" x14ac:dyDescent="0.25">
      <c r="A419" t="s">
        <v>1331</v>
      </c>
      <c r="B419" t="s">
        <v>1371</v>
      </c>
      <c r="C419" t="s">
        <v>1372</v>
      </c>
      <c r="D419" t="s">
        <v>1334</v>
      </c>
      <c r="E419">
        <v>48</v>
      </c>
      <c r="F419" s="1">
        <v>43947</v>
      </c>
      <c r="G419">
        <v>267800</v>
      </c>
      <c r="H419">
        <v>0</v>
      </c>
      <c r="I419">
        <v>0</v>
      </c>
      <c r="J419">
        <v>0</v>
      </c>
      <c r="K419" t="s">
        <v>1356</v>
      </c>
      <c r="L419">
        <v>259200</v>
      </c>
      <c r="M419" t="s">
        <v>1344</v>
      </c>
      <c r="N419">
        <v>3300</v>
      </c>
      <c r="O419" t="s">
        <v>1357</v>
      </c>
      <c r="P419" t="s">
        <v>1338</v>
      </c>
      <c r="Q419" s="1">
        <v>43692</v>
      </c>
      <c r="R419" t="s">
        <v>1744</v>
      </c>
    </row>
    <row r="420" spans="1:18" x14ac:dyDescent="0.25">
      <c r="A420" t="s">
        <v>1339</v>
      </c>
      <c r="B420" t="s">
        <v>1371</v>
      </c>
      <c r="C420" t="s">
        <v>1372</v>
      </c>
      <c r="D420" t="s">
        <v>1342</v>
      </c>
      <c r="E420">
        <v>63</v>
      </c>
      <c r="F420" s="1">
        <v>44193</v>
      </c>
      <c r="G420">
        <v>48800</v>
      </c>
      <c r="H420">
        <v>0</v>
      </c>
      <c r="I420">
        <v>0</v>
      </c>
      <c r="J420">
        <v>0</v>
      </c>
      <c r="K420" t="s">
        <v>1356</v>
      </c>
      <c r="L420">
        <v>38400</v>
      </c>
      <c r="M420" t="s">
        <v>1336</v>
      </c>
      <c r="N420">
        <v>15900</v>
      </c>
      <c r="O420" t="s">
        <v>1357</v>
      </c>
      <c r="P420" t="s">
        <v>1345</v>
      </c>
      <c r="Q420" s="1">
        <v>45989</v>
      </c>
      <c r="R420" t="s">
        <v>1703</v>
      </c>
    </row>
    <row r="421" spans="1:18" x14ac:dyDescent="0.25">
      <c r="A421" t="s">
        <v>1331</v>
      </c>
      <c r="B421" t="s">
        <v>1367</v>
      </c>
      <c r="C421" t="s">
        <v>1341</v>
      </c>
      <c r="D421" t="s">
        <v>1334</v>
      </c>
      <c r="E421">
        <v>25</v>
      </c>
      <c r="F421" s="1">
        <v>45993</v>
      </c>
      <c r="G421">
        <v>17000</v>
      </c>
      <c r="H421">
        <v>561400</v>
      </c>
      <c r="I421">
        <v>12.06</v>
      </c>
      <c r="J421">
        <v>18663</v>
      </c>
      <c r="K421" t="s">
        <v>1343</v>
      </c>
      <c r="L421">
        <v>13800</v>
      </c>
      <c r="M421" t="s">
        <v>1336</v>
      </c>
      <c r="N421">
        <v>31300</v>
      </c>
      <c r="O421" t="s">
        <v>1337</v>
      </c>
      <c r="P421" t="s">
        <v>1345</v>
      </c>
      <c r="Q421" s="1">
        <v>45872</v>
      </c>
      <c r="R421" t="s">
        <v>1823</v>
      </c>
    </row>
    <row r="422" spans="1:18" x14ac:dyDescent="0.25">
      <c r="A422" t="s">
        <v>1339</v>
      </c>
      <c r="B422" t="s">
        <v>1367</v>
      </c>
      <c r="C422" t="s">
        <v>1341</v>
      </c>
      <c r="D422" t="s">
        <v>1342</v>
      </c>
      <c r="E422">
        <v>25</v>
      </c>
      <c r="F422" s="1">
        <v>44497</v>
      </c>
      <c r="G422">
        <v>84000</v>
      </c>
      <c r="H422">
        <v>0</v>
      </c>
      <c r="I422">
        <v>0</v>
      </c>
      <c r="J422">
        <v>0</v>
      </c>
      <c r="K422" t="s">
        <v>1356</v>
      </c>
      <c r="L422">
        <v>63400</v>
      </c>
      <c r="M422" t="s">
        <v>16</v>
      </c>
      <c r="N422">
        <v>6400</v>
      </c>
      <c r="O422" t="s">
        <v>1357</v>
      </c>
      <c r="P422" t="s">
        <v>1338</v>
      </c>
      <c r="Q422" s="1">
        <v>45621</v>
      </c>
      <c r="R422" t="s">
        <v>1547</v>
      </c>
    </row>
    <row r="423" spans="1:18" x14ac:dyDescent="0.25">
      <c r="A423" t="s">
        <v>1339</v>
      </c>
      <c r="B423" t="s">
        <v>1347</v>
      </c>
      <c r="C423" t="s">
        <v>1348</v>
      </c>
      <c r="D423" t="s">
        <v>1342</v>
      </c>
      <c r="E423">
        <v>50</v>
      </c>
      <c r="F423" s="1">
        <v>43808</v>
      </c>
      <c r="G423">
        <v>56900</v>
      </c>
      <c r="H423">
        <v>273200</v>
      </c>
      <c r="I423">
        <v>12.36</v>
      </c>
      <c r="J423">
        <v>6127</v>
      </c>
      <c r="K423" t="s">
        <v>1343</v>
      </c>
      <c r="L423">
        <v>53000</v>
      </c>
      <c r="M423" t="s">
        <v>16</v>
      </c>
      <c r="N423">
        <v>6800</v>
      </c>
      <c r="O423" t="s">
        <v>1337</v>
      </c>
      <c r="P423" t="s">
        <v>1338</v>
      </c>
      <c r="Q423" s="1">
        <v>44807</v>
      </c>
      <c r="R423" t="s">
        <v>1811</v>
      </c>
    </row>
    <row r="424" spans="1:18" x14ac:dyDescent="0.25">
      <c r="A424" t="s">
        <v>1331</v>
      </c>
      <c r="B424" t="s">
        <v>1364</v>
      </c>
      <c r="C424" t="s">
        <v>1365</v>
      </c>
      <c r="D424" t="s">
        <v>1342</v>
      </c>
      <c r="E424">
        <v>52</v>
      </c>
      <c r="F424" s="1">
        <v>44913</v>
      </c>
      <c r="G424">
        <v>530000</v>
      </c>
      <c r="H424">
        <v>0</v>
      </c>
      <c r="I424">
        <v>0</v>
      </c>
      <c r="J424">
        <v>0</v>
      </c>
      <c r="K424" t="s">
        <v>1356</v>
      </c>
      <c r="L424">
        <v>693500</v>
      </c>
      <c r="M424" t="s">
        <v>16</v>
      </c>
      <c r="N424">
        <v>31800</v>
      </c>
      <c r="O424" t="s">
        <v>1357</v>
      </c>
      <c r="P424" t="s">
        <v>1338</v>
      </c>
      <c r="Q424" s="1">
        <v>45490</v>
      </c>
      <c r="R424" t="s">
        <v>1694</v>
      </c>
    </row>
    <row r="425" spans="1:18" x14ac:dyDescent="0.25">
      <c r="A425" t="s">
        <v>1339</v>
      </c>
      <c r="B425" t="s">
        <v>1367</v>
      </c>
      <c r="C425" t="s">
        <v>1341</v>
      </c>
      <c r="D425" t="s">
        <v>1342</v>
      </c>
      <c r="E425">
        <v>28</v>
      </c>
      <c r="F425" s="1">
        <v>45845</v>
      </c>
      <c r="G425">
        <v>112300</v>
      </c>
      <c r="H425">
        <v>147800</v>
      </c>
      <c r="I425">
        <v>12.71</v>
      </c>
      <c r="J425">
        <v>13181</v>
      </c>
      <c r="K425" t="s">
        <v>1351</v>
      </c>
      <c r="L425">
        <v>89700</v>
      </c>
      <c r="M425" t="s">
        <v>1352</v>
      </c>
      <c r="N425">
        <v>13400</v>
      </c>
      <c r="O425" t="s">
        <v>1353</v>
      </c>
      <c r="P425" t="s">
        <v>1338</v>
      </c>
      <c r="Q425" s="1">
        <v>45227</v>
      </c>
      <c r="R425" t="s">
        <v>1730</v>
      </c>
    </row>
    <row r="426" spans="1:18" x14ac:dyDescent="0.25">
      <c r="A426" t="s">
        <v>1339</v>
      </c>
      <c r="B426" t="s">
        <v>1358</v>
      </c>
      <c r="C426" t="s">
        <v>1333</v>
      </c>
      <c r="D426" t="s">
        <v>1334</v>
      </c>
      <c r="E426">
        <v>30</v>
      </c>
      <c r="F426" s="1">
        <v>45951</v>
      </c>
      <c r="G426">
        <v>66200</v>
      </c>
      <c r="H426">
        <v>200400</v>
      </c>
      <c r="I426">
        <v>9.06</v>
      </c>
      <c r="J426">
        <v>9161</v>
      </c>
      <c r="K426" t="s">
        <v>1343</v>
      </c>
      <c r="L426">
        <v>69300</v>
      </c>
      <c r="M426" t="s">
        <v>1359</v>
      </c>
      <c r="N426">
        <v>12600</v>
      </c>
      <c r="O426" t="s">
        <v>1337</v>
      </c>
      <c r="P426" t="s">
        <v>1361</v>
      </c>
      <c r="Q426" s="1">
        <v>45656</v>
      </c>
      <c r="R426" t="s">
        <v>1502</v>
      </c>
    </row>
    <row r="427" spans="1:18" x14ac:dyDescent="0.25">
      <c r="A427" t="s">
        <v>1331</v>
      </c>
      <c r="B427" t="s">
        <v>1354</v>
      </c>
      <c r="C427" t="s">
        <v>1355</v>
      </c>
      <c r="D427" t="s">
        <v>1334</v>
      </c>
      <c r="E427">
        <v>58</v>
      </c>
      <c r="F427" s="1">
        <v>45687</v>
      </c>
      <c r="G427">
        <v>34200</v>
      </c>
      <c r="H427">
        <v>0</v>
      </c>
      <c r="I427">
        <v>0</v>
      </c>
      <c r="J427">
        <v>0</v>
      </c>
      <c r="K427" t="s">
        <v>1356</v>
      </c>
      <c r="L427">
        <v>28600</v>
      </c>
      <c r="M427" t="s">
        <v>1359</v>
      </c>
      <c r="N427">
        <v>2900</v>
      </c>
      <c r="O427" t="s">
        <v>1357</v>
      </c>
      <c r="P427" t="s">
        <v>1361</v>
      </c>
      <c r="Q427" s="1">
        <v>45922</v>
      </c>
      <c r="R427" t="s">
        <v>1755</v>
      </c>
    </row>
    <row r="428" spans="1:18" x14ac:dyDescent="0.25">
      <c r="A428" t="s">
        <v>1339</v>
      </c>
      <c r="B428" t="s">
        <v>1354</v>
      </c>
      <c r="C428" t="s">
        <v>1355</v>
      </c>
      <c r="D428" t="s">
        <v>1334</v>
      </c>
      <c r="E428">
        <v>52</v>
      </c>
      <c r="F428" s="1">
        <v>43992</v>
      </c>
      <c r="G428">
        <v>99300</v>
      </c>
      <c r="H428">
        <v>0</v>
      </c>
      <c r="I428">
        <v>0</v>
      </c>
      <c r="J428">
        <v>0</v>
      </c>
      <c r="K428" t="s">
        <v>1356</v>
      </c>
      <c r="L428">
        <v>92800</v>
      </c>
      <c r="M428" t="s">
        <v>1336</v>
      </c>
      <c r="N428">
        <v>15700</v>
      </c>
      <c r="O428" t="s">
        <v>1357</v>
      </c>
      <c r="P428" t="s">
        <v>1345</v>
      </c>
      <c r="Q428" s="1">
        <v>45287</v>
      </c>
      <c r="R428" t="s">
        <v>1604</v>
      </c>
    </row>
    <row r="429" spans="1:18" x14ac:dyDescent="0.25">
      <c r="A429" t="s">
        <v>1339</v>
      </c>
      <c r="B429" t="s">
        <v>1368</v>
      </c>
      <c r="C429" t="s">
        <v>1365</v>
      </c>
      <c r="D429" t="s">
        <v>1342</v>
      </c>
      <c r="E429">
        <v>48</v>
      </c>
      <c r="F429" s="1">
        <v>45362</v>
      </c>
      <c r="G429">
        <v>258700</v>
      </c>
      <c r="H429">
        <v>0</v>
      </c>
      <c r="I429">
        <v>0</v>
      </c>
      <c r="J429">
        <v>0</v>
      </c>
      <c r="K429" t="s">
        <v>1356</v>
      </c>
      <c r="L429">
        <v>161000</v>
      </c>
      <c r="M429" t="s">
        <v>1352</v>
      </c>
      <c r="N429">
        <v>3700</v>
      </c>
      <c r="O429" t="s">
        <v>1357</v>
      </c>
      <c r="P429" t="s">
        <v>1345</v>
      </c>
      <c r="Q429" s="1">
        <v>46066</v>
      </c>
      <c r="R429" t="s">
        <v>1396</v>
      </c>
    </row>
    <row r="430" spans="1:18" x14ac:dyDescent="0.25">
      <c r="A430" t="s">
        <v>1346</v>
      </c>
      <c r="B430" t="s">
        <v>1360</v>
      </c>
      <c r="C430" t="s">
        <v>1341</v>
      </c>
      <c r="D430" t="s">
        <v>1334</v>
      </c>
      <c r="E430">
        <v>37</v>
      </c>
      <c r="F430" s="1">
        <v>44124</v>
      </c>
      <c r="G430">
        <v>97800</v>
      </c>
      <c r="H430">
        <v>123200</v>
      </c>
      <c r="I430">
        <v>7.47</v>
      </c>
      <c r="J430">
        <v>10687</v>
      </c>
      <c r="K430" t="s">
        <v>1343</v>
      </c>
      <c r="L430">
        <v>92400</v>
      </c>
      <c r="M430" t="s">
        <v>16</v>
      </c>
      <c r="N430">
        <v>3100</v>
      </c>
      <c r="O430" t="s">
        <v>1337</v>
      </c>
      <c r="P430" t="s">
        <v>1345</v>
      </c>
      <c r="Q430" s="1">
        <v>44652</v>
      </c>
      <c r="R430" t="s">
        <v>1477</v>
      </c>
    </row>
    <row r="431" spans="1:18" x14ac:dyDescent="0.25">
      <c r="A431" t="s">
        <v>1346</v>
      </c>
      <c r="B431" t="s">
        <v>1371</v>
      </c>
      <c r="C431" t="s">
        <v>1372</v>
      </c>
      <c r="D431" t="s">
        <v>1334</v>
      </c>
      <c r="E431">
        <v>51</v>
      </c>
      <c r="F431" s="1">
        <v>45539</v>
      </c>
      <c r="G431">
        <v>36500</v>
      </c>
      <c r="H431">
        <v>0</v>
      </c>
      <c r="I431">
        <v>0</v>
      </c>
      <c r="J431">
        <v>0</v>
      </c>
      <c r="K431" t="s">
        <v>1356</v>
      </c>
      <c r="L431">
        <v>34700</v>
      </c>
      <c r="M431" t="s">
        <v>1336</v>
      </c>
      <c r="N431">
        <v>6200</v>
      </c>
      <c r="O431" t="s">
        <v>1357</v>
      </c>
      <c r="P431" t="s">
        <v>1361</v>
      </c>
      <c r="Q431" s="1">
        <v>43613</v>
      </c>
      <c r="R431" t="s">
        <v>1385</v>
      </c>
    </row>
    <row r="432" spans="1:18" x14ac:dyDescent="0.25">
      <c r="A432" t="s">
        <v>1339</v>
      </c>
      <c r="B432" t="s">
        <v>1373</v>
      </c>
      <c r="C432" t="s">
        <v>1365</v>
      </c>
      <c r="D432" t="s">
        <v>1342</v>
      </c>
      <c r="E432">
        <v>28</v>
      </c>
      <c r="F432" s="1">
        <v>44285</v>
      </c>
      <c r="G432">
        <v>118600</v>
      </c>
      <c r="H432">
        <v>637100</v>
      </c>
      <c r="I432">
        <v>8.1300000000000008</v>
      </c>
      <c r="J432">
        <v>20003</v>
      </c>
      <c r="K432" t="s">
        <v>1374</v>
      </c>
      <c r="L432">
        <v>134600</v>
      </c>
      <c r="M432" t="s">
        <v>1352</v>
      </c>
      <c r="N432">
        <v>5000</v>
      </c>
      <c r="O432" t="s">
        <v>1353</v>
      </c>
      <c r="P432" t="s">
        <v>1345</v>
      </c>
      <c r="Q432" s="1">
        <v>43626</v>
      </c>
      <c r="R432" t="s">
        <v>1513</v>
      </c>
    </row>
    <row r="433" spans="1:18" x14ac:dyDescent="0.25">
      <c r="A433" t="s">
        <v>1366</v>
      </c>
      <c r="B433" t="s">
        <v>1369</v>
      </c>
      <c r="C433" t="s">
        <v>1370</v>
      </c>
      <c r="D433" t="s">
        <v>1342</v>
      </c>
      <c r="E433">
        <v>60</v>
      </c>
      <c r="F433" s="1">
        <v>43871</v>
      </c>
      <c r="G433">
        <v>72000</v>
      </c>
      <c r="H433">
        <v>0</v>
      </c>
      <c r="I433">
        <v>0</v>
      </c>
      <c r="J433">
        <v>0</v>
      </c>
      <c r="K433" t="s">
        <v>1356</v>
      </c>
      <c r="L433">
        <v>76000</v>
      </c>
      <c r="M433" t="s">
        <v>1344</v>
      </c>
      <c r="N433">
        <v>7000</v>
      </c>
      <c r="O433" t="s">
        <v>1357</v>
      </c>
      <c r="P433" t="s">
        <v>1338</v>
      </c>
      <c r="Q433" s="1">
        <v>45824</v>
      </c>
      <c r="R433" t="s">
        <v>1832</v>
      </c>
    </row>
    <row r="434" spans="1:18" x14ac:dyDescent="0.25">
      <c r="A434" t="s">
        <v>1339</v>
      </c>
      <c r="B434" t="s">
        <v>1349</v>
      </c>
      <c r="C434" t="s">
        <v>1350</v>
      </c>
      <c r="D434" t="s">
        <v>1342</v>
      </c>
      <c r="E434">
        <v>45</v>
      </c>
      <c r="F434" s="1">
        <v>45745</v>
      </c>
      <c r="G434">
        <v>109800</v>
      </c>
      <c r="H434">
        <v>205100</v>
      </c>
      <c r="I434">
        <v>10.52</v>
      </c>
      <c r="J434">
        <v>4410</v>
      </c>
      <c r="K434" t="s">
        <v>1343</v>
      </c>
      <c r="L434">
        <v>76900</v>
      </c>
      <c r="M434" t="s">
        <v>1352</v>
      </c>
      <c r="N434">
        <v>2300</v>
      </c>
      <c r="O434" t="s">
        <v>1337</v>
      </c>
      <c r="P434" t="s">
        <v>1338</v>
      </c>
      <c r="Q434" s="1">
        <v>45274</v>
      </c>
      <c r="R434" t="s">
        <v>1610</v>
      </c>
    </row>
    <row r="435" spans="1:18" x14ac:dyDescent="0.25">
      <c r="A435" t="s">
        <v>1346</v>
      </c>
      <c r="B435" t="s">
        <v>1373</v>
      </c>
      <c r="C435" t="s">
        <v>1365</v>
      </c>
      <c r="D435" t="s">
        <v>1342</v>
      </c>
      <c r="E435">
        <v>29</v>
      </c>
      <c r="F435" s="1">
        <v>45039</v>
      </c>
      <c r="G435">
        <v>55500</v>
      </c>
      <c r="H435">
        <v>0</v>
      </c>
      <c r="I435">
        <v>0</v>
      </c>
      <c r="J435">
        <v>0</v>
      </c>
      <c r="K435" t="s">
        <v>1356</v>
      </c>
      <c r="L435">
        <v>70500</v>
      </c>
      <c r="M435" t="s">
        <v>1336</v>
      </c>
      <c r="N435">
        <v>20100</v>
      </c>
      <c r="O435" t="s">
        <v>1357</v>
      </c>
      <c r="P435" t="s">
        <v>1345</v>
      </c>
      <c r="Q435" s="1">
        <v>45889</v>
      </c>
      <c r="R435" t="s">
        <v>1790</v>
      </c>
    </row>
    <row r="436" spans="1:18" x14ac:dyDescent="0.25">
      <c r="A436" t="s">
        <v>1331</v>
      </c>
      <c r="B436" t="s">
        <v>1360</v>
      </c>
      <c r="C436" t="s">
        <v>1341</v>
      </c>
      <c r="D436" t="s">
        <v>1342</v>
      </c>
      <c r="E436">
        <v>22</v>
      </c>
      <c r="F436" s="1">
        <v>45277</v>
      </c>
      <c r="G436">
        <v>54400</v>
      </c>
      <c r="H436">
        <v>0</v>
      </c>
      <c r="I436">
        <v>0</v>
      </c>
      <c r="J436">
        <v>0</v>
      </c>
      <c r="K436" t="s">
        <v>1356</v>
      </c>
      <c r="L436">
        <v>57300</v>
      </c>
      <c r="M436" t="s">
        <v>1359</v>
      </c>
      <c r="N436">
        <v>23500</v>
      </c>
      <c r="O436" t="s">
        <v>1357</v>
      </c>
      <c r="P436" t="s">
        <v>1345</v>
      </c>
      <c r="Q436" s="1">
        <v>44185</v>
      </c>
      <c r="R436" t="s">
        <v>1512</v>
      </c>
    </row>
    <row r="437" spans="1:18" x14ac:dyDescent="0.25">
      <c r="A437" t="s">
        <v>1366</v>
      </c>
      <c r="B437" t="s">
        <v>1369</v>
      </c>
      <c r="C437" t="s">
        <v>1370</v>
      </c>
      <c r="D437" t="s">
        <v>1334</v>
      </c>
      <c r="E437">
        <v>35</v>
      </c>
      <c r="F437" s="1">
        <v>43970</v>
      </c>
      <c r="G437">
        <v>52600</v>
      </c>
      <c r="H437">
        <v>0</v>
      </c>
      <c r="I437">
        <v>0</v>
      </c>
      <c r="J437">
        <v>0</v>
      </c>
      <c r="K437" t="s">
        <v>1356</v>
      </c>
      <c r="L437">
        <v>55200</v>
      </c>
      <c r="M437" t="s">
        <v>16</v>
      </c>
      <c r="N437">
        <v>1500</v>
      </c>
      <c r="O437" t="s">
        <v>1357</v>
      </c>
      <c r="P437" t="s">
        <v>1345</v>
      </c>
      <c r="Q437" s="1">
        <v>44806</v>
      </c>
      <c r="R437" t="s">
        <v>1563</v>
      </c>
    </row>
    <row r="438" spans="1:18" x14ac:dyDescent="0.25">
      <c r="A438" t="s">
        <v>1346</v>
      </c>
      <c r="B438" t="s">
        <v>1347</v>
      </c>
      <c r="C438" t="s">
        <v>1348</v>
      </c>
      <c r="D438" t="s">
        <v>1334</v>
      </c>
      <c r="E438">
        <v>23</v>
      </c>
      <c r="F438" s="1">
        <v>43644</v>
      </c>
      <c r="G438">
        <v>167100</v>
      </c>
      <c r="H438">
        <v>338600</v>
      </c>
      <c r="I438">
        <v>15.19</v>
      </c>
      <c r="J438">
        <v>9456</v>
      </c>
      <c r="K438" t="s">
        <v>1343</v>
      </c>
      <c r="L438">
        <v>166700</v>
      </c>
      <c r="M438" t="s">
        <v>1344</v>
      </c>
      <c r="N438">
        <v>20500</v>
      </c>
      <c r="O438" t="s">
        <v>1337</v>
      </c>
      <c r="P438" t="s">
        <v>1338</v>
      </c>
      <c r="Q438" s="1">
        <v>44918</v>
      </c>
      <c r="R438" t="s">
        <v>1653</v>
      </c>
    </row>
    <row r="439" spans="1:18" x14ac:dyDescent="0.25">
      <c r="A439" t="s">
        <v>1346</v>
      </c>
      <c r="B439" t="s">
        <v>1364</v>
      </c>
      <c r="C439" t="s">
        <v>1365</v>
      </c>
      <c r="D439" t="s">
        <v>1334</v>
      </c>
      <c r="E439">
        <v>56</v>
      </c>
      <c r="F439" s="1">
        <v>43597</v>
      </c>
      <c r="G439">
        <v>54800</v>
      </c>
      <c r="H439">
        <v>96000</v>
      </c>
      <c r="I439">
        <v>11.67</v>
      </c>
      <c r="J439">
        <v>4504</v>
      </c>
      <c r="K439" t="s">
        <v>1335</v>
      </c>
      <c r="L439">
        <v>47700</v>
      </c>
      <c r="M439" t="s">
        <v>1352</v>
      </c>
      <c r="N439">
        <v>4100</v>
      </c>
      <c r="O439" t="s">
        <v>1337</v>
      </c>
      <c r="P439" t="s">
        <v>1345</v>
      </c>
      <c r="Q439" s="1">
        <v>45939</v>
      </c>
      <c r="R439" t="s">
        <v>1752</v>
      </c>
    </row>
    <row r="440" spans="1:18" x14ac:dyDescent="0.25">
      <c r="A440" t="s">
        <v>1346</v>
      </c>
      <c r="B440" t="s">
        <v>1340</v>
      </c>
      <c r="C440" t="s">
        <v>1341</v>
      </c>
      <c r="D440" t="s">
        <v>1334</v>
      </c>
      <c r="E440">
        <v>24</v>
      </c>
      <c r="F440" s="1">
        <v>45312</v>
      </c>
      <c r="G440">
        <v>50700</v>
      </c>
      <c r="H440">
        <v>0</v>
      </c>
      <c r="I440">
        <v>0</v>
      </c>
      <c r="J440">
        <v>0</v>
      </c>
      <c r="K440" t="s">
        <v>1356</v>
      </c>
      <c r="L440">
        <v>53500</v>
      </c>
      <c r="M440" t="s">
        <v>1336</v>
      </c>
      <c r="N440">
        <v>18400</v>
      </c>
      <c r="O440" t="s">
        <v>1357</v>
      </c>
      <c r="P440" t="s">
        <v>1338</v>
      </c>
      <c r="Q440" s="1">
        <v>43575</v>
      </c>
      <c r="R440" t="s">
        <v>1520</v>
      </c>
    </row>
    <row r="441" spans="1:18" x14ac:dyDescent="0.25">
      <c r="A441" t="s">
        <v>1339</v>
      </c>
      <c r="B441" t="s">
        <v>1364</v>
      </c>
      <c r="C441" t="s">
        <v>1365</v>
      </c>
      <c r="D441" t="s">
        <v>1342</v>
      </c>
      <c r="E441">
        <v>34</v>
      </c>
      <c r="F441" s="1">
        <v>44944</v>
      </c>
      <c r="G441">
        <v>33700</v>
      </c>
      <c r="H441">
        <v>354900</v>
      </c>
      <c r="I441">
        <v>12.87</v>
      </c>
      <c r="J441">
        <v>8051</v>
      </c>
      <c r="K441" t="s">
        <v>1343</v>
      </c>
      <c r="L441">
        <v>37700</v>
      </c>
      <c r="M441" t="s">
        <v>1336</v>
      </c>
      <c r="N441">
        <v>8000</v>
      </c>
      <c r="O441" t="s">
        <v>1337</v>
      </c>
      <c r="P441" t="s">
        <v>1338</v>
      </c>
      <c r="Q441" s="1">
        <v>44677</v>
      </c>
      <c r="R441" t="s">
        <v>1419</v>
      </c>
    </row>
    <row r="442" spans="1:18" x14ac:dyDescent="0.25">
      <c r="A442" t="s">
        <v>1339</v>
      </c>
      <c r="B442" t="s">
        <v>1373</v>
      </c>
      <c r="C442" t="s">
        <v>1365</v>
      </c>
      <c r="D442" t="s">
        <v>1334</v>
      </c>
      <c r="E442">
        <v>61</v>
      </c>
      <c r="F442" s="1">
        <v>45861</v>
      </c>
      <c r="G442">
        <v>110300</v>
      </c>
      <c r="H442">
        <v>0</v>
      </c>
      <c r="I442">
        <v>0</v>
      </c>
      <c r="J442">
        <v>0</v>
      </c>
      <c r="K442" t="s">
        <v>1356</v>
      </c>
      <c r="L442">
        <v>62100</v>
      </c>
      <c r="M442" t="s">
        <v>16</v>
      </c>
      <c r="N442">
        <v>8700</v>
      </c>
      <c r="O442" t="s">
        <v>1357</v>
      </c>
      <c r="P442" t="s">
        <v>1338</v>
      </c>
      <c r="Q442" s="1">
        <v>45967</v>
      </c>
      <c r="R442" t="s">
        <v>1663</v>
      </c>
    </row>
    <row r="443" spans="1:18" x14ac:dyDescent="0.25">
      <c r="A443" t="s">
        <v>1346</v>
      </c>
      <c r="B443" t="s">
        <v>1373</v>
      </c>
      <c r="C443" t="s">
        <v>1365</v>
      </c>
      <c r="D443" t="s">
        <v>1342</v>
      </c>
      <c r="E443">
        <v>61</v>
      </c>
      <c r="F443" s="1">
        <v>44237</v>
      </c>
      <c r="G443">
        <v>97800</v>
      </c>
      <c r="H443">
        <v>390500</v>
      </c>
      <c r="I443">
        <v>11.47</v>
      </c>
      <c r="J443">
        <v>12872</v>
      </c>
      <c r="K443" t="s">
        <v>1343</v>
      </c>
      <c r="L443">
        <v>84600</v>
      </c>
      <c r="M443" t="s">
        <v>1336</v>
      </c>
      <c r="N443">
        <v>7200</v>
      </c>
      <c r="O443" t="s">
        <v>1337</v>
      </c>
      <c r="P443" t="s">
        <v>1338</v>
      </c>
      <c r="Q443" s="1">
        <v>43520</v>
      </c>
      <c r="R443" t="s">
        <v>1524</v>
      </c>
    </row>
    <row r="444" spans="1:18" x14ac:dyDescent="0.25">
      <c r="A444" t="s">
        <v>1339</v>
      </c>
      <c r="B444" t="s">
        <v>1369</v>
      </c>
      <c r="C444" t="s">
        <v>1370</v>
      </c>
      <c r="D444" t="s">
        <v>1334</v>
      </c>
      <c r="E444">
        <v>45</v>
      </c>
      <c r="F444" s="1">
        <v>44895</v>
      </c>
      <c r="G444">
        <v>51200</v>
      </c>
      <c r="H444">
        <v>152100</v>
      </c>
      <c r="I444">
        <v>10.79</v>
      </c>
      <c r="J444">
        <v>7074</v>
      </c>
      <c r="K444" t="s">
        <v>1335</v>
      </c>
      <c r="L444">
        <v>47900</v>
      </c>
      <c r="M444" t="s">
        <v>1336</v>
      </c>
      <c r="N444">
        <v>25300</v>
      </c>
      <c r="O444" t="s">
        <v>1337</v>
      </c>
      <c r="P444" t="s">
        <v>1345</v>
      </c>
      <c r="Q444" s="1">
        <v>44628</v>
      </c>
      <c r="R444" t="s">
        <v>1808</v>
      </c>
    </row>
    <row r="445" spans="1:18" x14ac:dyDescent="0.25">
      <c r="A445" t="s">
        <v>1346</v>
      </c>
      <c r="B445" t="s">
        <v>1369</v>
      </c>
      <c r="C445" t="s">
        <v>1370</v>
      </c>
      <c r="D445" t="s">
        <v>1342</v>
      </c>
      <c r="E445">
        <v>30</v>
      </c>
      <c r="F445" s="1">
        <v>45589</v>
      </c>
      <c r="G445">
        <v>41000</v>
      </c>
      <c r="H445">
        <v>0</v>
      </c>
      <c r="I445">
        <v>0</v>
      </c>
      <c r="J445">
        <v>0</v>
      </c>
      <c r="K445" t="s">
        <v>1356</v>
      </c>
      <c r="L445">
        <v>43600</v>
      </c>
      <c r="M445" t="s">
        <v>16</v>
      </c>
      <c r="N445">
        <v>2800</v>
      </c>
      <c r="O445" t="s">
        <v>1357</v>
      </c>
      <c r="P445" t="s">
        <v>1338</v>
      </c>
      <c r="Q445" s="1">
        <v>46283</v>
      </c>
      <c r="R445" t="s">
        <v>1686</v>
      </c>
    </row>
    <row r="446" spans="1:18" x14ac:dyDescent="0.25">
      <c r="A446" t="s">
        <v>1339</v>
      </c>
      <c r="B446" t="s">
        <v>1371</v>
      </c>
      <c r="C446" t="s">
        <v>1372</v>
      </c>
      <c r="D446" t="s">
        <v>1342</v>
      </c>
      <c r="E446">
        <v>41</v>
      </c>
      <c r="F446" s="1">
        <v>44044</v>
      </c>
      <c r="G446">
        <v>369500</v>
      </c>
      <c r="H446">
        <v>0</v>
      </c>
      <c r="I446">
        <v>0</v>
      </c>
      <c r="J446">
        <v>0</v>
      </c>
      <c r="K446" t="s">
        <v>1356</v>
      </c>
      <c r="L446">
        <v>479700</v>
      </c>
      <c r="M446" t="s">
        <v>1344</v>
      </c>
      <c r="N446">
        <v>14700</v>
      </c>
      <c r="O446" t="s">
        <v>1357</v>
      </c>
      <c r="P446" t="s">
        <v>1345</v>
      </c>
      <c r="Q446" s="1">
        <v>44394</v>
      </c>
      <c r="R446" t="s">
        <v>1649</v>
      </c>
    </row>
    <row r="447" spans="1:18" x14ac:dyDescent="0.25">
      <c r="A447" t="s">
        <v>1331</v>
      </c>
      <c r="B447" t="s">
        <v>1347</v>
      </c>
      <c r="C447" t="s">
        <v>1348</v>
      </c>
      <c r="D447" t="s">
        <v>1334</v>
      </c>
      <c r="E447">
        <v>56</v>
      </c>
      <c r="F447" s="1">
        <v>44981</v>
      </c>
      <c r="G447">
        <v>15200</v>
      </c>
      <c r="H447">
        <v>0</v>
      </c>
      <c r="I447">
        <v>0</v>
      </c>
      <c r="J447">
        <v>0</v>
      </c>
      <c r="K447" t="s">
        <v>1356</v>
      </c>
      <c r="L447">
        <v>12300</v>
      </c>
      <c r="M447" t="s">
        <v>1359</v>
      </c>
      <c r="N447">
        <v>22900</v>
      </c>
      <c r="O447" t="s">
        <v>1357</v>
      </c>
      <c r="P447" t="s">
        <v>1345</v>
      </c>
      <c r="Q447" s="1">
        <v>43918</v>
      </c>
      <c r="R447" t="s">
        <v>1644</v>
      </c>
    </row>
    <row r="448" spans="1:18" x14ac:dyDescent="0.25">
      <c r="A448" t="s">
        <v>1339</v>
      </c>
      <c r="B448" t="s">
        <v>1371</v>
      </c>
      <c r="C448" t="s">
        <v>1372</v>
      </c>
      <c r="D448" t="s">
        <v>1334</v>
      </c>
      <c r="E448">
        <v>32</v>
      </c>
      <c r="F448" s="1">
        <v>43659</v>
      </c>
      <c r="G448">
        <v>114100</v>
      </c>
      <c r="H448">
        <v>0</v>
      </c>
      <c r="I448">
        <v>0</v>
      </c>
      <c r="J448">
        <v>0</v>
      </c>
      <c r="K448" t="s">
        <v>1356</v>
      </c>
      <c r="L448">
        <v>99900</v>
      </c>
      <c r="M448" t="s">
        <v>1359</v>
      </c>
      <c r="N448">
        <v>16200</v>
      </c>
      <c r="O448" t="s">
        <v>1357</v>
      </c>
      <c r="P448" t="s">
        <v>1338</v>
      </c>
      <c r="Q448" s="1">
        <v>45319</v>
      </c>
      <c r="R448" t="s">
        <v>1450</v>
      </c>
    </row>
    <row r="449" spans="1:18" x14ac:dyDescent="0.25">
      <c r="A449" t="s">
        <v>1339</v>
      </c>
      <c r="B449" t="s">
        <v>1360</v>
      </c>
      <c r="C449" t="s">
        <v>1341</v>
      </c>
      <c r="D449" t="s">
        <v>1334</v>
      </c>
      <c r="E449">
        <v>47</v>
      </c>
      <c r="F449" s="1">
        <v>45473</v>
      </c>
      <c r="G449">
        <v>224800</v>
      </c>
      <c r="H449">
        <v>149900</v>
      </c>
      <c r="I449">
        <v>10.45</v>
      </c>
      <c r="J449">
        <v>6948</v>
      </c>
      <c r="K449" t="s">
        <v>1343</v>
      </c>
      <c r="L449">
        <v>196000</v>
      </c>
      <c r="M449" t="s">
        <v>1352</v>
      </c>
      <c r="N449">
        <v>68900</v>
      </c>
      <c r="O449" t="s">
        <v>1337</v>
      </c>
      <c r="P449" t="s">
        <v>1338</v>
      </c>
      <c r="Q449" s="1">
        <v>45416</v>
      </c>
      <c r="R449" t="s">
        <v>1694</v>
      </c>
    </row>
    <row r="450" spans="1:18" x14ac:dyDescent="0.25">
      <c r="A450" t="s">
        <v>1331</v>
      </c>
      <c r="B450" t="s">
        <v>1367</v>
      </c>
      <c r="C450" t="s">
        <v>1341</v>
      </c>
      <c r="D450" t="s">
        <v>1334</v>
      </c>
      <c r="E450">
        <v>60</v>
      </c>
      <c r="F450" s="1">
        <v>44651</v>
      </c>
      <c r="G450">
        <v>5000</v>
      </c>
      <c r="H450">
        <v>0</v>
      </c>
      <c r="I450">
        <v>0</v>
      </c>
      <c r="J450">
        <v>0</v>
      </c>
      <c r="K450" t="s">
        <v>1356</v>
      </c>
      <c r="L450">
        <v>4000</v>
      </c>
      <c r="M450" t="s">
        <v>1344</v>
      </c>
      <c r="N450">
        <v>5300</v>
      </c>
      <c r="O450" t="s">
        <v>1357</v>
      </c>
      <c r="P450" t="s">
        <v>1361</v>
      </c>
      <c r="Q450" s="1">
        <v>43647</v>
      </c>
      <c r="R450" t="s">
        <v>1820</v>
      </c>
    </row>
    <row r="451" spans="1:18" x14ac:dyDescent="0.25">
      <c r="A451" t="s">
        <v>1331</v>
      </c>
      <c r="B451" t="s">
        <v>1364</v>
      </c>
      <c r="C451" t="s">
        <v>1365</v>
      </c>
      <c r="D451" t="s">
        <v>1334</v>
      </c>
      <c r="E451">
        <v>22</v>
      </c>
      <c r="F451" s="1">
        <v>45860</v>
      </c>
      <c r="G451">
        <v>147300</v>
      </c>
      <c r="H451">
        <v>459500</v>
      </c>
      <c r="I451">
        <v>13.34</v>
      </c>
      <c r="J451">
        <v>15558</v>
      </c>
      <c r="K451" t="s">
        <v>1335</v>
      </c>
      <c r="L451">
        <v>134500</v>
      </c>
      <c r="M451" t="s">
        <v>1352</v>
      </c>
      <c r="N451">
        <v>20100</v>
      </c>
      <c r="O451" t="s">
        <v>1337</v>
      </c>
      <c r="P451" t="s">
        <v>1345</v>
      </c>
      <c r="Q451" s="1">
        <v>46195</v>
      </c>
      <c r="R451" t="s">
        <v>1471</v>
      </c>
    </row>
    <row r="452" spans="1:18" x14ac:dyDescent="0.25">
      <c r="A452" t="s">
        <v>1331</v>
      </c>
      <c r="B452" t="s">
        <v>1369</v>
      </c>
      <c r="C452" t="s">
        <v>1370</v>
      </c>
      <c r="D452" t="s">
        <v>1334</v>
      </c>
      <c r="E452">
        <v>33</v>
      </c>
      <c r="F452" s="1">
        <v>44850</v>
      </c>
      <c r="G452">
        <v>62200</v>
      </c>
      <c r="H452">
        <v>0</v>
      </c>
      <c r="I452">
        <v>0</v>
      </c>
      <c r="J452">
        <v>0</v>
      </c>
      <c r="K452" t="s">
        <v>1356</v>
      </c>
      <c r="L452">
        <v>74200</v>
      </c>
      <c r="M452" t="s">
        <v>1359</v>
      </c>
      <c r="N452">
        <v>7700</v>
      </c>
      <c r="O452" t="s">
        <v>1357</v>
      </c>
      <c r="P452" t="s">
        <v>1338</v>
      </c>
      <c r="Q452" s="1">
        <v>45095</v>
      </c>
      <c r="R452" t="s">
        <v>1521</v>
      </c>
    </row>
    <row r="453" spans="1:18" x14ac:dyDescent="0.25">
      <c r="A453" t="s">
        <v>1339</v>
      </c>
      <c r="B453" t="s">
        <v>1375</v>
      </c>
      <c r="C453" t="s">
        <v>1363</v>
      </c>
      <c r="D453" t="s">
        <v>1334</v>
      </c>
      <c r="E453">
        <v>52</v>
      </c>
      <c r="F453" s="1">
        <v>45258</v>
      </c>
      <c r="G453">
        <v>93200</v>
      </c>
      <c r="H453">
        <v>0</v>
      </c>
      <c r="I453">
        <v>0</v>
      </c>
      <c r="J453">
        <v>0</v>
      </c>
      <c r="K453" t="s">
        <v>1356</v>
      </c>
      <c r="L453">
        <v>68600</v>
      </c>
      <c r="M453" t="s">
        <v>16</v>
      </c>
      <c r="N453">
        <v>25800</v>
      </c>
      <c r="O453" t="s">
        <v>1357</v>
      </c>
      <c r="P453" t="s">
        <v>1338</v>
      </c>
      <c r="Q453" s="1">
        <v>44896</v>
      </c>
      <c r="R453" t="s">
        <v>1710</v>
      </c>
    </row>
    <row r="454" spans="1:18" x14ac:dyDescent="0.25">
      <c r="A454" t="s">
        <v>1339</v>
      </c>
      <c r="B454" t="s">
        <v>1360</v>
      </c>
      <c r="C454" t="s">
        <v>1341</v>
      </c>
      <c r="D454" t="s">
        <v>1342</v>
      </c>
      <c r="E454">
        <v>51</v>
      </c>
      <c r="F454" s="1">
        <v>44576</v>
      </c>
      <c r="G454">
        <v>57000</v>
      </c>
      <c r="H454">
        <v>809300</v>
      </c>
      <c r="I454">
        <v>11.31</v>
      </c>
      <c r="J454">
        <v>37836</v>
      </c>
      <c r="K454" t="s">
        <v>1335</v>
      </c>
      <c r="L454">
        <v>63100</v>
      </c>
      <c r="M454" t="s">
        <v>1336</v>
      </c>
      <c r="N454">
        <v>8400</v>
      </c>
      <c r="O454" t="s">
        <v>1337</v>
      </c>
      <c r="P454" t="s">
        <v>1345</v>
      </c>
      <c r="Q454" s="1">
        <v>44510</v>
      </c>
      <c r="R454" t="s">
        <v>1427</v>
      </c>
    </row>
    <row r="455" spans="1:18" x14ac:dyDescent="0.25">
      <c r="A455" t="s">
        <v>1346</v>
      </c>
      <c r="B455" t="s">
        <v>1358</v>
      </c>
      <c r="C455" t="s">
        <v>1333</v>
      </c>
      <c r="D455" t="s">
        <v>1334</v>
      </c>
      <c r="E455">
        <v>36</v>
      </c>
      <c r="F455" s="1">
        <v>45727</v>
      </c>
      <c r="G455">
        <v>187100</v>
      </c>
      <c r="H455">
        <v>0</v>
      </c>
      <c r="I455">
        <v>0</v>
      </c>
      <c r="J455">
        <v>0</v>
      </c>
      <c r="K455" t="s">
        <v>1356</v>
      </c>
      <c r="L455">
        <v>107500</v>
      </c>
      <c r="M455" t="s">
        <v>1359</v>
      </c>
      <c r="N455">
        <v>6000</v>
      </c>
      <c r="O455" t="s">
        <v>1357</v>
      </c>
      <c r="P455" t="s">
        <v>1345</v>
      </c>
      <c r="Q455" s="1">
        <v>44961</v>
      </c>
      <c r="R455" t="s">
        <v>1534</v>
      </c>
    </row>
    <row r="456" spans="1:18" x14ac:dyDescent="0.25">
      <c r="A456" t="s">
        <v>1339</v>
      </c>
      <c r="B456" t="s">
        <v>1347</v>
      </c>
      <c r="C456" t="s">
        <v>1348</v>
      </c>
      <c r="D456" t="s">
        <v>1342</v>
      </c>
      <c r="E456">
        <v>52</v>
      </c>
      <c r="F456" s="1">
        <v>45402</v>
      </c>
      <c r="G456">
        <v>102100</v>
      </c>
      <c r="H456">
        <v>0</v>
      </c>
      <c r="I456">
        <v>0</v>
      </c>
      <c r="J456">
        <v>0</v>
      </c>
      <c r="K456" t="s">
        <v>1356</v>
      </c>
      <c r="L456">
        <v>87800</v>
      </c>
      <c r="M456" t="s">
        <v>1344</v>
      </c>
      <c r="N456">
        <v>27500</v>
      </c>
      <c r="O456" t="s">
        <v>1357</v>
      </c>
      <c r="P456" t="s">
        <v>1345</v>
      </c>
      <c r="Q456" s="1">
        <v>44955</v>
      </c>
      <c r="R456" t="s">
        <v>1527</v>
      </c>
    </row>
    <row r="457" spans="1:18" x14ac:dyDescent="0.25">
      <c r="A457" t="s">
        <v>1331</v>
      </c>
      <c r="B457" t="s">
        <v>1373</v>
      </c>
      <c r="C457" t="s">
        <v>1365</v>
      </c>
      <c r="D457" t="s">
        <v>1334</v>
      </c>
      <c r="E457">
        <v>52</v>
      </c>
      <c r="F457" s="1">
        <v>44245</v>
      </c>
      <c r="G457">
        <v>83900</v>
      </c>
      <c r="H457">
        <v>705700</v>
      </c>
      <c r="I457">
        <v>10.7</v>
      </c>
      <c r="J457">
        <v>62272</v>
      </c>
      <c r="K457" t="s">
        <v>1343</v>
      </c>
      <c r="L457">
        <v>77000</v>
      </c>
      <c r="M457" t="s">
        <v>1359</v>
      </c>
      <c r="N457">
        <v>5500</v>
      </c>
      <c r="O457" t="s">
        <v>1337</v>
      </c>
      <c r="P457" t="s">
        <v>1345</v>
      </c>
      <c r="Q457" s="1">
        <v>45872</v>
      </c>
      <c r="R457" t="s">
        <v>1393</v>
      </c>
    </row>
    <row r="458" spans="1:18" x14ac:dyDescent="0.25">
      <c r="A458" t="s">
        <v>1331</v>
      </c>
      <c r="B458" t="s">
        <v>1371</v>
      </c>
      <c r="C458" t="s">
        <v>1372</v>
      </c>
      <c r="D458" t="s">
        <v>1342</v>
      </c>
      <c r="E458">
        <v>54</v>
      </c>
      <c r="F458" s="1">
        <v>43727</v>
      </c>
      <c r="G458">
        <v>34900</v>
      </c>
      <c r="H458">
        <v>0</v>
      </c>
      <c r="I458">
        <v>0</v>
      </c>
      <c r="J458">
        <v>0</v>
      </c>
      <c r="K458" t="s">
        <v>1356</v>
      </c>
      <c r="L458">
        <v>49500</v>
      </c>
      <c r="M458" t="s">
        <v>1344</v>
      </c>
      <c r="N458">
        <v>2400</v>
      </c>
      <c r="O458" t="s">
        <v>1357</v>
      </c>
      <c r="P458" t="s">
        <v>1338</v>
      </c>
      <c r="Q458" s="1">
        <v>44169</v>
      </c>
      <c r="R458" t="s">
        <v>1468</v>
      </c>
    </row>
    <row r="459" spans="1:18" x14ac:dyDescent="0.25">
      <c r="A459" t="s">
        <v>1346</v>
      </c>
      <c r="B459" t="s">
        <v>1360</v>
      </c>
      <c r="C459" t="s">
        <v>1341</v>
      </c>
      <c r="D459" t="s">
        <v>1334</v>
      </c>
      <c r="E459">
        <v>31</v>
      </c>
      <c r="F459" s="1">
        <v>44195</v>
      </c>
      <c r="G459">
        <v>371500</v>
      </c>
      <c r="H459">
        <v>354600</v>
      </c>
      <c r="I459">
        <v>14.98</v>
      </c>
      <c r="J459">
        <v>12289</v>
      </c>
      <c r="K459" t="s">
        <v>1343</v>
      </c>
      <c r="L459">
        <v>346000</v>
      </c>
      <c r="M459" t="s">
        <v>1344</v>
      </c>
      <c r="N459">
        <v>5300</v>
      </c>
      <c r="O459" t="s">
        <v>1337</v>
      </c>
      <c r="P459" t="s">
        <v>1338</v>
      </c>
      <c r="Q459" s="1">
        <v>43779</v>
      </c>
      <c r="R459" t="s">
        <v>1835</v>
      </c>
    </row>
    <row r="460" spans="1:18" x14ac:dyDescent="0.25">
      <c r="A460" t="s">
        <v>1331</v>
      </c>
      <c r="B460" t="s">
        <v>1349</v>
      </c>
      <c r="C460" t="s">
        <v>1350</v>
      </c>
      <c r="D460" t="s">
        <v>1334</v>
      </c>
      <c r="E460">
        <v>30</v>
      </c>
      <c r="F460" s="1">
        <v>43748</v>
      </c>
      <c r="G460">
        <v>75600</v>
      </c>
      <c r="H460">
        <v>175500</v>
      </c>
      <c r="I460">
        <v>11.5</v>
      </c>
      <c r="J460">
        <v>4579</v>
      </c>
      <c r="K460" t="s">
        <v>1351</v>
      </c>
      <c r="L460">
        <v>34000</v>
      </c>
      <c r="M460" t="s">
        <v>1344</v>
      </c>
      <c r="N460">
        <v>14800</v>
      </c>
      <c r="O460" t="s">
        <v>1353</v>
      </c>
      <c r="P460" t="s">
        <v>1361</v>
      </c>
      <c r="Q460" s="1">
        <v>44114</v>
      </c>
      <c r="R460" t="s">
        <v>1409</v>
      </c>
    </row>
    <row r="461" spans="1:18" x14ac:dyDescent="0.25">
      <c r="A461" t="s">
        <v>1346</v>
      </c>
      <c r="B461" t="s">
        <v>1364</v>
      </c>
      <c r="C461" t="s">
        <v>1365</v>
      </c>
      <c r="D461" t="s">
        <v>1342</v>
      </c>
      <c r="E461">
        <v>35</v>
      </c>
      <c r="F461" s="1">
        <v>44956</v>
      </c>
      <c r="G461">
        <v>525200</v>
      </c>
      <c r="H461">
        <v>444700</v>
      </c>
      <c r="I461">
        <v>11.35</v>
      </c>
      <c r="J461">
        <v>39376</v>
      </c>
      <c r="K461" t="s">
        <v>1374</v>
      </c>
      <c r="L461">
        <v>262700</v>
      </c>
      <c r="M461" t="s">
        <v>1352</v>
      </c>
      <c r="N461">
        <v>29800</v>
      </c>
      <c r="O461" t="s">
        <v>1353</v>
      </c>
      <c r="P461" t="s">
        <v>1376</v>
      </c>
      <c r="Q461" s="1">
        <v>46150</v>
      </c>
      <c r="R461" t="s">
        <v>1744</v>
      </c>
    </row>
    <row r="462" spans="1:18" x14ac:dyDescent="0.25">
      <c r="A462" t="s">
        <v>1366</v>
      </c>
      <c r="B462" t="s">
        <v>1369</v>
      </c>
      <c r="C462" t="s">
        <v>1370</v>
      </c>
      <c r="D462" t="s">
        <v>1334</v>
      </c>
      <c r="E462">
        <v>37</v>
      </c>
      <c r="F462" s="1">
        <v>43827</v>
      </c>
      <c r="G462">
        <v>386000</v>
      </c>
      <c r="H462">
        <v>344300</v>
      </c>
      <c r="I462">
        <v>8.7200000000000006</v>
      </c>
      <c r="J462">
        <v>15685</v>
      </c>
      <c r="K462" t="s">
        <v>1335</v>
      </c>
      <c r="L462">
        <v>389300</v>
      </c>
      <c r="M462" t="s">
        <v>16</v>
      </c>
      <c r="N462">
        <v>9400</v>
      </c>
      <c r="O462" t="s">
        <v>1337</v>
      </c>
      <c r="P462" t="s">
        <v>1338</v>
      </c>
      <c r="Q462" s="1">
        <v>43684</v>
      </c>
      <c r="R462" t="s">
        <v>1479</v>
      </c>
    </row>
    <row r="463" spans="1:18" x14ac:dyDescent="0.25">
      <c r="A463" t="s">
        <v>1339</v>
      </c>
      <c r="B463" t="s">
        <v>1373</v>
      </c>
      <c r="C463" t="s">
        <v>1365</v>
      </c>
      <c r="D463" t="s">
        <v>1342</v>
      </c>
      <c r="E463">
        <v>60</v>
      </c>
      <c r="F463" s="1">
        <v>43906</v>
      </c>
      <c r="G463">
        <v>16500</v>
      </c>
      <c r="H463">
        <v>0</v>
      </c>
      <c r="I463">
        <v>0</v>
      </c>
      <c r="J463">
        <v>0</v>
      </c>
      <c r="K463" t="s">
        <v>1356</v>
      </c>
      <c r="L463">
        <v>19000</v>
      </c>
      <c r="M463" t="s">
        <v>1359</v>
      </c>
      <c r="N463">
        <v>27800</v>
      </c>
      <c r="O463" t="s">
        <v>1357</v>
      </c>
      <c r="P463" t="s">
        <v>1345</v>
      </c>
      <c r="Q463" s="1">
        <v>46199</v>
      </c>
      <c r="R463" t="s">
        <v>1626</v>
      </c>
    </row>
    <row r="464" spans="1:18" x14ac:dyDescent="0.25">
      <c r="A464" t="s">
        <v>1339</v>
      </c>
      <c r="B464" t="s">
        <v>1340</v>
      </c>
      <c r="C464" t="s">
        <v>1341</v>
      </c>
      <c r="D464" t="s">
        <v>1342</v>
      </c>
      <c r="E464">
        <v>38</v>
      </c>
      <c r="F464" s="1">
        <v>45606</v>
      </c>
      <c r="G464">
        <v>43000</v>
      </c>
      <c r="H464">
        <v>0</v>
      </c>
      <c r="I464">
        <v>0</v>
      </c>
      <c r="J464">
        <v>0</v>
      </c>
      <c r="K464" t="s">
        <v>1356</v>
      </c>
      <c r="L464">
        <v>47000</v>
      </c>
      <c r="M464" t="s">
        <v>16</v>
      </c>
      <c r="N464">
        <v>2500</v>
      </c>
      <c r="O464" t="s">
        <v>1357</v>
      </c>
      <c r="P464" t="s">
        <v>1338</v>
      </c>
      <c r="Q464" s="1">
        <v>43623</v>
      </c>
      <c r="R464" t="s">
        <v>1807</v>
      </c>
    </row>
    <row r="465" spans="1:18" x14ac:dyDescent="0.25">
      <c r="A465" t="s">
        <v>1339</v>
      </c>
      <c r="B465" t="s">
        <v>1349</v>
      </c>
      <c r="C465" t="s">
        <v>1350</v>
      </c>
      <c r="D465" t="s">
        <v>1334</v>
      </c>
      <c r="E465">
        <v>29</v>
      </c>
      <c r="F465" s="1">
        <v>45110</v>
      </c>
      <c r="G465">
        <v>31100</v>
      </c>
      <c r="H465">
        <v>0</v>
      </c>
      <c r="I465">
        <v>0</v>
      </c>
      <c r="J465">
        <v>0</v>
      </c>
      <c r="K465" t="s">
        <v>1356</v>
      </c>
      <c r="L465">
        <v>32400</v>
      </c>
      <c r="M465" t="s">
        <v>1336</v>
      </c>
      <c r="N465">
        <v>5700</v>
      </c>
      <c r="O465" t="s">
        <v>1357</v>
      </c>
      <c r="P465" t="s">
        <v>1338</v>
      </c>
      <c r="Q465" s="1">
        <v>45002</v>
      </c>
      <c r="R465" t="s">
        <v>1788</v>
      </c>
    </row>
    <row r="466" spans="1:18" x14ac:dyDescent="0.25">
      <c r="A466" t="s">
        <v>1339</v>
      </c>
      <c r="B466" t="s">
        <v>1347</v>
      </c>
      <c r="C466" t="s">
        <v>1348</v>
      </c>
      <c r="D466" t="s">
        <v>1334</v>
      </c>
      <c r="E466">
        <v>45</v>
      </c>
      <c r="F466" s="1">
        <v>44332</v>
      </c>
      <c r="G466">
        <v>72000</v>
      </c>
      <c r="H466">
        <v>0</v>
      </c>
      <c r="I466">
        <v>0</v>
      </c>
      <c r="J466">
        <v>0</v>
      </c>
      <c r="K466" t="s">
        <v>1356</v>
      </c>
      <c r="L466">
        <v>92900</v>
      </c>
      <c r="M466" t="s">
        <v>1359</v>
      </c>
      <c r="N466">
        <v>6600</v>
      </c>
      <c r="O466" t="s">
        <v>1357</v>
      </c>
      <c r="P466" t="s">
        <v>1338</v>
      </c>
      <c r="Q466" s="1">
        <v>45385</v>
      </c>
      <c r="R466" t="s">
        <v>1769</v>
      </c>
    </row>
    <row r="467" spans="1:18" x14ac:dyDescent="0.25">
      <c r="A467" t="s">
        <v>1331</v>
      </c>
      <c r="B467" t="s">
        <v>1360</v>
      </c>
      <c r="C467" t="s">
        <v>1341</v>
      </c>
      <c r="D467" t="s">
        <v>1334</v>
      </c>
      <c r="E467">
        <v>60</v>
      </c>
      <c r="F467" s="1">
        <v>44913</v>
      </c>
      <c r="G467">
        <v>87900</v>
      </c>
      <c r="H467">
        <v>78900</v>
      </c>
      <c r="I467">
        <v>8.83</v>
      </c>
      <c r="J467">
        <v>2503</v>
      </c>
      <c r="K467" t="s">
        <v>1343</v>
      </c>
      <c r="L467">
        <v>76000</v>
      </c>
      <c r="M467" t="s">
        <v>16</v>
      </c>
      <c r="N467">
        <v>7700</v>
      </c>
      <c r="O467" t="s">
        <v>1337</v>
      </c>
      <c r="P467" t="s">
        <v>1338</v>
      </c>
      <c r="Q467" s="1">
        <v>45724</v>
      </c>
      <c r="R467" t="s">
        <v>1441</v>
      </c>
    </row>
    <row r="468" spans="1:18" x14ac:dyDescent="0.25">
      <c r="A468" t="s">
        <v>1366</v>
      </c>
      <c r="B468" t="s">
        <v>1332</v>
      </c>
      <c r="C468" t="s">
        <v>1333</v>
      </c>
      <c r="D468" t="s">
        <v>1342</v>
      </c>
      <c r="E468">
        <v>34</v>
      </c>
      <c r="F468" s="1">
        <v>43607</v>
      </c>
      <c r="G468">
        <v>91200</v>
      </c>
      <c r="H468">
        <v>814500</v>
      </c>
      <c r="I468">
        <v>11.83</v>
      </c>
      <c r="J468">
        <v>21381</v>
      </c>
      <c r="K468" t="s">
        <v>1343</v>
      </c>
      <c r="L468">
        <v>111600</v>
      </c>
      <c r="M468" t="s">
        <v>16</v>
      </c>
      <c r="N468">
        <v>9200</v>
      </c>
      <c r="O468" t="s">
        <v>1337</v>
      </c>
      <c r="P468" t="s">
        <v>1345</v>
      </c>
      <c r="Q468" s="1">
        <v>43772</v>
      </c>
      <c r="R468" t="s">
        <v>1398</v>
      </c>
    </row>
    <row r="469" spans="1:18" x14ac:dyDescent="0.25">
      <c r="A469" t="s">
        <v>1339</v>
      </c>
      <c r="B469" t="s">
        <v>1373</v>
      </c>
      <c r="C469" t="s">
        <v>1365</v>
      </c>
      <c r="D469" t="s">
        <v>1334</v>
      </c>
      <c r="E469">
        <v>45</v>
      </c>
      <c r="F469" s="1">
        <v>44780</v>
      </c>
      <c r="G469">
        <v>183700</v>
      </c>
      <c r="H469">
        <v>635300</v>
      </c>
      <c r="I469">
        <v>12.07</v>
      </c>
      <c r="J469">
        <v>56466</v>
      </c>
      <c r="K469" t="s">
        <v>1335</v>
      </c>
      <c r="L469">
        <v>108700</v>
      </c>
      <c r="M469" t="s">
        <v>1336</v>
      </c>
      <c r="N469">
        <v>15800</v>
      </c>
      <c r="O469" t="s">
        <v>1337</v>
      </c>
      <c r="P469" t="s">
        <v>1345</v>
      </c>
      <c r="Q469" s="1">
        <v>43565</v>
      </c>
      <c r="R469" t="s">
        <v>1440</v>
      </c>
    </row>
    <row r="470" spans="1:18" x14ac:dyDescent="0.25">
      <c r="A470" t="s">
        <v>1339</v>
      </c>
      <c r="B470" t="s">
        <v>1364</v>
      </c>
      <c r="C470" t="s">
        <v>1365</v>
      </c>
      <c r="D470" t="s">
        <v>1334</v>
      </c>
      <c r="E470">
        <v>42</v>
      </c>
      <c r="F470" s="1">
        <v>44921</v>
      </c>
      <c r="G470">
        <v>266900</v>
      </c>
      <c r="H470">
        <v>270700</v>
      </c>
      <c r="I470">
        <v>8.9600000000000009</v>
      </c>
      <c r="J470">
        <v>23668</v>
      </c>
      <c r="K470" t="s">
        <v>1343</v>
      </c>
      <c r="L470">
        <v>206500</v>
      </c>
      <c r="M470" t="s">
        <v>1344</v>
      </c>
      <c r="N470">
        <v>5700</v>
      </c>
      <c r="O470" t="s">
        <v>1337</v>
      </c>
      <c r="P470" t="s">
        <v>1338</v>
      </c>
      <c r="Q470" s="1">
        <v>46085</v>
      </c>
      <c r="R470" t="s">
        <v>1555</v>
      </c>
    </row>
    <row r="471" spans="1:18" x14ac:dyDescent="0.25">
      <c r="A471" t="s">
        <v>1339</v>
      </c>
      <c r="B471" t="s">
        <v>1368</v>
      </c>
      <c r="C471" t="s">
        <v>1365</v>
      </c>
      <c r="D471" t="s">
        <v>1334</v>
      </c>
      <c r="E471">
        <v>50</v>
      </c>
      <c r="F471" s="1">
        <v>45341</v>
      </c>
      <c r="G471">
        <v>170700</v>
      </c>
      <c r="H471">
        <v>0</v>
      </c>
      <c r="I471">
        <v>0</v>
      </c>
      <c r="J471">
        <v>0</v>
      </c>
      <c r="K471" t="s">
        <v>1356</v>
      </c>
      <c r="L471">
        <v>93600</v>
      </c>
      <c r="M471" t="s">
        <v>1359</v>
      </c>
      <c r="N471">
        <v>9600</v>
      </c>
      <c r="O471" t="s">
        <v>1357</v>
      </c>
      <c r="P471" t="s">
        <v>1338</v>
      </c>
      <c r="Q471" s="1">
        <v>44127</v>
      </c>
      <c r="R471" t="s">
        <v>1699</v>
      </c>
    </row>
    <row r="472" spans="1:18" x14ac:dyDescent="0.25">
      <c r="A472" t="s">
        <v>1346</v>
      </c>
      <c r="B472" t="s">
        <v>1375</v>
      </c>
      <c r="C472" t="s">
        <v>1363</v>
      </c>
      <c r="D472" t="s">
        <v>1342</v>
      </c>
      <c r="E472">
        <v>40</v>
      </c>
      <c r="F472" s="1">
        <v>45313</v>
      </c>
      <c r="G472">
        <v>46600</v>
      </c>
      <c r="H472">
        <v>141200</v>
      </c>
      <c r="I472">
        <v>7.95</v>
      </c>
      <c r="J472">
        <v>2860</v>
      </c>
      <c r="K472" t="s">
        <v>1343</v>
      </c>
      <c r="L472">
        <v>43400</v>
      </c>
      <c r="M472" t="s">
        <v>1359</v>
      </c>
      <c r="N472">
        <v>8200</v>
      </c>
      <c r="O472" t="s">
        <v>1337</v>
      </c>
      <c r="P472" t="s">
        <v>1361</v>
      </c>
      <c r="Q472" s="1">
        <v>44392</v>
      </c>
      <c r="R472" t="s">
        <v>1574</v>
      </c>
    </row>
    <row r="473" spans="1:18" x14ac:dyDescent="0.25">
      <c r="A473" t="s">
        <v>1331</v>
      </c>
      <c r="B473" t="s">
        <v>1362</v>
      </c>
      <c r="C473" t="s">
        <v>1363</v>
      </c>
      <c r="D473" t="s">
        <v>1334</v>
      </c>
      <c r="E473">
        <v>41</v>
      </c>
      <c r="F473" s="1">
        <v>45178</v>
      </c>
      <c r="G473">
        <v>38600</v>
      </c>
      <c r="H473">
        <v>1026000</v>
      </c>
      <c r="I473">
        <v>10.19</v>
      </c>
      <c r="J473">
        <v>47435</v>
      </c>
      <c r="K473" t="s">
        <v>1335</v>
      </c>
      <c r="L473">
        <v>38200</v>
      </c>
      <c r="M473" t="s">
        <v>1336</v>
      </c>
      <c r="N473">
        <v>3700</v>
      </c>
      <c r="O473" t="s">
        <v>1337</v>
      </c>
      <c r="P473" t="s">
        <v>1338</v>
      </c>
      <c r="Q473" s="1">
        <v>45928</v>
      </c>
      <c r="R473" t="s">
        <v>1556</v>
      </c>
    </row>
    <row r="474" spans="1:18" x14ac:dyDescent="0.25">
      <c r="A474" t="s">
        <v>1339</v>
      </c>
      <c r="B474" t="s">
        <v>1349</v>
      </c>
      <c r="C474" t="s">
        <v>1350</v>
      </c>
      <c r="D474" t="s">
        <v>1334</v>
      </c>
      <c r="E474">
        <v>64</v>
      </c>
      <c r="F474" s="1">
        <v>44166</v>
      </c>
      <c r="G474">
        <v>75200</v>
      </c>
      <c r="H474">
        <v>344600</v>
      </c>
      <c r="I474">
        <v>12.86</v>
      </c>
      <c r="J474">
        <v>7816</v>
      </c>
      <c r="K474" t="s">
        <v>1374</v>
      </c>
      <c r="L474">
        <v>77300</v>
      </c>
      <c r="M474" t="s">
        <v>1344</v>
      </c>
      <c r="N474">
        <v>7700</v>
      </c>
      <c r="O474" t="s">
        <v>1353</v>
      </c>
      <c r="P474" t="s">
        <v>1345</v>
      </c>
      <c r="Q474" s="1">
        <v>43636</v>
      </c>
      <c r="R474" t="s">
        <v>1676</v>
      </c>
    </row>
    <row r="475" spans="1:18" x14ac:dyDescent="0.25">
      <c r="A475" t="s">
        <v>1366</v>
      </c>
      <c r="B475" t="s">
        <v>1367</v>
      </c>
      <c r="C475" t="s">
        <v>1341</v>
      </c>
      <c r="D475" t="s">
        <v>1342</v>
      </c>
      <c r="E475">
        <v>52</v>
      </c>
      <c r="F475" s="1">
        <v>44463</v>
      </c>
      <c r="G475">
        <v>107700</v>
      </c>
      <c r="H475">
        <v>0</v>
      </c>
      <c r="I475">
        <v>0</v>
      </c>
      <c r="J475">
        <v>0</v>
      </c>
      <c r="K475" t="s">
        <v>1356</v>
      </c>
      <c r="L475">
        <v>109400</v>
      </c>
      <c r="M475" t="s">
        <v>1359</v>
      </c>
      <c r="N475">
        <v>7500</v>
      </c>
      <c r="O475" t="s">
        <v>1357</v>
      </c>
      <c r="P475" t="s">
        <v>1338</v>
      </c>
      <c r="Q475" s="1">
        <v>45999</v>
      </c>
      <c r="R475" t="s">
        <v>1714</v>
      </c>
    </row>
    <row r="476" spans="1:18" x14ac:dyDescent="0.25">
      <c r="A476" t="s">
        <v>1346</v>
      </c>
      <c r="B476" t="s">
        <v>1362</v>
      </c>
      <c r="C476" t="s">
        <v>1363</v>
      </c>
      <c r="D476" t="s">
        <v>1342</v>
      </c>
      <c r="E476">
        <v>41</v>
      </c>
      <c r="F476" s="1">
        <v>45562</v>
      </c>
      <c r="G476">
        <v>64200</v>
      </c>
      <c r="H476">
        <v>0</v>
      </c>
      <c r="I476">
        <v>0</v>
      </c>
      <c r="J476">
        <v>0</v>
      </c>
      <c r="K476" t="s">
        <v>1356</v>
      </c>
      <c r="L476">
        <v>49300</v>
      </c>
      <c r="M476" t="s">
        <v>1359</v>
      </c>
      <c r="N476">
        <v>7300</v>
      </c>
      <c r="O476" t="s">
        <v>1357</v>
      </c>
      <c r="P476" t="s">
        <v>1345</v>
      </c>
      <c r="Q476" s="1">
        <v>44523</v>
      </c>
      <c r="R476" t="s">
        <v>1498</v>
      </c>
    </row>
    <row r="477" spans="1:18" x14ac:dyDescent="0.25">
      <c r="A477" t="s">
        <v>1339</v>
      </c>
      <c r="B477" t="s">
        <v>1364</v>
      </c>
      <c r="C477" t="s">
        <v>1365</v>
      </c>
      <c r="D477" t="s">
        <v>1334</v>
      </c>
      <c r="E477">
        <v>55</v>
      </c>
      <c r="F477" s="1">
        <v>44791</v>
      </c>
      <c r="G477">
        <v>23900</v>
      </c>
      <c r="H477">
        <v>0</v>
      </c>
      <c r="I477">
        <v>0</v>
      </c>
      <c r="J477">
        <v>0</v>
      </c>
      <c r="K477" t="s">
        <v>1356</v>
      </c>
      <c r="L477">
        <v>22800</v>
      </c>
      <c r="M477" t="s">
        <v>1359</v>
      </c>
      <c r="N477">
        <v>8700</v>
      </c>
      <c r="O477" t="s">
        <v>1357</v>
      </c>
      <c r="P477" t="s">
        <v>1338</v>
      </c>
      <c r="Q477" s="1">
        <v>45873</v>
      </c>
      <c r="R477" t="s">
        <v>1388</v>
      </c>
    </row>
    <row r="478" spans="1:18" x14ac:dyDescent="0.25">
      <c r="A478" t="s">
        <v>1331</v>
      </c>
      <c r="B478" t="s">
        <v>1358</v>
      </c>
      <c r="C478" t="s">
        <v>1333</v>
      </c>
      <c r="D478" t="s">
        <v>1334</v>
      </c>
      <c r="E478">
        <v>52</v>
      </c>
      <c r="F478" s="1">
        <v>44346</v>
      </c>
      <c r="G478">
        <v>133900</v>
      </c>
      <c r="H478">
        <v>0</v>
      </c>
      <c r="I478">
        <v>0</v>
      </c>
      <c r="J478">
        <v>0</v>
      </c>
      <c r="K478" t="s">
        <v>1356</v>
      </c>
      <c r="L478">
        <v>83800</v>
      </c>
      <c r="M478" t="s">
        <v>1344</v>
      </c>
      <c r="N478">
        <v>9100</v>
      </c>
      <c r="O478" t="s">
        <v>1357</v>
      </c>
      <c r="P478" t="s">
        <v>1338</v>
      </c>
      <c r="Q478" s="1">
        <v>45099</v>
      </c>
      <c r="R478" t="s">
        <v>1525</v>
      </c>
    </row>
    <row r="479" spans="1:18" x14ac:dyDescent="0.25">
      <c r="A479" t="s">
        <v>1346</v>
      </c>
      <c r="B479" t="s">
        <v>1371</v>
      </c>
      <c r="C479" t="s">
        <v>1372</v>
      </c>
      <c r="D479" t="s">
        <v>1334</v>
      </c>
      <c r="E479">
        <v>50</v>
      </c>
      <c r="F479" s="1">
        <v>44679</v>
      </c>
      <c r="G479">
        <v>53700</v>
      </c>
      <c r="H479">
        <v>0</v>
      </c>
      <c r="I479">
        <v>0</v>
      </c>
      <c r="J479">
        <v>0</v>
      </c>
      <c r="K479" t="s">
        <v>1356</v>
      </c>
      <c r="L479">
        <v>72000</v>
      </c>
      <c r="M479" t="s">
        <v>1336</v>
      </c>
      <c r="N479">
        <v>5800</v>
      </c>
      <c r="O479" t="s">
        <v>1357</v>
      </c>
      <c r="P479" t="s">
        <v>1338</v>
      </c>
      <c r="Q479" s="1">
        <v>44485</v>
      </c>
      <c r="R479" t="s">
        <v>1439</v>
      </c>
    </row>
    <row r="480" spans="1:18" x14ac:dyDescent="0.25">
      <c r="A480" t="s">
        <v>1339</v>
      </c>
      <c r="B480" t="s">
        <v>1358</v>
      </c>
      <c r="C480" t="s">
        <v>1333</v>
      </c>
      <c r="D480" t="s">
        <v>1342</v>
      </c>
      <c r="E480">
        <v>59</v>
      </c>
      <c r="F480" s="1">
        <v>44625</v>
      </c>
      <c r="G480">
        <v>52400</v>
      </c>
      <c r="H480">
        <v>0</v>
      </c>
      <c r="I480">
        <v>0</v>
      </c>
      <c r="J480">
        <v>0</v>
      </c>
      <c r="K480" t="s">
        <v>1356</v>
      </c>
      <c r="L480">
        <v>48400</v>
      </c>
      <c r="M480" t="s">
        <v>1359</v>
      </c>
      <c r="N480">
        <v>26700</v>
      </c>
      <c r="O480" t="s">
        <v>1357</v>
      </c>
      <c r="P480" t="s">
        <v>1338</v>
      </c>
      <c r="Q480" s="1">
        <v>44205</v>
      </c>
      <c r="R480" t="s">
        <v>1445</v>
      </c>
    </row>
    <row r="481" spans="1:18" x14ac:dyDescent="0.25">
      <c r="A481" t="s">
        <v>1339</v>
      </c>
      <c r="B481" t="s">
        <v>1368</v>
      </c>
      <c r="C481" t="s">
        <v>1365</v>
      </c>
      <c r="D481" t="s">
        <v>1334</v>
      </c>
      <c r="E481">
        <v>32</v>
      </c>
      <c r="F481" s="1">
        <v>44020</v>
      </c>
      <c r="G481">
        <v>71600</v>
      </c>
      <c r="H481">
        <v>528200</v>
      </c>
      <c r="I481">
        <v>9.61</v>
      </c>
      <c r="J481">
        <v>24279</v>
      </c>
      <c r="K481" t="s">
        <v>1343</v>
      </c>
      <c r="L481">
        <v>62800</v>
      </c>
      <c r="M481" t="s">
        <v>16</v>
      </c>
      <c r="N481">
        <v>3000</v>
      </c>
      <c r="O481" t="s">
        <v>1337</v>
      </c>
      <c r="P481" t="s">
        <v>1345</v>
      </c>
      <c r="Q481" s="1">
        <v>44708</v>
      </c>
      <c r="R481" t="s">
        <v>1811</v>
      </c>
    </row>
    <row r="482" spans="1:18" x14ac:dyDescent="0.25">
      <c r="A482" t="s">
        <v>1339</v>
      </c>
      <c r="B482" t="s">
        <v>1349</v>
      </c>
      <c r="C482" t="s">
        <v>1350</v>
      </c>
      <c r="D482" t="s">
        <v>1334</v>
      </c>
      <c r="E482">
        <v>61</v>
      </c>
      <c r="F482" s="1">
        <v>43869</v>
      </c>
      <c r="G482">
        <v>61200</v>
      </c>
      <c r="H482">
        <v>0</v>
      </c>
      <c r="I482">
        <v>0</v>
      </c>
      <c r="J482">
        <v>0</v>
      </c>
      <c r="K482" t="s">
        <v>1356</v>
      </c>
      <c r="L482">
        <v>85500</v>
      </c>
      <c r="M482" t="s">
        <v>1344</v>
      </c>
      <c r="N482">
        <v>4400</v>
      </c>
      <c r="O482" t="s">
        <v>1357</v>
      </c>
      <c r="P482" t="s">
        <v>1345</v>
      </c>
      <c r="Q482" s="1">
        <v>45680</v>
      </c>
      <c r="R482" t="s">
        <v>1645</v>
      </c>
    </row>
    <row r="483" spans="1:18" x14ac:dyDescent="0.25">
      <c r="A483" t="s">
        <v>1339</v>
      </c>
      <c r="B483" t="s">
        <v>1367</v>
      </c>
      <c r="C483" t="s">
        <v>1341</v>
      </c>
      <c r="D483" t="s">
        <v>1342</v>
      </c>
      <c r="E483">
        <v>38</v>
      </c>
      <c r="F483" s="1">
        <v>44357</v>
      </c>
      <c r="G483">
        <v>54900</v>
      </c>
      <c r="H483">
        <v>0</v>
      </c>
      <c r="I483">
        <v>0</v>
      </c>
      <c r="J483">
        <v>0</v>
      </c>
      <c r="K483" t="s">
        <v>1356</v>
      </c>
      <c r="L483">
        <v>37900</v>
      </c>
      <c r="M483" t="s">
        <v>1352</v>
      </c>
      <c r="N483">
        <v>103800</v>
      </c>
      <c r="O483" t="s">
        <v>1357</v>
      </c>
      <c r="P483" t="s">
        <v>1338</v>
      </c>
      <c r="Q483" s="1">
        <v>45854</v>
      </c>
      <c r="R483" t="s">
        <v>1835</v>
      </c>
    </row>
    <row r="484" spans="1:18" x14ac:dyDescent="0.25">
      <c r="A484" t="s">
        <v>1346</v>
      </c>
      <c r="B484" t="s">
        <v>1332</v>
      </c>
      <c r="C484" t="s">
        <v>1333</v>
      </c>
      <c r="D484" t="s">
        <v>1342</v>
      </c>
      <c r="E484">
        <v>41</v>
      </c>
      <c r="F484" s="1">
        <v>44067</v>
      </c>
      <c r="G484">
        <v>25300</v>
      </c>
      <c r="H484">
        <v>0</v>
      </c>
      <c r="I484">
        <v>0</v>
      </c>
      <c r="J484">
        <v>0</v>
      </c>
      <c r="K484" t="s">
        <v>1356</v>
      </c>
      <c r="L484">
        <v>18200</v>
      </c>
      <c r="M484" t="s">
        <v>1336</v>
      </c>
      <c r="N484">
        <v>3300</v>
      </c>
      <c r="O484" t="s">
        <v>1357</v>
      </c>
      <c r="P484" t="s">
        <v>1338</v>
      </c>
      <c r="Q484" s="1">
        <v>45106</v>
      </c>
      <c r="R484" t="s">
        <v>1757</v>
      </c>
    </row>
    <row r="485" spans="1:18" x14ac:dyDescent="0.25">
      <c r="A485" t="s">
        <v>1366</v>
      </c>
      <c r="B485" t="s">
        <v>1368</v>
      </c>
      <c r="C485" t="s">
        <v>1365</v>
      </c>
      <c r="D485" t="s">
        <v>1334</v>
      </c>
      <c r="E485">
        <v>33</v>
      </c>
      <c r="F485" s="1">
        <v>45296</v>
      </c>
      <c r="G485">
        <v>68200</v>
      </c>
      <c r="H485">
        <v>0</v>
      </c>
      <c r="I485">
        <v>0</v>
      </c>
      <c r="J485">
        <v>0</v>
      </c>
      <c r="K485" t="s">
        <v>1356</v>
      </c>
      <c r="L485">
        <v>49500</v>
      </c>
      <c r="M485" t="s">
        <v>16</v>
      </c>
      <c r="N485">
        <v>2500</v>
      </c>
      <c r="O485" t="s">
        <v>1357</v>
      </c>
      <c r="P485" t="s">
        <v>1345</v>
      </c>
      <c r="Q485" s="1">
        <v>44324</v>
      </c>
      <c r="R485" t="s">
        <v>1825</v>
      </c>
    </row>
    <row r="486" spans="1:18" x14ac:dyDescent="0.25">
      <c r="A486" t="s">
        <v>1339</v>
      </c>
      <c r="B486" t="s">
        <v>1349</v>
      </c>
      <c r="C486" t="s">
        <v>1350</v>
      </c>
      <c r="D486" t="s">
        <v>1342</v>
      </c>
      <c r="E486">
        <v>41</v>
      </c>
      <c r="F486" s="1">
        <v>43806</v>
      </c>
      <c r="G486">
        <v>136300</v>
      </c>
      <c r="H486">
        <v>684500</v>
      </c>
      <c r="I486">
        <v>14.91</v>
      </c>
      <c r="J486">
        <v>23698</v>
      </c>
      <c r="K486" t="s">
        <v>1343</v>
      </c>
      <c r="L486">
        <v>134000</v>
      </c>
      <c r="M486" t="s">
        <v>1359</v>
      </c>
      <c r="N486">
        <v>16500</v>
      </c>
      <c r="O486" t="s">
        <v>1337</v>
      </c>
      <c r="P486" t="s">
        <v>1345</v>
      </c>
      <c r="Q486" s="1">
        <v>43723</v>
      </c>
      <c r="R486" t="s">
        <v>1800</v>
      </c>
    </row>
    <row r="487" spans="1:18" x14ac:dyDescent="0.25">
      <c r="A487" t="s">
        <v>1339</v>
      </c>
      <c r="B487" t="s">
        <v>1354</v>
      </c>
      <c r="C487" t="s">
        <v>1355</v>
      </c>
      <c r="D487" t="s">
        <v>1334</v>
      </c>
      <c r="E487">
        <v>28</v>
      </c>
      <c r="F487" s="1">
        <v>45434</v>
      </c>
      <c r="G487">
        <v>93900</v>
      </c>
      <c r="H487">
        <v>0</v>
      </c>
      <c r="I487">
        <v>0</v>
      </c>
      <c r="J487">
        <v>0</v>
      </c>
      <c r="K487" t="s">
        <v>1356</v>
      </c>
      <c r="L487">
        <v>104000</v>
      </c>
      <c r="M487" t="s">
        <v>1352</v>
      </c>
      <c r="N487">
        <v>1300</v>
      </c>
      <c r="O487" t="s">
        <v>1357</v>
      </c>
      <c r="P487" t="s">
        <v>1376</v>
      </c>
      <c r="Q487" s="1">
        <v>44287</v>
      </c>
      <c r="R487" t="s">
        <v>1531</v>
      </c>
    </row>
    <row r="488" spans="1:18" x14ac:dyDescent="0.25">
      <c r="A488" t="s">
        <v>1339</v>
      </c>
      <c r="B488" t="s">
        <v>1362</v>
      </c>
      <c r="C488" t="s">
        <v>1363</v>
      </c>
      <c r="D488" t="s">
        <v>1334</v>
      </c>
      <c r="E488">
        <v>60</v>
      </c>
      <c r="F488" s="1">
        <v>44169</v>
      </c>
      <c r="G488">
        <v>167900</v>
      </c>
      <c r="H488">
        <v>0</v>
      </c>
      <c r="I488">
        <v>0</v>
      </c>
      <c r="J488">
        <v>0</v>
      </c>
      <c r="K488" t="s">
        <v>1356</v>
      </c>
      <c r="L488">
        <v>198900</v>
      </c>
      <c r="M488" t="s">
        <v>1336</v>
      </c>
      <c r="N488">
        <v>6900</v>
      </c>
      <c r="O488" t="s">
        <v>1357</v>
      </c>
      <c r="P488" t="s">
        <v>1345</v>
      </c>
      <c r="Q488" s="1">
        <v>43958</v>
      </c>
      <c r="R488" t="s">
        <v>1678</v>
      </c>
    </row>
    <row r="489" spans="1:18" x14ac:dyDescent="0.25">
      <c r="A489" t="s">
        <v>1339</v>
      </c>
      <c r="B489" t="s">
        <v>1368</v>
      </c>
      <c r="C489" t="s">
        <v>1365</v>
      </c>
      <c r="D489" t="s">
        <v>1334</v>
      </c>
      <c r="E489">
        <v>27</v>
      </c>
      <c r="F489" s="1">
        <v>43783</v>
      </c>
      <c r="G489">
        <v>40400</v>
      </c>
      <c r="H489">
        <v>93700</v>
      </c>
      <c r="I489">
        <v>9.44</v>
      </c>
      <c r="J489">
        <v>2351</v>
      </c>
      <c r="K489" t="s">
        <v>1343</v>
      </c>
      <c r="L489">
        <v>66400</v>
      </c>
      <c r="M489" t="s">
        <v>1344</v>
      </c>
      <c r="N489">
        <v>58600</v>
      </c>
      <c r="O489" t="s">
        <v>1337</v>
      </c>
      <c r="P489" t="s">
        <v>1345</v>
      </c>
      <c r="Q489" s="1">
        <v>44618</v>
      </c>
      <c r="R489" t="s">
        <v>1736</v>
      </c>
    </row>
    <row r="490" spans="1:18" x14ac:dyDescent="0.25">
      <c r="A490" t="s">
        <v>1346</v>
      </c>
      <c r="B490" t="s">
        <v>1362</v>
      </c>
      <c r="C490" t="s">
        <v>1363</v>
      </c>
      <c r="D490" t="s">
        <v>1342</v>
      </c>
      <c r="E490">
        <v>43</v>
      </c>
      <c r="F490" s="1">
        <v>44852</v>
      </c>
      <c r="G490">
        <v>25300</v>
      </c>
      <c r="H490">
        <v>0</v>
      </c>
      <c r="I490">
        <v>0</v>
      </c>
      <c r="J490">
        <v>0</v>
      </c>
      <c r="K490" t="s">
        <v>1356</v>
      </c>
      <c r="L490">
        <v>11100</v>
      </c>
      <c r="M490" t="s">
        <v>1352</v>
      </c>
      <c r="N490">
        <v>2100</v>
      </c>
      <c r="O490" t="s">
        <v>1357</v>
      </c>
      <c r="P490" t="s">
        <v>1345</v>
      </c>
      <c r="Q490" s="1">
        <v>44370</v>
      </c>
      <c r="R490" t="s">
        <v>1523</v>
      </c>
    </row>
    <row r="491" spans="1:18" x14ac:dyDescent="0.25">
      <c r="A491" t="s">
        <v>1339</v>
      </c>
      <c r="B491" t="s">
        <v>1373</v>
      </c>
      <c r="C491" t="s">
        <v>1365</v>
      </c>
      <c r="D491" t="s">
        <v>1334</v>
      </c>
      <c r="E491">
        <v>64</v>
      </c>
      <c r="F491" s="1">
        <v>45895</v>
      </c>
      <c r="G491">
        <v>60900</v>
      </c>
      <c r="H491">
        <v>178400</v>
      </c>
      <c r="I491">
        <v>8.84</v>
      </c>
      <c r="J491">
        <v>8137</v>
      </c>
      <c r="K491" t="s">
        <v>1343</v>
      </c>
      <c r="L491">
        <v>70200</v>
      </c>
      <c r="M491" t="s">
        <v>1352</v>
      </c>
      <c r="N491">
        <v>1400</v>
      </c>
      <c r="O491" t="s">
        <v>1337</v>
      </c>
      <c r="P491" t="s">
        <v>1376</v>
      </c>
      <c r="Q491" s="1">
        <v>43511</v>
      </c>
      <c r="R491" t="s">
        <v>1659</v>
      </c>
    </row>
    <row r="492" spans="1:18" x14ac:dyDescent="0.25">
      <c r="A492" t="s">
        <v>1339</v>
      </c>
      <c r="B492" t="s">
        <v>1358</v>
      </c>
      <c r="C492" t="s">
        <v>1333</v>
      </c>
      <c r="D492" t="s">
        <v>1334</v>
      </c>
      <c r="E492">
        <v>52</v>
      </c>
      <c r="F492" s="1">
        <v>45746</v>
      </c>
      <c r="G492">
        <v>44500</v>
      </c>
      <c r="H492">
        <v>0</v>
      </c>
      <c r="I492">
        <v>0</v>
      </c>
      <c r="J492">
        <v>0</v>
      </c>
      <c r="K492" t="s">
        <v>1356</v>
      </c>
      <c r="L492">
        <v>38300</v>
      </c>
      <c r="M492" t="s">
        <v>16</v>
      </c>
      <c r="N492">
        <v>2200</v>
      </c>
      <c r="O492" t="s">
        <v>1357</v>
      </c>
      <c r="P492" t="s">
        <v>1361</v>
      </c>
      <c r="Q492" s="1">
        <v>44483</v>
      </c>
      <c r="R492" t="s">
        <v>1597</v>
      </c>
    </row>
    <row r="493" spans="1:18" x14ac:dyDescent="0.25">
      <c r="A493" t="s">
        <v>1339</v>
      </c>
      <c r="B493" t="s">
        <v>1373</v>
      </c>
      <c r="C493" t="s">
        <v>1365</v>
      </c>
      <c r="D493" t="s">
        <v>1334</v>
      </c>
      <c r="E493">
        <v>31</v>
      </c>
      <c r="F493" s="1">
        <v>45266</v>
      </c>
      <c r="G493">
        <v>48600</v>
      </c>
      <c r="H493">
        <v>0</v>
      </c>
      <c r="I493">
        <v>0</v>
      </c>
      <c r="J493">
        <v>0</v>
      </c>
      <c r="K493" t="s">
        <v>1356</v>
      </c>
      <c r="L493">
        <v>41500</v>
      </c>
      <c r="M493" t="s">
        <v>1336</v>
      </c>
      <c r="N493">
        <v>19100</v>
      </c>
      <c r="O493" t="s">
        <v>1357</v>
      </c>
      <c r="P493" t="s">
        <v>1338</v>
      </c>
      <c r="Q493" s="1">
        <v>45511</v>
      </c>
      <c r="R493" t="s">
        <v>1576</v>
      </c>
    </row>
    <row r="494" spans="1:18" x14ac:dyDescent="0.25">
      <c r="A494" t="s">
        <v>1331</v>
      </c>
      <c r="B494" t="s">
        <v>1375</v>
      </c>
      <c r="C494" t="s">
        <v>1363</v>
      </c>
      <c r="D494" t="s">
        <v>1342</v>
      </c>
      <c r="E494">
        <v>42</v>
      </c>
      <c r="F494" s="1">
        <v>44833</v>
      </c>
      <c r="G494">
        <v>89800</v>
      </c>
      <c r="H494">
        <v>422400</v>
      </c>
      <c r="I494">
        <v>14.03</v>
      </c>
      <c r="J494">
        <v>37932</v>
      </c>
      <c r="K494" t="s">
        <v>1343</v>
      </c>
      <c r="L494">
        <v>75900</v>
      </c>
      <c r="M494" t="s">
        <v>16</v>
      </c>
      <c r="N494">
        <v>23400</v>
      </c>
      <c r="O494" t="s">
        <v>1337</v>
      </c>
      <c r="P494" t="s">
        <v>1338</v>
      </c>
      <c r="Q494" s="1">
        <v>46270</v>
      </c>
      <c r="R494" t="s">
        <v>1782</v>
      </c>
    </row>
    <row r="495" spans="1:18" x14ac:dyDescent="0.25">
      <c r="A495" t="s">
        <v>1339</v>
      </c>
      <c r="B495" t="s">
        <v>1354</v>
      </c>
      <c r="C495" t="s">
        <v>1355</v>
      </c>
      <c r="D495" t="s">
        <v>1334</v>
      </c>
      <c r="E495">
        <v>42</v>
      </c>
      <c r="F495" s="1">
        <v>45038</v>
      </c>
      <c r="G495">
        <v>48900</v>
      </c>
      <c r="H495">
        <v>0</v>
      </c>
      <c r="I495">
        <v>0</v>
      </c>
      <c r="J495">
        <v>0</v>
      </c>
      <c r="K495" t="s">
        <v>1356</v>
      </c>
      <c r="L495">
        <v>37800</v>
      </c>
      <c r="M495" t="s">
        <v>16</v>
      </c>
      <c r="N495">
        <v>5400</v>
      </c>
      <c r="O495" t="s">
        <v>1357</v>
      </c>
      <c r="P495" t="s">
        <v>1338</v>
      </c>
      <c r="Q495" s="1">
        <v>46095</v>
      </c>
      <c r="R495" t="s">
        <v>1785</v>
      </c>
    </row>
    <row r="496" spans="1:18" x14ac:dyDescent="0.25">
      <c r="A496" t="s">
        <v>1346</v>
      </c>
      <c r="B496" t="s">
        <v>1367</v>
      </c>
      <c r="C496" t="s">
        <v>1341</v>
      </c>
      <c r="D496" t="s">
        <v>1334</v>
      </c>
      <c r="E496">
        <v>63</v>
      </c>
      <c r="F496" s="1">
        <v>44282</v>
      </c>
      <c r="G496">
        <v>25900</v>
      </c>
      <c r="H496">
        <v>1099100</v>
      </c>
      <c r="I496">
        <v>13.78</v>
      </c>
      <c r="J496">
        <v>37447</v>
      </c>
      <c r="K496" t="s">
        <v>1335</v>
      </c>
      <c r="L496">
        <v>36800</v>
      </c>
      <c r="M496" t="s">
        <v>1359</v>
      </c>
      <c r="N496">
        <v>15700</v>
      </c>
      <c r="O496" t="s">
        <v>1337</v>
      </c>
      <c r="P496" t="s">
        <v>1345</v>
      </c>
      <c r="Q496" s="1">
        <v>44043</v>
      </c>
      <c r="R496" t="s">
        <v>1630</v>
      </c>
    </row>
    <row r="497" spans="1:18" x14ac:dyDescent="0.25">
      <c r="A497" t="s">
        <v>1339</v>
      </c>
      <c r="B497" t="s">
        <v>1332</v>
      </c>
      <c r="C497" t="s">
        <v>1333</v>
      </c>
      <c r="D497" t="s">
        <v>1334</v>
      </c>
      <c r="E497">
        <v>45</v>
      </c>
      <c r="F497" s="1">
        <v>44018</v>
      </c>
      <c r="G497">
        <v>46600</v>
      </c>
      <c r="H497">
        <v>0</v>
      </c>
      <c r="I497">
        <v>0</v>
      </c>
      <c r="J497">
        <v>0</v>
      </c>
      <c r="K497" t="s">
        <v>1356</v>
      </c>
      <c r="L497">
        <v>56400</v>
      </c>
      <c r="M497" t="s">
        <v>1344</v>
      </c>
      <c r="N497">
        <v>29700</v>
      </c>
      <c r="O497" t="s">
        <v>1357</v>
      </c>
      <c r="P497" t="s">
        <v>1361</v>
      </c>
      <c r="Q497" s="1">
        <v>43844</v>
      </c>
      <c r="R497" t="s">
        <v>1671</v>
      </c>
    </row>
    <row r="498" spans="1:18" x14ac:dyDescent="0.25">
      <c r="A498" t="s">
        <v>1346</v>
      </c>
      <c r="B498" t="s">
        <v>1347</v>
      </c>
      <c r="C498" t="s">
        <v>1348</v>
      </c>
      <c r="D498" t="s">
        <v>1334</v>
      </c>
      <c r="E498">
        <v>42</v>
      </c>
      <c r="F498" s="1">
        <v>44321</v>
      </c>
      <c r="G498">
        <v>100100</v>
      </c>
      <c r="H498">
        <v>940700</v>
      </c>
      <c r="I498">
        <v>11.23</v>
      </c>
      <c r="J498">
        <v>43945</v>
      </c>
      <c r="K498" t="s">
        <v>1335</v>
      </c>
      <c r="L498">
        <v>100700</v>
      </c>
      <c r="M498" t="s">
        <v>1352</v>
      </c>
      <c r="N498">
        <v>42500</v>
      </c>
      <c r="O498" t="s">
        <v>1337</v>
      </c>
      <c r="P498" t="s">
        <v>1345</v>
      </c>
      <c r="Q498" s="1">
        <v>44989</v>
      </c>
      <c r="R498" t="s">
        <v>1397</v>
      </c>
    </row>
    <row r="499" spans="1:18" x14ac:dyDescent="0.25">
      <c r="A499" t="s">
        <v>1331</v>
      </c>
      <c r="B499" t="s">
        <v>1362</v>
      </c>
      <c r="C499" t="s">
        <v>1363</v>
      </c>
      <c r="D499" t="s">
        <v>1342</v>
      </c>
      <c r="E499">
        <v>48</v>
      </c>
      <c r="F499" s="1">
        <v>45278</v>
      </c>
      <c r="G499">
        <v>132700</v>
      </c>
      <c r="H499">
        <v>0</v>
      </c>
      <c r="I499">
        <v>0</v>
      </c>
      <c r="J499">
        <v>0</v>
      </c>
      <c r="K499" t="s">
        <v>1356</v>
      </c>
      <c r="L499">
        <v>177500</v>
      </c>
      <c r="M499" t="s">
        <v>1336</v>
      </c>
      <c r="N499">
        <v>6800</v>
      </c>
      <c r="O499" t="s">
        <v>1357</v>
      </c>
      <c r="P499" t="s">
        <v>1338</v>
      </c>
      <c r="Q499" s="1">
        <v>46144</v>
      </c>
      <c r="R499" t="s">
        <v>1511</v>
      </c>
    </row>
    <row r="500" spans="1:18" x14ac:dyDescent="0.25">
      <c r="A500" t="s">
        <v>1339</v>
      </c>
      <c r="B500" t="s">
        <v>1332</v>
      </c>
      <c r="C500" t="s">
        <v>1333</v>
      </c>
      <c r="D500" t="s">
        <v>1342</v>
      </c>
      <c r="E500">
        <v>49</v>
      </c>
      <c r="F500" s="1">
        <v>43648</v>
      </c>
      <c r="G500">
        <v>131600</v>
      </c>
      <c r="H500">
        <v>301300</v>
      </c>
      <c r="I500">
        <v>8.69</v>
      </c>
      <c r="J500">
        <v>6209</v>
      </c>
      <c r="K500" t="s">
        <v>1343</v>
      </c>
      <c r="L500">
        <v>81800</v>
      </c>
      <c r="M500" t="s">
        <v>1344</v>
      </c>
      <c r="N500">
        <v>1100</v>
      </c>
      <c r="O500" t="s">
        <v>1337</v>
      </c>
      <c r="P500" t="s">
        <v>1361</v>
      </c>
      <c r="Q500" s="1">
        <v>43615</v>
      </c>
      <c r="R500" t="s">
        <v>1526</v>
      </c>
    </row>
    <row r="501" spans="1:18" x14ac:dyDescent="0.25">
      <c r="A501" t="s">
        <v>1339</v>
      </c>
      <c r="B501" t="s">
        <v>1362</v>
      </c>
      <c r="C501" t="s">
        <v>1363</v>
      </c>
      <c r="D501" t="s">
        <v>1334</v>
      </c>
      <c r="E501">
        <v>33</v>
      </c>
      <c r="F501" s="1">
        <v>45040</v>
      </c>
      <c r="G501">
        <v>107600</v>
      </c>
      <c r="H501">
        <v>0</v>
      </c>
      <c r="I501">
        <v>0</v>
      </c>
      <c r="J501">
        <v>0</v>
      </c>
      <c r="K501" t="s">
        <v>1356</v>
      </c>
      <c r="L501">
        <v>71800</v>
      </c>
      <c r="M501" t="s">
        <v>1344</v>
      </c>
      <c r="N501">
        <v>4100</v>
      </c>
      <c r="O501" t="s">
        <v>1357</v>
      </c>
      <c r="P501" t="s">
        <v>1361</v>
      </c>
      <c r="Q501" s="1">
        <v>43712</v>
      </c>
      <c r="R501" t="s">
        <v>1399</v>
      </c>
    </row>
    <row r="502" spans="1:18" x14ac:dyDescent="0.25">
      <c r="A502" t="s">
        <v>1366</v>
      </c>
      <c r="B502" t="s">
        <v>1364</v>
      </c>
      <c r="C502" t="s">
        <v>1365</v>
      </c>
      <c r="D502" t="s">
        <v>1334</v>
      </c>
      <c r="E502">
        <v>38</v>
      </c>
      <c r="F502" s="1">
        <v>43862</v>
      </c>
      <c r="G502">
        <v>65000</v>
      </c>
      <c r="H502">
        <v>672600</v>
      </c>
      <c r="I502">
        <v>13.12</v>
      </c>
      <c r="J502">
        <v>22701</v>
      </c>
      <c r="K502" t="s">
        <v>1351</v>
      </c>
      <c r="L502">
        <v>29600</v>
      </c>
      <c r="M502" t="s">
        <v>1336</v>
      </c>
      <c r="N502">
        <v>5800</v>
      </c>
      <c r="O502" t="s">
        <v>1353</v>
      </c>
      <c r="P502" t="s">
        <v>1338</v>
      </c>
      <c r="Q502" s="1">
        <v>44727</v>
      </c>
      <c r="R502" t="s">
        <v>1602</v>
      </c>
    </row>
    <row r="503" spans="1:18" x14ac:dyDescent="0.25">
      <c r="A503" t="s">
        <v>1366</v>
      </c>
      <c r="B503" t="s">
        <v>1368</v>
      </c>
      <c r="C503" t="s">
        <v>1365</v>
      </c>
      <c r="D503" t="s">
        <v>1342</v>
      </c>
      <c r="E503">
        <v>22</v>
      </c>
      <c r="F503" s="1">
        <v>45193</v>
      </c>
      <c r="G503">
        <v>105800</v>
      </c>
      <c r="H503">
        <v>0</v>
      </c>
      <c r="I503">
        <v>0</v>
      </c>
      <c r="J503">
        <v>0</v>
      </c>
      <c r="K503" t="s">
        <v>1356</v>
      </c>
      <c r="L503">
        <v>87300</v>
      </c>
      <c r="M503" t="s">
        <v>1344</v>
      </c>
      <c r="N503">
        <v>6700</v>
      </c>
      <c r="O503" t="s">
        <v>1357</v>
      </c>
      <c r="P503" t="s">
        <v>1345</v>
      </c>
      <c r="Q503" s="1">
        <v>44716</v>
      </c>
      <c r="R503" t="s">
        <v>1669</v>
      </c>
    </row>
    <row r="504" spans="1:18" x14ac:dyDescent="0.25">
      <c r="A504" t="s">
        <v>1339</v>
      </c>
      <c r="B504" t="s">
        <v>1375</v>
      </c>
      <c r="C504" t="s">
        <v>1363</v>
      </c>
      <c r="D504" t="s">
        <v>1334</v>
      </c>
      <c r="E504">
        <v>49</v>
      </c>
      <c r="F504" s="1">
        <v>44983</v>
      </c>
      <c r="G504">
        <v>72300</v>
      </c>
      <c r="H504">
        <v>0</v>
      </c>
      <c r="I504">
        <v>0</v>
      </c>
      <c r="J504">
        <v>0</v>
      </c>
      <c r="K504" t="s">
        <v>1356</v>
      </c>
      <c r="L504">
        <v>75200</v>
      </c>
      <c r="M504" t="s">
        <v>1359</v>
      </c>
      <c r="N504">
        <v>7200</v>
      </c>
      <c r="O504" t="s">
        <v>1357</v>
      </c>
      <c r="P504" t="s">
        <v>1345</v>
      </c>
      <c r="Q504" s="1">
        <v>43793</v>
      </c>
      <c r="R504" t="s">
        <v>1640</v>
      </c>
    </row>
    <row r="505" spans="1:18" x14ac:dyDescent="0.25">
      <c r="A505" t="s">
        <v>1339</v>
      </c>
      <c r="B505" t="s">
        <v>1358</v>
      </c>
      <c r="C505" t="s">
        <v>1333</v>
      </c>
      <c r="D505" t="s">
        <v>1334</v>
      </c>
      <c r="E505">
        <v>41</v>
      </c>
      <c r="F505" s="1">
        <v>44372</v>
      </c>
      <c r="G505">
        <v>82600</v>
      </c>
      <c r="H505">
        <v>0</v>
      </c>
      <c r="I505">
        <v>0</v>
      </c>
      <c r="J505">
        <v>0</v>
      </c>
      <c r="K505" t="s">
        <v>1356</v>
      </c>
      <c r="L505">
        <v>84700</v>
      </c>
      <c r="M505" t="s">
        <v>1344</v>
      </c>
      <c r="N505">
        <v>23300</v>
      </c>
      <c r="O505" t="s">
        <v>1357</v>
      </c>
      <c r="P505" t="s">
        <v>1361</v>
      </c>
      <c r="Q505" s="1">
        <v>44307</v>
      </c>
      <c r="R505" t="s">
        <v>1393</v>
      </c>
    </row>
    <row r="506" spans="1:18" x14ac:dyDescent="0.25">
      <c r="A506" t="s">
        <v>1366</v>
      </c>
      <c r="B506" t="s">
        <v>1347</v>
      </c>
      <c r="C506" t="s">
        <v>1348</v>
      </c>
      <c r="D506" t="s">
        <v>1342</v>
      </c>
      <c r="E506">
        <v>35</v>
      </c>
      <c r="F506" s="1">
        <v>44822</v>
      </c>
      <c r="G506">
        <v>33800</v>
      </c>
      <c r="H506">
        <v>0</v>
      </c>
      <c r="I506">
        <v>0</v>
      </c>
      <c r="J506">
        <v>0</v>
      </c>
      <c r="K506" t="s">
        <v>1356</v>
      </c>
      <c r="L506">
        <v>35100</v>
      </c>
      <c r="M506" t="s">
        <v>1359</v>
      </c>
      <c r="N506">
        <v>26800</v>
      </c>
      <c r="O506" t="s">
        <v>1357</v>
      </c>
      <c r="P506" t="s">
        <v>1361</v>
      </c>
      <c r="Q506" s="1">
        <v>44685</v>
      </c>
      <c r="R506" t="s">
        <v>1538</v>
      </c>
    </row>
    <row r="507" spans="1:18" x14ac:dyDescent="0.25">
      <c r="A507" t="s">
        <v>1331</v>
      </c>
      <c r="B507" t="s">
        <v>1369</v>
      </c>
      <c r="C507" t="s">
        <v>1370</v>
      </c>
      <c r="D507" t="s">
        <v>1342</v>
      </c>
      <c r="E507">
        <v>47</v>
      </c>
      <c r="F507" s="1">
        <v>45640</v>
      </c>
      <c r="G507">
        <v>77800</v>
      </c>
      <c r="H507">
        <v>0</v>
      </c>
      <c r="I507">
        <v>0</v>
      </c>
      <c r="J507">
        <v>0</v>
      </c>
      <c r="K507" t="s">
        <v>1356</v>
      </c>
      <c r="L507">
        <v>50400</v>
      </c>
      <c r="M507" t="s">
        <v>1352</v>
      </c>
      <c r="N507">
        <v>7300</v>
      </c>
      <c r="O507" t="s">
        <v>1357</v>
      </c>
      <c r="P507" t="s">
        <v>1345</v>
      </c>
      <c r="Q507" s="1">
        <v>45383</v>
      </c>
      <c r="R507" t="s">
        <v>1706</v>
      </c>
    </row>
    <row r="508" spans="1:18" x14ac:dyDescent="0.25">
      <c r="A508" t="s">
        <v>1339</v>
      </c>
      <c r="B508" t="s">
        <v>1362</v>
      </c>
      <c r="C508" t="s">
        <v>1363</v>
      </c>
      <c r="D508" t="s">
        <v>1334</v>
      </c>
      <c r="E508">
        <v>51</v>
      </c>
      <c r="F508" s="1">
        <v>43466</v>
      </c>
      <c r="G508">
        <v>103500</v>
      </c>
      <c r="H508">
        <v>1946100</v>
      </c>
      <c r="I508">
        <v>8.77</v>
      </c>
      <c r="J508">
        <v>48217</v>
      </c>
      <c r="K508" t="s">
        <v>1374</v>
      </c>
      <c r="L508">
        <v>124300</v>
      </c>
      <c r="M508" t="s">
        <v>1352</v>
      </c>
      <c r="N508">
        <v>22800</v>
      </c>
      <c r="O508" t="s">
        <v>1353</v>
      </c>
      <c r="P508" t="s">
        <v>1345</v>
      </c>
      <c r="Q508" s="1">
        <v>45434</v>
      </c>
      <c r="R508" t="s">
        <v>1440</v>
      </c>
    </row>
    <row r="509" spans="1:18" x14ac:dyDescent="0.25">
      <c r="A509" t="s">
        <v>1366</v>
      </c>
      <c r="B509" t="s">
        <v>1332</v>
      </c>
      <c r="C509" t="s">
        <v>1333</v>
      </c>
      <c r="D509" t="s">
        <v>1334</v>
      </c>
      <c r="E509">
        <v>35</v>
      </c>
      <c r="F509" s="1">
        <v>43484</v>
      </c>
      <c r="G509">
        <v>100200</v>
      </c>
      <c r="H509">
        <v>687100</v>
      </c>
      <c r="I509">
        <v>9.9600000000000009</v>
      </c>
      <c r="J509">
        <v>22158</v>
      </c>
      <c r="K509" t="s">
        <v>1343</v>
      </c>
      <c r="L509">
        <v>106200</v>
      </c>
      <c r="M509" t="s">
        <v>16</v>
      </c>
      <c r="N509">
        <v>11700</v>
      </c>
      <c r="O509" t="s">
        <v>1337</v>
      </c>
      <c r="P509" t="s">
        <v>1361</v>
      </c>
      <c r="Q509" s="1">
        <v>44455</v>
      </c>
      <c r="R509" t="s">
        <v>1643</v>
      </c>
    </row>
    <row r="510" spans="1:18" x14ac:dyDescent="0.25">
      <c r="A510" t="s">
        <v>1339</v>
      </c>
      <c r="B510" t="s">
        <v>1375</v>
      </c>
      <c r="C510" t="s">
        <v>1363</v>
      </c>
      <c r="D510" t="s">
        <v>1334</v>
      </c>
      <c r="E510">
        <v>43</v>
      </c>
      <c r="F510" s="1">
        <v>44049</v>
      </c>
      <c r="G510">
        <v>25100</v>
      </c>
      <c r="H510">
        <v>471000</v>
      </c>
      <c r="I510">
        <v>11.27</v>
      </c>
      <c r="J510">
        <v>10304</v>
      </c>
      <c r="K510" t="s">
        <v>1343</v>
      </c>
      <c r="L510">
        <v>29700</v>
      </c>
      <c r="M510" t="s">
        <v>1359</v>
      </c>
      <c r="N510">
        <v>9000</v>
      </c>
      <c r="O510" t="s">
        <v>1337</v>
      </c>
      <c r="P510" t="s">
        <v>1345</v>
      </c>
      <c r="Q510" s="1">
        <v>44913</v>
      </c>
      <c r="R510" t="s">
        <v>1562</v>
      </c>
    </row>
    <row r="511" spans="1:18" x14ac:dyDescent="0.25">
      <c r="A511" t="s">
        <v>1331</v>
      </c>
      <c r="B511" t="s">
        <v>1340</v>
      </c>
      <c r="C511" t="s">
        <v>1341</v>
      </c>
      <c r="D511" t="s">
        <v>1334</v>
      </c>
      <c r="E511">
        <v>44</v>
      </c>
      <c r="F511" s="1">
        <v>43921</v>
      </c>
      <c r="G511">
        <v>81400</v>
      </c>
      <c r="H511">
        <v>0</v>
      </c>
      <c r="I511">
        <v>0</v>
      </c>
      <c r="J511">
        <v>0</v>
      </c>
      <c r="K511" t="s">
        <v>1356</v>
      </c>
      <c r="L511">
        <v>42900</v>
      </c>
      <c r="M511" t="s">
        <v>1352</v>
      </c>
      <c r="N511">
        <v>19200</v>
      </c>
      <c r="O511" t="s">
        <v>1357</v>
      </c>
      <c r="P511" t="s">
        <v>1338</v>
      </c>
      <c r="Q511" s="1">
        <v>45478</v>
      </c>
      <c r="R511" t="s">
        <v>1487</v>
      </c>
    </row>
    <row r="512" spans="1:18" x14ac:dyDescent="0.25">
      <c r="A512" t="s">
        <v>1339</v>
      </c>
      <c r="B512" t="s">
        <v>1347</v>
      </c>
      <c r="C512" t="s">
        <v>1348</v>
      </c>
      <c r="D512" t="s">
        <v>1334</v>
      </c>
      <c r="E512">
        <v>64</v>
      </c>
      <c r="F512" s="1">
        <v>45502</v>
      </c>
      <c r="G512">
        <v>22000</v>
      </c>
      <c r="H512">
        <v>0</v>
      </c>
      <c r="I512">
        <v>0</v>
      </c>
      <c r="J512">
        <v>0</v>
      </c>
      <c r="K512" t="s">
        <v>1356</v>
      </c>
      <c r="L512">
        <v>23700</v>
      </c>
      <c r="M512" t="s">
        <v>1344</v>
      </c>
      <c r="N512">
        <v>9100</v>
      </c>
      <c r="O512" t="s">
        <v>1357</v>
      </c>
      <c r="P512" t="s">
        <v>1361</v>
      </c>
      <c r="Q512" s="1">
        <v>44672</v>
      </c>
      <c r="R512" t="s">
        <v>1657</v>
      </c>
    </row>
    <row r="513" spans="1:18" x14ac:dyDescent="0.25">
      <c r="A513" t="s">
        <v>1339</v>
      </c>
      <c r="B513" t="s">
        <v>1340</v>
      </c>
      <c r="C513" t="s">
        <v>1341</v>
      </c>
      <c r="D513" t="s">
        <v>1334</v>
      </c>
      <c r="E513">
        <v>33</v>
      </c>
      <c r="F513" s="1">
        <v>44598</v>
      </c>
      <c r="G513">
        <v>86900</v>
      </c>
      <c r="H513">
        <v>164000</v>
      </c>
      <c r="I513">
        <v>10.62</v>
      </c>
      <c r="J513">
        <v>7615</v>
      </c>
      <c r="K513" t="s">
        <v>1343</v>
      </c>
      <c r="L513">
        <v>61100</v>
      </c>
      <c r="M513" t="s">
        <v>1336</v>
      </c>
      <c r="N513">
        <v>54200</v>
      </c>
      <c r="O513" t="s">
        <v>1337</v>
      </c>
      <c r="P513" t="s">
        <v>1338</v>
      </c>
      <c r="Q513" s="1">
        <v>45263</v>
      </c>
      <c r="R513" t="s">
        <v>1481</v>
      </c>
    </row>
    <row r="514" spans="1:18" x14ac:dyDescent="0.25">
      <c r="A514" t="s">
        <v>1339</v>
      </c>
      <c r="B514" t="s">
        <v>1373</v>
      </c>
      <c r="C514" t="s">
        <v>1365</v>
      </c>
      <c r="D514" t="s">
        <v>1334</v>
      </c>
      <c r="E514">
        <v>42</v>
      </c>
      <c r="F514" s="1">
        <v>45958</v>
      </c>
      <c r="G514">
        <v>41300</v>
      </c>
      <c r="H514">
        <v>0</v>
      </c>
      <c r="I514">
        <v>0</v>
      </c>
      <c r="J514">
        <v>0</v>
      </c>
      <c r="K514" t="s">
        <v>1356</v>
      </c>
      <c r="L514">
        <v>37200</v>
      </c>
      <c r="M514" t="s">
        <v>1336</v>
      </c>
      <c r="N514">
        <v>2300</v>
      </c>
      <c r="O514" t="s">
        <v>1357</v>
      </c>
      <c r="P514" t="s">
        <v>1338</v>
      </c>
      <c r="Q514" s="1">
        <v>45656</v>
      </c>
      <c r="R514" t="s">
        <v>1744</v>
      </c>
    </row>
    <row r="515" spans="1:18" x14ac:dyDescent="0.25">
      <c r="A515" t="s">
        <v>1346</v>
      </c>
      <c r="B515" t="s">
        <v>1358</v>
      </c>
      <c r="C515" t="s">
        <v>1333</v>
      </c>
      <c r="D515" t="s">
        <v>1342</v>
      </c>
      <c r="E515">
        <v>63</v>
      </c>
      <c r="F515" s="1">
        <v>45418</v>
      </c>
      <c r="G515">
        <v>319700</v>
      </c>
      <c r="H515">
        <v>0</v>
      </c>
      <c r="I515">
        <v>0</v>
      </c>
      <c r="J515">
        <v>0</v>
      </c>
      <c r="K515" t="s">
        <v>1356</v>
      </c>
      <c r="L515">
        <v>362400</v>
      </c>
      <c r="M515" t="s">
        <v>1359</v>
      </c>
      <c r="N515">
        <v>5300</v>
      </c>
      <c r="O515" t="s">
        <v>1357</v>
      </c>
      <c r="P515" t="s">
        <v>1361</v>
      </c>
      <c r="Q515" s="1">
        <v>45648</v>
      </c>
      <c r="R515" t="s">
        <v>1833</v>
      </c>
    </row>
    <row r="516" spans="1:18" x14ac:dyDescent="0.25">
      <c r="A516" t="s">
        <v>1339</v>
      </c>
      <c r="B516" t="s">
        <v>1371</v>
      </c>
      <c r="C516" t="s">
        <v>1372</v>
      </c>
      <c r="D516" t="s">
        <v>1342</v>
      </c>
      <c r="E516">
        <v>57</v>
      </c>
      <c r="F516" s="1">
        <v>45616</v>
      </c>
      <c r="G516">
        <v>83000</v>
      </c>
      <c r="H516">
        <v>0</v>
      </c>
      <c r="I516">
        <v>0</v>
      </c>
      <c r="J516">
        <v>0</v>
      </c>
      <c r="K516" t="s">
        <v>1356</v>
      </c>
      <c r="L516">
        <v>84900</v>
      </c>
      <c r="M516" t="s">
        <v>16</v>
      </c>
      <c r="N516">
        <v>7600</v>
      </c>
      <c r="O516" t="s">
        <v>1357</v>
      </c>
      <c r="P516" t="s">
        <v>1361</v>
      </c>
      <c r="Q516" s="1">
        <v>44110</v>
      </c>
      <c r="R516" t="s">
        <v>1788</v>
      </c>
    </row>
    <row r="517" spans="1:18" x14ac:dyDescent="0.25">
      <c r="A517" t="s">
        <v>1339</v>
      </c>
      <c r="B517" t="s">
        <v>1371</v>
      </c>
      <c r="C517" t="s">
        <v>1372</v>
      </c>
      <c r="D517" t="s">
        <v>1334</v>
      </c>
      <c r="E517">
        <v>53</v>
      </c>
      <c r="F517" s="1">
        <v>44453</v>
      </c>
      <c r="G517">
        <v>148200</v>
      </c>
      <c r="H517">
        <v>1098400</v>
      </c>
      <c r="I517">
        <v>13.96</v>
      </c>
      <c r="J517">
        <v>52717</v>
      </c>
      <c r="K517" t="s">
        <v>1335</v>
      </c>
      <c r="L517">
        <v>116700</v>
      </c>
      <c r="M517" t="s">
        <v>1344</v>
      </c>
      <c r="N517">
        <v>12600</v>
      </c>
      <c r="O517" t="s">
        <v>1337</v>
      </c>
      <c r="P517" t="s">
        <v>1338</v>
      </c>
      <c r="Q517" s="1">
        <v>44011</v>
      </c>
      <c r="R517" t="s">
        <v>1787</v>
      </c>
    </row>
    <row r="518" spans="1:18" x14ac:dyDescent="0.25">
      <c r="A518" t="s">
        <v>1339</v>
      </c>
      <c r="B518" t="s">
        <v>1369</v>
      </c>
      <c r="C518" t="s">
        <v>1370</v>
      </c>
      <c r="D518" t="s">
        <v>1334</v>
      </c>
      <c r="E518">
        <v>23</v>
      </c>
      <c r="F518" s="1">
        <v>43985</v>
      </c>
      <c r="G518">
        <v>451100</v>
      </c>
      <c r="H518">
        <v>264200</v>
      </c>
      <c r="I518">
        <v>9.3699999999999992</v>
      </c>
      <c r="J518">
        <v>6621</v>
      </c>
      <c r="K518" t="s">
        <v>1351</v>
      </c>
      <c r="L518">
        <v>451800</v>
      </c>
      <c r="M518" t="s">
        <v>1359</v>
      </c>
      <c r="N518">
        <v>26600</v>
      </c>
      <c r="O518" t="s">
        <v>1353</v>
      </c>
      <c r="P518" t="s">
        <v>1338</v>
      </c>
      <c r="Q518" s="1">
        <v>44278</v>
      </c>
      <c r="R518" t="s">
        <v>1452</v>
      </c>
    </row>
    <row r="519" spans="1:18" x14ac:dyDescent="0.25">
      <c r="A519" t="s">
        <v>1331</v>
      </c>
      <c r="B519" t="s">
        <v>1364</v>
      </c>
      <c r="C519" t="s">
        <v>1365</v>
      </c>
      <c r="D519" t="s">
        <v>1342</v>
      </c>
      <c r="E519">
        <v>39</v>
      </c>
      <c r="F519" s="1">
        <v>44324</v>
      </c>
      <c r="G519">
        <v>37400</v>
      </c>
      <c r="H519">
        <v>0</v>
      </c>
      <c r="I519">
        <v>0</v>
      </c>
      <c r="J519">
        <v>0</v>
      </c>
      <c r="K519" t="s">
        <v>1356</v>
      </c>
      <c r="L519">
        <v>23100</v>
      </c>
      <c r="M519" t="s">
        <v>1336</v>
      </c>
      <c r="N519">
        <v>8300</v>
      </c>
      <c r="O519" t="s">
        <v>1357</v>
      </c>
      <c r="P519" t="s">
        <v>1338</v>
      </c>
      <c r="Q519" s="1">
        <v>45565</v>
      </c>
      <c r="R519" t="s">
        <v>1761</v>
      </c>
    </row>
    <row r="520" spans="1:18" x14ac:dyDescent="0.25">
      <c r="A520" t="s">
        <v>1366</v>
      </c>
      <c r="B520" t="s">
        <v>1332</v>
      </c>
      <c r="C520" t="s">
        <v>1333</v>
      </c>
      <c r="D520" t="s">
        <v>1334</v>
      </c>
      <c r="E520">
        <v>43</v>
      </c>
      <c r="F520" s="1">
        <v>43639</v>
      </c>
      <c r="G520">
        <v>108600</v>
      </c>
      <c r="H520">
        <v>0</v>
      </c>
      <c r="I520">
        <v>0</v>
      </c>
      <c r="J520">
        <v>0</v>
      </c>
      <c r="K520" t="s">
        <v>1356</v>
      </c>
      <c r="L520">
        <v>139800</v>
      </c>
      <c r="M520" t="s">
        <v>1359</v>
      </c>
      <c r="N520">
        <v>2400</v>
      </c>
      <c r="O520" t="s">
        <v>1357</v>
      </c>
      <c r="P520" t="s">
        <v>1338</v>
      </c>
      <c r="Q520" s="1">
        <v>43784</v>
      </c>
      <c r="R520" t="s">
        <v>1467</v>
      </c>
    </row>
    <row r="521" spans="1:18" x14ac:dyDescent="0.25">
      <c r="A521" t="s">
        <v>1339</v>
      </c>
      <c r="B521" t="s">
        <v>1349</v>
      </c>
      <c r="C521" t="s">
        <v>1350</v>
      </c>
      <c r="D521" t="s">
        <v>1334</v>
      </c>
      <c r="E521">
        <v>49</v>
      </c>
      <c r="F521" s="1">
        <v>44832</v>
      </c>
      <c r="G521">
        <v>27400</v>
      </c>
      <c r="H521">
        <v>993700</v>
      </c>
      <c r="I521">
        <v>11.43</v>
      </c>
      <c r="J521">
        <v>46513</v>
      </c>
      <c r="K521" t="s">
        <v>1335</v>
      </c>
      <c r="L521">
        <v>26000</v>
      </c>
      <c r="M521" t="s">
        <v>1344</v>
      </c>
      <c r="N521">
        <v>18100</v>
      </c>
      <c r="O521" t="s">
        <v>1337</v>
      </c>
      <c r="P521" t="s">
        <v>1338</v>
      </c>
      <c r="Q521" s="1">
        <v>43506</v>
      </c>
      <c r="R521" t="s">
        <v>1466</v>
      </c>
    </row>
    <row r="522" spans="1:18" x14ac:dyDescent="0.25">
      <c r="A522" t="s">
        <v>1331</v>
      </c>
      <c r="B522" t="s">
        <v>1369</v>
      </c>
      <c r="C522" t="s">
        <v>1370</v>
      </c>
      <c r="D522" t="s">
        <v>1342</v>
      </c>
      <c r="E522">
        <v>50</v>
      </c>
      <c r="F522" s="1">
        <v>45944</v>
      </c>
      <c r="G522">
        <v>100500</v>
      </c>
      <c r="H522">
        <v>0</v>
      </c>
      <c r="I522">
        <v>0</v>
      </c>
      <c r="J522">
        <v>0</v>
      </c>
      <c r="K522" t="s">
        <v>1356</v>
      </c>
      <c r="L522">
        <v>128600</v>
      </c>
      <c r="M522" t="s">
        <v>1352</v>
      </c>
      <c r="N522">
        <v>16800</v>
      </c>
      <c r="O522" t="s">
        <v>1357</v>
      </c>
      <c r="P522" t="s">
        <v>1361</v>
      </c>
      <c r="Q522" s="1">
        <v>44937</v>
      </c>
      <c r="R522" t="s">
        <v>1424</v>
      </c>
    </row>
    <row r="523" spans="1:18" x14ac:dyDescent="0.25">
      <c r="A523" t="s">
        <v>1366</v>
      </c>
      <c r="B523" t="s">
        <v>1368</v>
      </c>
      <c r="C523" t="s">
        <v>1365</v>
      </c>
      <c r="D523" t="s">
        <v>1334</v>
      </c>
      <c r="E523">
        <v>59</v>
      </c>
      <c r="F523" s="1">
        <v>44192</v>
      </c>
      <c r="G523">
        <v>336400</v>
      </c>
      <c r="H523">
        <v>0</v>
      </c>
      <c r="I523">
        <v>0</v>
      </c>
      <c r="J523">
        <v>0</v>
      </c>
      <c r="K523" t="s">
        <v>1356</v>
      </c>
      <c r="L523">
        <v>292100</v>
      </c>
      <c r="M523" t="s">
        <v>1344</v>
      </c>
      <c r="N523">
        <v>1500</v>
      </c>
      <c r="O523" t="s">
        <v>1357</v>
      </c>
      <c r="P523" t="s">
        <v>1338</v>
      </c>
      <c r="Q523" s="1">
        <v>44771</v>
      </c>
      <c r="R523" t="s">
        <v>1421</v>
      </c>
    </row>
    <row r="524" spans="1:18" x14ac:dyDescent="0.25">
      <c r="A524" t="s">
        <v>1331</v>
      </c>
      <c r="B524" t="s">
        <v>1368</v>
      </c>
      <c r="C524" t="s">
        <v>1365</v>
      </c>
      <c r="D524" t="s">
        <v>1342</v>
      </c>
      <c r="E524">
        <v>64</v>
      </c>
      <c r="F524" s="1">
        <v>45176</v>
      </c>
      <c r="G524">
        <v>44000</v>
      </c>
      <c r="H524">
        <v>0</v>
      </c>
      <c r="I524">
        <v>0</v>
      </c>
      <c r="J524">
        <v>0</v>
      </c>
      <c r="K524" t="s">
        <v>1356</v>
      </c>
      <c r="L524">
        <v>38200</v>
      </c>
      <c r="M524" t="s">
        <v>1352</v>
      </c>
      <c r="N524">
        <v>8500</v>
      </c>
      <c r="O524" t="s">
        <v>1357</v>
      </c>
      <c r="P524" t="s">
        <v>1345</v>
      </c>
      <c r="Q524" s="1">
        <v>44567</v>
      </c>
      <c r="R524" t="s">
        <v>1753</v>
      </c>
    </row>
    <row r="525" spans="1:18" x14ac:dyDescent="0.25">
      <c r="A525" t="s">
        <v>1339</v>
      </c>
      <c r="B525" t="s">
        <v>1332</v>
      </c>
      <c r="C525" t="s">
        <v>1333</v>
      </c>
      <c r="D525" t="s">
        <v>1342</v>
      </c>
      <c r="E525">
        <v>45</v>
      </c>
      <c r="F525" s="1">
        <v>45341</v>
      </c>
      <c r="G525">
        <v>35300</v>
      </c>
      <c r="H525">
        <v>0</v>
      </c>
      <c r="I525">
        <v>0</v>
      </c>
      <c r="J525">
        <v>0</v>
      </c>
      <c r="K525" t="s">
        <v>1356</v>
      </c>
      <c r="L525">
        <v>28600</v>
      </c>
      <c r="M525" t="s">
        <v>1352</v>
      </c>
      <c r="N525">
        <v>2000</v>
      </c>
      <c r="O525" t="s">
        <v>1357</v>
      </c>
      <c r="P525" t="s">
        <v>1338</v>
      </c>
      <c r="Q525" s="1">
        <v>44939</v>
      </c>
      <c r="R525" t="s">
        <v>1382</v>
      </c>
    </row>
    <row r="526" spans="1:18" x14ac:dyDescent="0.25">
      <c r="A526" t="s">
        <v>1339</v>
      </c>
      <c r="B526" t="s">
        <v>1349</v>
      </c>
      <c r="C526" t="s">
        <v>1350</v>
      </c>
      <c r="D526" t="s">
        <v>1334</v>
      </c>
      <c r="E526">
        <v>57</v>
      </c>
      <c r="F526" s="1">
        <v>45147</v>
      </c>
      <c r="G526">
        <v>69400</v>
      </c>
      <c r="H526">
        <v>390000</v>
      </c>
      <c r="I526">
        <v>7.83</v>
      </c>
      <c r="J526">
        <v>9490</v>
      </c>
      <c r="K526" t="s">
        <v>1343</v>
      </c>
      <c r="L526">
        <v>84600</v>
      </c>
      <c r="M526" t="s">
        <v>1352</v>
      </c>
      <c r="N526">
        <v>4700</v>
      </c>
      <c r="O526" t="s">
        <v>1337</v>
      </c>
      <c r="P526" t="s">
        <v>1376</v>
      </c>
      <c r="Q526" s="1">
        <v>43923</v>
      </c>
      <c r="R526" t="s">
        <v>1464</v>
      </c>
    </row>
    <row r="527" spans="1:18" x14ac:dyDescent="0.25">
      <c r="A527" t="s">
        <v>1339</v>
      </c>
      <c r="B527" t="s">
        <v>1367</v>
      </c>
      <c r="C527" t="s">
        <v>1341</v>
      </c>
      <c r="D527" t="s">
        <v>1334</v>
      </c>
      <c r="E527">
        <v>28</v>
      </c>
      <c r="F527" s="1">
        <v>44813</v>
      </c>
      <c r="G527">
        <v>426900</v>
      </c>
      <c r="H527">
        <v>773200</v>
      </c>
      <c r="I527">
        <v>14.62</v>
      </c>
      <c r="J527">
        <v>37350</v>
      </c>
      <c r="K527" t="s">
        <v>1343</v>
      </c>
      <c r="L527">
        <v>351200</v>
      </c>
      <c r="M527" t="s">
        <v>1359</v>
      </c>
      <c r="N527">
        <v>3800</v>
      </c>
      <c r="O527" t="s">
        <v>1337</v>
      </c>
      <c r="P527" t="s">
        <v>1338</v>
      </c>
      <c r="Q527" s="1">
        <v>44747</v>
      </c>
      <c r="R527" t="s">
        <v>1433</v>
      </c>
    </row>
    <row r="528" spans="1:18" x14ac:dyDescent="0.25">
      <c r="A528" t="s">
        <v>1339</v>
      </c>
      <c r="B528" t="s">
        <v>1364</v>
      </c>
      <c r="C528" t="s">
        <v>1365</v>
      </c>
      <c r="D528" t="s">
        <v>1334</v>
      </c>
      <c r="E528">
        <v>62</v>
      </c>
      <c r="F528" s="1">
        <v>44455</v>
      </c>
      <c r="G528">
        <v>144400</v>
      </c>
      <c r="H528">
        <v>0</v>
      </c>
      <c r="I528">
        <v>0</v>
      </c>
      <c r="J528">
        <v>0</v>
      </c>
      <c r="K528" t="s">
        <v>1356</v>
      </c>
      <c r="L528">
        <v>167700</v>
      </c>
      <c r="M528" t="s">
        <v>1336</v>
      </c>
      <c r="N528">
        <v>17600</v>
      </c>
      <c r="O528" t="s">
        <v>1357</v>
      </c>
      <c r="P528" t="s">
        <v>1338</v>
      </c>
      <c r="Q528" s="1">
        <v>45221</v>
      </c>
      <c r="R528" t="s">
        <v>1415</v>
      </c>
    </row>
    <row r="529" spans="1:18" x14ac:dyDescent="0.25">
      <c r="A529" t="s">
        <v>1339</v>
      </c>
      <c r="B529" t="s">
        <v>1375</v>
      </c>
      <c r="C529" t="s">
        <v>1363</v>
      </c>
      <c r="D529" t="s">
        <v>1342</v>
      </c>
      <c r="E529">
        <v>36</v>
      </c>
      <c r="F529" s="1">
        <v>43885</v>
      </c>
      <c r="G529">
        <v>34800</v>
      </c>
      <c r="H529">
        <v>277400</v>
      </c>
      <c r="I529">
        <v>9.6300000000000008</v>
      </c>
      <c r="J529">
        <v>5844</v>
      </c>
      <c r="K529" t="s">
        <v>1343</v>
      </c>
      <c r="L529">
        <v>31500</v>
      </c>
      <c r="M529" t="s">
        <v>1359</v>
      </c>
      <c r="N529">
        <v>9400</v>
      </c>
      <c r="O529" t="s">
        <v>1337</v>
      </c>
      <c r="P529" t="s">
        <v>1338</v>
      </c>
      <c r="Q529" s="1">
        <v>45035</v>
      </c>
      <c r="R529" t="s">
        <v>1638</v>
      </c>
    </row>
    <row r="530" spans="1:18" x14ac:dyDescent="0.25">
      <c r="A530" t="s">
        <v>1346</v>
      </c>
      <c r="B530" t="s">
        <v>1362</v>
      </c>
      <c r="C530" t="s">
        <v>1363</v>
      </c>
      <c r="D530" t="s">
        <v>1342</v>
      </c>
      <c r="E530">
        <v>28</v>
      </c>
      <c r="F530" s="1">
        <v>44059</v>
      </c>
      <c r="G530">
        <v>258300</v>
      </c>
      <c r="H530">
        <v>871200</v>
      </c>
      <c r="I530">
        <v>13.23</v>
      </c>
      <c r="J530">
        <v>29451</v>
      </c>
      <c r="K530" t="s">
        <v>1343</v>
      </c>
      <c r="L530">
        <v>130700</v>
      </c>
      <c r="M530" t="s">
        <v>1336</v>
      </c>
      <c r="N530">
        <v>2700</v>
      </c>
      <c r="O530" t="s">
        <v>1337</v>
      </c>
      <c r="P530" t="s">
        <v>1345</v>
      </c>
      <c r="Q530" s="1">
        <v>43469</v>
      </c>
      <c r="R530" t="s">
        <v>1543</v>
      </c>
    </row>
    <row r="531" spans="1:18" x14ac:dyDescent="0.25">
      <c r="A531" t="s">
        <v>1339</v>
      </c>
      <c r="B531" t="s">
        <v>1349</v>
      </c>
      <c r="C531" t="s">
        <v>1350</v>
      </c>
      <c r="D531" t="s">
        <v>1342</v>
      </c>
      <c r="E531">
        <v>21</v>
      </c>
      <c r="F531" s="1">
        <v>45998</v>
      </c>
      <c r="G531">
        <v>18400</v>
      </c>
      <c r="H531">
        <v>242800</v>
      </c>
      <c r="I531">
        <v>14.15</v>
      </c>
      <c r="J531">
        <v>5668</v>
      </c>
      <c r="K531" t="s">
        <v>1335</v>
      </c>
      <c r="L531">
        <v>15800</v>
      </c>
      <c r="M531" t="s">
        <v>1344</v>
      </c>
      <c r="N531">
        <v>18800</v>
      </c>
      <c r="O531" t="s">
        <v>1337</v>
      </c>
      <c r="P531" t="s">
        <v>1345</v>
      </c>
      <c r="Q531" s="1">
        <v>45291</v>
      </c>
      <c r="R531" t="s">
        <v>1532</v>
      </c>
    </row>
    <row r="532" spans="1:18" x14ac:dyDescent="0.25">
      <c r="A532" t="s">
        <v>1339</v>
      </c>
      <c r="B532" t="s">
        <v>1371</v>
      </c>
      <c r="C532" t="s">
        <v>1372</v>
      </c>
      <c r="D532" t="s">
        <v>1334</v>
      </c>
      <c r="E532">
        <v>64</v>
      </c>
      <c r="F532" s="1">
        <v>45240</v>
      </c>
      <c r="G532">
        <v>461100</v>
      </c>
      <c r="H532">
        <v>1375800</v>
      </c>
      <c r="I532">
        <v>14.37</v>
      </c>
      <c r="J532">
        <v>66297</v>
      </c>
      <c r="K532" t="s">
        <v>1343</v>
      </c>
      <c r="L532">
        <v>325200</v>
      </c>
      <c r="M532" t="s">
        <v>16</v>
      </c>
      <c r="N532">
        <v>2300</v>
      </c>
      <c r="O532" t="s">
        <v>1337</v>
      </c>
      <c r="P532" t="s">
        <v>1338</v>
      </c>
      <c r="Q532" s="1">
        <v>44733</v>
      </c>
      <c r="R532" t="s">
        <v>1663</v>
      </c>
    </row>
    <row r="533" spans="1:18" x14ac:dyDescent="0.25">
      <c r="A533" t="s">
        <v>1331</v>
      </c>
      <c r="B533" t="s">
        <v>1347</v>
      </c>
      <c r="C533" t="s">
        <v>1348</v>
      </c>
      <c r="D533" t="s">
        <v>1342</v>
      </c>
      <c r="E533">
        <v>25</v>
      </c>
      <c r="F533" s="1">
        <v>45925</v>
      </c>
      <c r="G533">
        <v>155300</v>
      </c>
      <c r="H533">
        <v>245000</v>
      </c>
      <c r="I533">
        <v>9.86</v>
      </c>
      <c r="J533">
        <v>11290</v>
      </c>
      <c r="K533" t="s">
        <v>1335</v>
      </c>
      <c r="L533">
        <v>156600</v>
      </c>
      <c r="M533" t="s">
        <v>1344</v>
      </c>
      <c r="N533">
        <v>11400</v>
      </c>
      <c r="O533" t="s">
        <v>1337</v>
      </c>
      <c r="P533" t="s">
        <v>1345</v>
      </c>
      <c r="Q533" s="1">
        <v>43686</v>
      </c>
      <c r="R533" t="s">
        <v>1503</v>
      </c>
    </row>
    <row r="534" spans="1:18" x14ac:dyDescent="0.25">
      <c r="A534" t="s">
        <v>1339</v>
      </c>
      <c r="B534" t="s">
        <v>1367</v>
      </c>
      <c r="C534" t="s">
        <v>1341</v>
      </c>
      <c r="D534" t="s">
        <v>1342</v>
      </c>
      <c r="E534">
        <v>23</v>
      </c>
      <c r="F534" s="1">
        <v>44401</v>
      </c>
      <c r="G534">
        <v>335800</v>
      </c>
      <c r="H534">
        <v>464100</v>
      </c>
      <c r="I534">
        <v>14.28</v>
      </c>
      <c r="J534">
        <v>22344</v>
      </c>
      <c r="K534" t="s">
        <v>1335</v>
      </c>
      <c r="L534">
        <v>235900</v>
      </c>
      <c r="M534" t="s">
        <v>1359</v>
      </c>
      <c r="N534">
        <v>4100</v>
      </c>
      <c r="O534" t="s">
        <v>1337</v>
      </c>
      <c r="P534" t="s">
        <v>1338</v>
      </c>
      <c r="Q534" s="1">
        <v>45872</v>
      </c>
      <c r="R534" t="s">
        <v>1482</v>
      </c>
    </row>
    <row r="535" spans="1:18" x14ac:dyDescent="0.25">
      <c r="A535" t="s">
        <v>1346</v>
      </c>
      <c r="B535" t="s">
        <v>1362</v>
      </c>
      <c r="C535" t="s">
        <v>1363</v>
      </c>
      <c r="D535" t="s">
        <v>1342</v>
      </c>
      <c r="E535">
        <v>21</v>
      </c>
      <c r="F535" s="1">
        <v>44573</v>
      </c>
      <c r="G535">
        <v>18500</v>
      </c>
      <c r="H535">
        <v>574900</v>
      </c>
      <c r="I535">
        <v>7.59</v>
      </c>
      <c r="J535">
        <v>17907</v>
      </c>
      <c r="K535" t="s">
        <v>1335</v>
      </c>
      <c r="L535">
        <v>22800</v>
      </c>
      <c r="M535" t="s">
        <v>1359</v>
      </c>
      <c r="N535">
        <v>6100</v>
      </c>
      <c r="O535" t="s">
        <v>1337</v>
      </c>
      <c r="P535" t="s">
        <v>1345</v>
      </c>
      <c r="Q535" s="1">
        <v>45465</v>
      </c>
      <c r="R535" t="s">
        <v>1632</v>
      </c>
    </row>
    <row r="536" spans="1:18" x14ac:dyDescent="0.25">
      <c r="A536" t="s">
        <v>1331</v>
      </c>
      <c r="B536" t="s">
        <v>1362</v>
      </c>
      <c r="C536" t="s">
        <v>1363</v>
      </c>
      <c r="D536" t="s">
        <v>1342</v>
      </c>
      <c r="E536">
        <v>24</v>
      </c>
      <c r="F536" s="1">
        <v>44602</v>
      </c>
      <c r="G536">
        <v>86600</v>
      </c>
      <c r="H536">
        <v>842800</v>
      </c>
      <c r="I536">
        <v>7.66</v>
      </c>
      <c r="J536">
        <v>73181</v>
      </c>
      <c r="K536" t="s">
        <v>1343</v>
      </c>
      <c r="L536">
        <v>84600</v>
      </c>
      <c r="M536" t="s">
        <v>1336</v>
      </c>
      <c r="N536">
        <v>13400</v>
      </c>
      <c r="O536" t="s">
        <v>1337</v>
      </c>
      <c r="P536" t="s">
        <v>1345</v>
      </c>
      <c r="Q536" s="1">
        <v>44075</v>
      </c>
      <c r="R536" t="s">
        <v>1663</v>
      </c>
    </row>
    <row r="537" spans="1:18" x14ac:dyDescent="0.25">
      <c r="A537" t="s">
        <v>1339</v>
      </c>
      <c r="B537" t="s">
        <v>1367</v>
      </c>
      <c r="C537" t="s">
        <v>1341</v>
      </c>
      <c r="D537" t="s">
        <v>1342</v>
      </c>
      <c r="E537">
        <v>60</v>
      </c>
      <c r="F537" s="1">
        <v>43797</v>
      </c>
      <c r="G537">
        <v>66900</v>
      </c>
      <c r="H537">
        <v>0</v>
      </c>
      <c r="I537">
        <v>0</v>
      </c>
      <c r="J537">
        <v>0</v>
      </c>
      <c r="K537" t="s">
        <v>1356</v>
      </c>
      <c r="L537">
        <v>63900</v>
      </c>
      <c r="M537" t="s">
        <v>1359</v>
      </c>
      <c r="N537">
        <v>13600</v>
      </c>
      <c r="O537" t="s">
        <v>1357</v>
      </c>
      <c r="P537" t="s">
        <v>1338</v>
      </c>
      <c r="Q537" s="1">
        <v>43875</v>
      </c>
      <c r="R537" t="s">
        <v>1828</v>
      </c>
    </row>
    <row r="538" spans="1:18" x14ac:dyDescent="0.25">
      <c r="A538" t="s">
        <v>1346</v>
      </c>
      <c r="B538" t="s">
        <v>1373</v>
      </c>
      <c r="C538" t="s">
        <v>1365</v>
      </c>
      <c r="D538" t="s">
        <v>1342</v>
      </c>
      <c r="E538">
        <v>55</v>
      </c>
      <c r="F538" s="1">
        <v>45554</v>
      </c>
      <c r="G538">
        <v>31900</v>
      </c>
      <c r="H538">
        <v>0</v>
      </c>
      <c r="I538">
        <v>0</v>
      </c>
      <c r="J538">
        <v>0</v>
      </c>
      <c r="K538" t="s">
        <v>1356</v>
      </c>
      <c r="L538">
        <v>37100</v>
      </c>
      <c r="M538" t="s">
        <v>1352</v>
      </c>
      <c r="N538">
        <v>28300</v>
      </c>
      <c r="O538" t="s">
        <v>1357</v>
      </c>
      <c r="P538" t="s">
        <v>1338</v>
      </c>
      <c r="Q538" s="1">
        <v>45998</v>
      </c>
      <c r="R538" t="s">
        <v>1580</v>
      </c>
    </row>
    <row r="539" spans="1:18" x14ac:dyDescent="0.25">
      <c r="A539" t="s">
        <v>1331</v>
      </c>
      <c r="B539" t="s">
        <v>1340</v>
      </c>
      <c r="C539" t="s">
        <v>1341</v>
      </c>
      <c r="D539" t="s">
        <v>1334</v>
      </c>
      <c r="E539">
        <v>52</v>
      </c>
      <c r="F539" s="1">
        <v>45259</v>
      </c>
      <c r="G539">
        <v>24900</v>
      </c>
      <c r="H539">
        <v>0</v>
      </c>
      <c r="I539">
        <v>0</v>
      </c>
      <c r="J539">
        <v>0</v>
      </c>
      <c r="K539" t="s">
        <v>1356</v>
      </c>
      <c r="L539">
        <v>30900</v>
      </c>
      <c r="M539" t="s">
        <v>1359</v>
      </c>
      <c r="N539">
        <v>7900</v>
      </c>
      <c r="O539" t="s">
        <v>1357</v>
      </c>
      <c r="P539" t="s">
        <v>1338</v>
      </c>
      <c r="Q539" s="1">
        <v>45908</v>
      </c>
      <c r="R539" t="s">
        <v>1585</v>
      </c>
    </row>
    <row r="540" spans="1:18" x14ac:dyDescent="0.25">
      <c r="A540" t="s">
        <v>1331</v>
      </c>
      <c r="B540" t="s">
        <v>1362</v>
      </c>
      <c r="C540" t="s">
        <v>1363</v>
      </c>
      <c r="D540" t="s">
        <v>1334</v>
      </c>
      <c r="E540">
        <v>62</v>
      </c>
      <c r="F540" s="1">
        <v>44424</v>
      </c>
      <c r="G540">
        <v>115400</v>
      </c>
      <c r="H540">
        <v>2176500</v>
      </c>
      <c r="I540">
        <v>12.8</v>
      </c>
      <c r="J540">
        <v>58174</v>
      </c>
      <c r="K540" t="s">
        <v>1343</v>
      </c>
      <c r="L540">
        <v>114800</v>
      </c>
      <c r="M540" t="s">
        <v>1336</v>
      </c>
      <c r="N540">
        <v>11200</v>
      </c>
      <c r="O540" t="s">
        <v>1337</v>
      </c>
      <c r="P540" t="s">
        <v>1338</v>
      </c>
      <c r="Q540" s="1">
        <v>46114</v>
      </c>
      <c r="R540" t="s">
        <v>1384</v>
      </c>
    </row>
    <row r="541" spans="1:18" x14ac:dyDescent="0.25">
      <c r="A541" t="s">
        <v>1339</v>
      </c>
      <c r="B541" t="s">
        <v>1367</v>
      </c>
      <c r="C541" t="s">
        <v>1341</v>
      </c>
      <c r="D541" t="s">
        <v>1334</v>
      </c>
      <c r="E541">
        <v>54</v>
      </c>
      <c r="F541" s="1">
        <v>43570</v>
      </c>
      <c r="G541">
        <v>124700</v>
      </c>
      <c r="H541">
        <v>513800</v>
      </c>
      <c r="I541">
        <v>10.029999999999999</v>
      </c>
      <c r="J541">
        <v>16586</v>
      </c>
      <c r="K541" t="s">
        <v>1343</v>
      </c>
      <c r="L541">
        <v>100700</v>
      </c>
      <c r="M541" t="s">
        <v>1336</v>
      </c>
      <c r="N541">
        <v>5700</v>
      </c>
      <c r="O541" t="s">
        <v>1337</v>
      </c>
      <c r="P541" t="s">
        <v>1345</v>
      </c>
      <c r="Q541" s="1">
        <v>44958</v>
      </c>
      <c r="R541" t="s">
        <v>1679</v>
      </c>
    </row>
    <row r="542" spans="1:18" x14ac:dyDescent="0.25">
      <c r="A542" t="s">
        <v>1339</v>
      </c>
      <c r="B542" t="s">
        <v>1349</v>
      </c>
      <c r="C542" t="s">
        <v>1350</v>
      </c>
      <c r="D542" t="s">
        <v>1342</v>
      </c>
      <c r="E542">
        <v>63</v>
      </c>
      <c r="F542" s="1">
        <v>43667</v>
      </c>
      <c r="G542">
        <v>226400</v>
      </c>
      <c r="H542">
        <v>0</v>
      </c>
      <c r="I542">
        <v>0</v>
      </c>
      <c r="J542">
        <v>0</v>
      </c>
      <c r="K542" t="s">
        <v>1356</v>
      </c>
      <c r="L542">
        <v>126000</v>
      </c>
      <c r="M542" t="s">
        <v>1352</v>
      </c>
      <c r="N542">
        <v>10000</v>
      </c>
      <c r="O542" t="s">
        <v>1357</v>
      </c>
      <c r="P542" t="s">
        <v>1338</v>
      </c>
      <c r="Q542" s="1">
        <v>45488</v>
      </c>
      <c r="R542" t="s">
        <v>1679</v>
      </c>
    </row>
    <row r="543" spans="1:18" x14ac:dyDescent="0.25">
      <c r="A543" t="s">
        <v>1346</v>
      </c>
      <c r="B543" t="s">
        <v>1367</v>
      </c>
      <c r="C543" t="s">
        <v>1341</v>
      </c>
      <c r="D543" t="s">
        <v>1334</v>
      </c>
      <c r="E543">
        <v>45</v>
      </c>
      <c r="F543" s="1">
        <v>45963</v>
      </c>
      <c r="G543">
        <v>48900</v>
      </c>
      <c r="H543">
        <v>0</v>
      </c>
      <c r="I543">
        <v>0</v>
      </c>
      <c r="J543">
        <v>0</v>
      </c>
      <c r="K543" t="s">
        <v>1356</v>
      </c>
      <c r="L543">
        <v>40500</v>
      </c>
      <c r="M543" t="s">
        <v>1336</v>
      </c>
      <c r="N543">
        <v>12600</v>
      </c>
      <c r="O543" t="s">
        <v>1357</v>
      </c>
      <c r="P543" t="s">
        <v>1338</v>
      </c>
      <c r="Q543" s="1">
        <v>44743</v>
      </c>
      <c r="R543" t="s">
        <v>1540</v>
      </c>
    </row>
    <row r="544" spans="1:18" x14ac:dyDescent="0.25">
      <c r="A544" t="s">
        <v>1339</v>
      </c>
      <c r="B544" t="s">
        <v>1354</v>
      </c>
      <c r="C544" t="s">
        <v>1355</v>
      </c>
      <c r="D544" t="s">
        <v>1342</v>
      </c>
      <c r="E544">
        <v>30</v>
      </c>
      <c r="F544" s="1">
        <v>45308</v>
      </c>
      <c r="G544">
        <v>66500</v>
      </c>
      <c r="H544">
        <v>2030200</v>
      </c>
      <c r="I544">
        <v>11.02</v>
      </c>
      <c r="J544">
        <v>66485</v>
      </c>
      <c r="K544" t="s">
        <v>1335</v>
      </c>
      <c r="L544">
        <v>56200</v>
      </c>
      <c r="M544" t="s">
        <v>16</v>
      </c>
      <c r="N544">
        <v>7800</v>
      </c>
      <c r="O544" t="s">
        <v>1337</v>
      </c>
      <c r="P544" t="s">
        <v>1338</v>
      </c>
      <c r="Q544" s="1">
        <v>46170</v>
      </c>
      <c r="R544" t="s">
        <v>1565</v>
      </c>
    </row>
    <row r="545" spans="1:18" x14ac:dyDescent="0.25">
      <c r="A545" t="s">
        <v>1339</v>
      </c>
      <c r="B545" t="s">
        <v>1369</v>
      </c>
      <c r="C545" t="s">
        <v>1370</v>
      </c>
      <c r="D545" t="s">
        <v>1342</v>
      </c>
      <c r="E545">
        <v>41</v>
      </c>
      <c r="F545" s="1">
        <v>45332</v>
      </c>
      <c r="G545">
        <v>23200</v>
      </c>
      <c r="H545">
        <v>370100</v>
      </c>
      <c r="I545">
        <v>11.17</v>
      </c>
      <c r="J545">
        <v>32739</v>
      </c>
      <c r="K545" t="s">
        <v>1335</v>
      </c>
      <c r="L545">
        <v>23800</v>
      </c>
      <c r="M545" t="s">
        <v>1344</v>
      </c>
      <c r="N545">
        <v>1700</v>
      </c>
      <c r="O545" t="s">
        <v>1337</v>
      </c>
      <c r="P545" t="s">
        <v>1376</v>
      </c>
      <c r="Q545" s="1">
        <v>45046</v>
      </c>
      <c r="R545" t="s">
        <v>1814</v>
      </c>
    </row>
    <row r="546" spans="1:18" x14ac:dyDescent="0.25">
      <c r="A546" t="s">
        <v>1339</v>
      </c>
      <c r="B546" t="s">
        <v>1360</v>
      </c>
      <c r="C546" t="s">
        <v>1341</v>
      </c>
      <c r="D546" t="s">
        <v>1342</v>
      </c>
      <c r="E546">
        <v>59</v>
      </c>
      <c r="F546" s="1">
        <v>45462</v>
      </c>
      <c r="G546">
        <v>277900</v>
      </c>
      <c r="H546">
        <v>0</v>
      </c>
      <c r="I546">
        <v>0</v>
      </c>
      <c r="J546">
        <v>0</v>
      </c>
      <c r="K546" t="s">
        <v>1356</v>
      </c>
      <c r="L546">
        <v>253900</v>
      </c>
      <c r="M546" t="s">
        <v>1359</v>
      </c>
      <c r="N546">
        <v>11500</v>
      </c>
      <c r="O546" t="s">
        <v>1357</v>
      </c>
      <c r="P546" t="s">
        <v>1361</v>
      </c>
      <c r="Q546" s="1">
        <v>45875</v>
      </c>
      <c r="R546" t="s">
        <v>1625</v>
      </c>
    </row>
    <row r="547" spans="1:18" x14ac:dyDescent="0.25">
      <c r="A547" t="s">
        <v>1346</v>
      </c>
      <c r="B547" t="s">
        <v>1373</v>
      </c>
      <c r="C547" t="s">
        <v>1365</v>
      </c>
      <c r="D547" t="s">
        <v>1334</v>
      </c>
      <c r="E547">
        <v>47</v>
      </c>
      <c r="F547" s="1">
        <v>44755</v>
      </c>
      <c r="G547">
        <v>79600</v>
      </c>
      <c r="H547">
        <v>151800</v>
      </c>
      <c r="I547">
        <v>13.44</v>
      </c>
      <c r="J547">
        <v>7248</v>
      </c>
      <c r="K547" t="s">
        <v>1335</v>
      </c>
      <c r="L547">
        <v>93300</v>
      </c>
      <c r="M547" t="s">
        <v>16</v>
      </c>
      <c r="N547">
        <v>11800</v>
      </c>
      <c r="O547" t="s">
        <v>1337</v>
      </c>
      <c r="P547" t="s">
        <v>1338</v>
      </c>
      <c r="Q547" s="1">
        <v>44194</v>
      </c>
      <c r="R547" t="s">
        <v>1567</v>
      </c>
    </row>
    <row r="548" spans="1:18" x14ac:dyDescent="0.25">
      <c r="A548" t="s">
        <v>1339</v>
      </c>
      <c r="B548" t="s">
        <v>1358</v>
      </c>
      <c r="C548" t="s">
        <v>1333</v>
      </c>
      <c r="D548" t="s">
        <v>1334</v>
      </c>
      <c r="E548">
        <v>47</v>
      </c>
      <c r="F548" s="1">
        <v>44375</v>
      </c>
      <c r="G548">
        <v>138600</v>
      </c>
      <c r="H548">
        <v>201700</v>
      </c>
      <c r="I548">
        <v>11.02</v>
      </c>
      <c r="J548">
        <v>6605</v>
      </c>
      <c r="K548" t="s">
        <v>1343</v>
      </c>
      <c r="L548">
        <v>117400</v>
      </c>
      <c r="M548" t="s">
        <v>1359</v>
      </c>
      <c r="N548">
        <v>4600</v>
      </c>
      <c r="O548" t="s">
        <v>1337</v>
      </c>
      <c r="P548" t="s">
        <v>1338</v>
      </c>
      <c r="Q548" s="1">
        <v>46043</v>
      </c>
      <c r="R548" t="s">
        <v>1387</v>
      </c>
    </row>
    <row r="549" spans="1:18" x14ac:dyDescent="0.25">
      <c r="A549" t="s">
        <v>1366</v>
      </c>
      <c r="B549" t="s">
        <v>1360</v>
      </c>
      <c r="C549" t="s">
        <v>1341</v>
      </c>
      <c r="D549" t="s">
        <v>1334</v>
      </c>
      <c r="E549">
        <v>22</v>
      </c>
      <c r="F549" s="1">
        <v>43675</v>
      </c>
      <c r="G549">
        <v>142800</v>
      </c>
      <c r="H549">
        <v>0</v>
      </c>
      <c r="I549">
        <v>0</v>
      </c>
      <c r="J549">
        <v>0</v>
      </c>
      <c r="K549" t="s">
        <v>1356</v>
      </c>
      <c r="L549">
        <v>140800</v>
      </c>
      <c r="M549" t="s">
        <v>16</v>
      </c>
      <c r="N549">
        <v>2700</v>
      </c>
      <c r="O549" t="s">
        <v>1357</v>
      </c>
      <c r="P549" t="s">
        <v>1338</v>
      </c>
      <c r="Q549" s="1">
        <v>45646</v>
      </c>
      <c r="R549" t="s">
        <v>1571</v>
      </c>
    </row>
    <row r="550" spans="1:18" x14ac:dyDescent="0.25">
      <c r="A550" t="s">
        <v>1331</v>
      </c>
      <c r="B550" t="s">
        <v>1369</v>
      </c>
      <c r="C550" t="s">
        <v>1370</v>
      </c>
      <c r="D550" t="s">
        <v>1342</v>
      </c>
      <c r="E550">
        <v>61</v>
      </c>
      <c r="F550" s="1">
        <v>44028</v>
      </c>
      <c r="G550">
        <v>259200</v>
      </c>
      <c r="H550">
        <v>1048900</v>
      </c>
      <c r="I550">
        <v>8.19</v>
      </c>
      <c r="J550">
        <v>21363</v>
      </c>
      <c r="K550" t="s">
        <v>1343</v>
      </c>
      <c r="L550">
        <v>335900</v>
      </c>
      <c r="M550" t="s">
        <v>1359</v>
      </c>
      <c r="N550">
        <v>32100</v>
      </c>
      <c r="O550" t="s">
        <v>1337</v>
      </c>
      <c r="P550" t="s">
        <v>1345</v>
      </c>
      <c r="Q550" s="1">
        <v>44150</v>
      </c>
      <c r="R550" t="s">
        <v>1410</v>
      </c>
    </row>
    <row r="551" spans="1:18" x14ac:dyDescent="0.25">
      <c r="A551" t="s">
        <v>1346</v>
      </c>
      <c r="B551" t="s">
        <v>1369</v>
      </c>
      <c r="C551" t="s">
        <v>1370</v>
      </c>
      <c r="D551" t="s">
        <v>1342</v>
      </c>
      <c r="E551">
        <v>33</v>
      </c>
      <c r="F551" s="1">
        <v>45029</v>
      </c>
      <c r="G551">
        <v>37000</v>
      </c>
      <c r="H551">
        <v>758200</v>
      </c>
      <c r="I551">
        <v>9.36</v>
      </c>
      <c r="J551">
        <v>18998</v>
      </c>
      <c r="K551" t="s">
        <v>1351</v>
      </c>
      <c r="L551">
        <v>40200</v>
      </c>
      <c r="M551" t="s">
        <v>1352</v>
      </c>
      <c r="N551">
        <v>13200</v>
      </c>
      <c r="O551" t="s">
        <v>1353</v>
      </c>
      <c r="P551" t="s">
        <v>1338</v>
      </c>
      <c r="Q551" s="1">
        <v>45710</v>
      </c>
      <c r="R551" t="s">
        <v>1515</v>
      </c>
    </row>
    <row r="552" spans="1:18" x14ac:dyDescent="0.25">
      <c r="A552" t="s">
        <v>1366</v>
      </c>
      <c r="B552" t="s">
        <v>1369</v>
      </c>
      <c r="C552" t="s">
        <v>1370</v>
      </c>
      <c r="D552" t="s">
        <v>1342</v>
      </c>
      <c r="E552">
        <v>29</v>
      </c>
      <c r="F552" s="1">
        <v>44236</v>
      </c>
      <c r="G552">
        <v>135700</v>
      </c>
      <c r="H552">
        <v>500300</v>
      </c>
      <c r="I552">
        <v>14.08</v>
      </c>
      <c r="J552">
        <v>13692</v>
      </c>
      <c r="K552" t="s">
        <v>1374</v>
      </c>
      <c r="L552">
        <v>133700</v>
      </c>
      <c r="M552" t="s">
        <v>1336</v>
      </c>
      <c r="N552">
        <v>6900</v>
      </c>
      <c r="O552" t="s">
        <v>1353</v>
      </c>
      <c r="P552" t="s">
        <v>1345</v>
      </c>
      <c r="Q552" s="1">
        <v>45982</v>
      </c>
      <c r="R552" t="s">
        <v>1569</v>
      </c>
    </row>
    <row r="553" spans="1:18" x14ac:dyDescent="0.25">
      <c r="A553" t="s">
        <v>1346</v>
      </c>
      <c r="B553" t="s">
        <v>1360</v>
      </c>
      <c r="C553" t="s">
        <v>1341</v>
      </c>
      <c r="D553" t="s">
        <v>1334</v>
      </c>
      <c r="E553">
        <v>56</v>
      </c>
      <c r="F553" s="1">
        <v>45967</v>
      </c>
      <c r="G553">
        <v>73400</v>
      </c>
      <c r="H553">
        <v>0</v>
      </c>
      <c r="I553">
        <v>0</v>
      </c>
      <c r="J553">
        <v>0</v>
      </c>
      <c r="K553" t="s">
        <v>1356</v>
      </c>
      <c r="L553">
        <v>62400</v>
      </c>
      <c r="M553" t="s">
        <v>1336</v>
      </c>
      <c r="N553">
        <v>3100</v>
      </c>
      <c r="O553" t="s">
        <v>1357</v>
      </c>
      <c r="P553" t="s">
        <v>1345</v>
      </c>
      <c r="Q553" s="1">
        <v>45337</v>
      </c>
      <c r="R553" t="s">
        <v>1530</v>
      </c>
    </row>
    <row r="554" spans="1:18" x14ac:dyDescent="0.25">
      <c r="A554" t="s">
        <v>1366</v>
      </c>
      <c r="B554" t="s">
        <v>1332</v>
      </c>
      <c r="C554" t="s">
        <v>1333</v>
      </c>
      <c r="D554" t="s">
        <v>1342</v>
      </c>
      <c r="E554">
        <v>42</v>
      </c>
      <c r="F554" s="1">
        <v>44094</v>
      </c>
      <c r="G554">
        <v>449100</v>
      </c>
      <c r="H554">
        <v>251000</v>
      </c>
      <c r="I554">
        <v>15.34</v>
      </c>
      <c r="J554">
        <v>12211</v>
      </c>
      <c r="K554" t="s">
        <v>1343</v>
      </c>
      <c r="L554">
        <v>378000</v>
      </c>
      <c r="M554" t="s">
        <v>1352</v>
      </c>
      <c r="N554">
        <v>4100</v>
      </c>
      <c r="O554" t="s">
        <v>1337</v>
      </c>
      <c r="P554" t="s">
        <v>1361</v>
      </c>
      <c r="Q554" s="1">
        <v>43647</v>
      </c>
      <c r="R554" t="s">
        <v>1436</v>
      </c>
    </row>
    <row r="555" spans="1:18" x14ac:dyDescent="0.25">
      <c r="A555" t="s">
        <v>1339</v>
      </c>
      <c r="B555" t="s">
        <v>1340</v>
      </c>
      <c r="C555" t="s">
        <v>1341</v>
      </c>
      <c r="D555" t="s">
        <v>1342</v>
      </c>
      <c r="E555">
        <v>62</v>
      </c>
      <c r="F555" s="1">
        <v>45094</v>
      </c>
      <c r="G555">
        <v>36900</v>
      </c>
      <c r="H555">
        <v>185700</v>
      </c>
      <c r="I555">
        <v>11.1</v>
      </c>
      <c r="J555">
        <v>4047</v>
      </c>
      <c r="K555" t="s">
        <v>1335</v>
      </c>
      <c r="L555">
        <v>29100</v>
      </c>
      <c r="M555" t="s">
        <v>16</v>
      </c>
      <c r="N555">
        <v>27500</v>
      </c>
      <c r="O555" t="s">
        <v>1337</v>
      </c>
      <c r="P555" t="s">
        <v>1338</v>
      </c>
      <c r="Q555" s="1">
        <v>45230</v>
      </c>
      <c r="R555" t="s">
        <v>1776</v>
      </c>
    </row>
    <row r="556" spans="1:18" x14ac:dyDescent="0.25">
      <c r="A556" t="s">
        <v>1331</v>
      </c>
      <c r="B556" t="s">
        <v>1367</v>
      </c>
      <c r="C556" t="s">
        <v>1341</v>
      </c>
      <c r="D556" t="s">
        <v>1334</v>
      </c>
      <c r="E556">
        <v>46</v>
      </c>
      <c r="F556" s="1">
        <v>45167</v>
      </c>
      <c r="G556">
        <v>203000</v>
      </c>
      <c r="H556">
        <v>711600</v>
      </c>
      <c r="I556">
        <v>13.78</v>
      </c>
      <c r="J556">
        <v>16477</v>
      </c>
      <c r="K556" t="s">
        <v>1343</v>
      </c>
      <c r="L556">
        <v>175500</v>
      </c>
      <c r="M556" t="s">
        <v>1344</v>
      </c>
      <c r="N556">
        <v>9600</v>
      </c>
      <c r="O556" t="s">
        <v>1337</v>
      </c>
      <c r="P556" t="s">
        <v>1361</v>
      </c>
      <c r="Q556" s="1">
        <v>46156</v>
      </c>
      <c r="R556" t="s">
        <v>1617</v>
      </c>
    </row>
    <row r="557" spans="1:18" x14ac:dyDescent="0.25">
      <c r="A557" t="s">
        <v>1339</v>
      </c>
      <c r="B557" t="s">
        <v>1347</v>
      </c>
      <c r="C557" t="s">
        <v>1348</v>
      </c>
      <c r="D557" t="s">
        <v>1342</v>
      </c>
      <c r="E557">
        <v>32</v>
      </c>
      <c r="F557" s="1">
        <v>43852</v>
      </c>
      <c r="G557">
        <v>101000</v>
      </c>
      <c r="H557">
        <v>0</v>
      </c>
      <c r="I557">
        <v>0</v>
      </c>
      <c r="J557">
        <v>0</v>
      </c>
      <c r="K557" t="s">
        <v>1356</v>
      </c>
      <c r="L557">
        <v>120100</v>
      </c>
      <c r="M557" t="s">
        <v>16</v>
      </c>
      <c r="N557">
        <v>5200</v>
      </c>
      <c r="O557" t="s">
        <v>1357</v>
      </c>
      <c r="P557" t="s">
        <v>1361</v>
      </c>
      <c r="Q557" s="1">
        <v>44879</v>
      </c>
      <c r="R557" t="s">
        <v>1839</v>
      </c>
    </row>
    <row r="558" spans="1:18" x14ac:dyDescent="0.25">
      <c r="A558" t="s">
        <v>1339</v>
      </c>
      <c r="B558" t="s">
        <v>1340</v>
      </c>
      <c r="C558" t="s">
        <v>1341</v>
      </c>
      <c r="D558" t="s">
        <v>1334</v>
      </c>
      <c r="E558">
        <v>37</v>
      </c>
      <c r="F558" s="1">
        <v>45401</v>
      </c>
      <c r="G558">
        <v>96600</v>
      </c>
      <c r="H558">
        <v>254100</v>
      </c>
      <c r="I558">
        <v>10.76</v>
      </c>
      <c r="J558">
        <v>6538</v>
      </c>
      <c r="K558" t="s">
        <v>1343</v>
      </c>
      <c r="L558">
        <v>91200</v>
      </c>
      <c r="M558" t="s">
        <v>1336</v>
      </c>
      <c r="N558">
        <v>13400</v>
      </c>
      <c r="O558" t="s">
        <v>1337</v>
      </c>
      <c r="P558" t="s">
        <v>1338</v>
      </c>
      <c r="Q558" s="1">
        <v>45635</v>
      </c>
      <c r="R558" t="s">
        <v>1427</v>
      </c>
    </row>
    <row r="559" spans="1:18" x14ac:dyDescent="0.25">
      <c r="A559" t="s">
        <v>1331</v>
      </c>
      <c r="B559" t="s">
        <v>1371</v>
      </c>
      <c r="C559" t="s">
        <v>1372</v>
      </c>
      <c r="D559" t="s">
        <v>1334</v>
      </c>
      <c r="E559">
        <v>34</v>
      </c>
      <c r="F559" s="1">
        <v>45809</v>
      </c>
      <c r="G559">
        <v>78500</v>
      </c>
      <c r="H559">
        <v>0</v>
      </c>
      <c r="I559">
        <v>0</v>
      </c>
      <c r="J559">
        <v>0</v>
      </c>
      <c r="K559" t="s">
        <v>1356</v>
      </c>
      <c r="L559">
        <v>52000</v>
      </c>
      <c r="M559" t="s">
        <v>1344</v>
      </c>
      <c r="N559">
        <v>4100</v>
      </c>
      <c r="O559" t="s">
        <v>1357</v>
      </c>
      <c r="P559" t="s">
        <v>1338</v>
      </c>
      <c r="Q559" s="1">
        <v>44771</v>
      </c>
      <c r="R559" t="s">
        <v>1815</v>
      </c>
    </row>
    <row r="560" spans="1:18" x14ac:dyDescent="0.25">
      <c r="A560" t="s">
        <v>1331</v>
      </c>
      <c r="B560" t="s">
        <v>1349</v>
      </c>
      <c r="C560" t="s">
        <v>1350</v>
      </c>
      <c r="D560" t="s">
        <v>1342</v>
      </c>
      <c r="E560">
        <v>34</v>
      </c>
      <c r="F560" s="1">
        <v>45771</v>
      </c>
      <c r="G560">
        <v>235600</v>
      </c>
      <c r="H560">
        <v>118300</v>
      </c>
      <c r="I560">
        <v>13.18</v>
      </c>
      <c r="J560">
        <v>10576</v>
      </c>
      <c r="K560" t="s">
        <v>1335</v>
      </c>
      <c r="L560">
        <v>339700</v>
      </c>
      <c r="M560" t="s">
        <v>1359</v>
      </c>
      <c r="N560">
        <v>32800</v>
      </c>
      <c r="O560" t="s">
        <v>1337</v>
      </c>
      <c r="P560" t="s">
        <v>1338</v>
      </c>
      <c r="Q560" s="1">
        <v>44422</v>
      </c>
      <c r="R560" t="s">
        <v>1722</v>
      </c>
    </row>
    <row r="561" spans="1:18" x14ac:dyDescent="0.25">
      <c r="A561" t="s">
        <v>1339</v>
      </c>
      <c r="B561" t="s">
        <v>1364</v>
      </c>
      <c r="C561" t="s">
        <v>1365</v>
      </c>
      <c r="D561" t="s">
        <v>1334</v>
      </c>
      <c r="E561">
        <v>54</v>
      </c>
      <c r="F561" s="1">
        <v>44570</v>
      </c>
      <c r="G561">
        <v>93900</v>
      </c>
      <c r="H561">
        <v>0</v>
      </c>
      <c r="I561">
        <v>0</v>
      </c>
      <c r="J561">
        <v>0</v>
      </c>
      <c r="K561" t="s">
        <v>1356</v>
      </c>
      <c r="L561">
        <v>101400</v>
      </c>
      <c r="M561" t="s">
        <v>1344</v>
      </c>
      <c r="N561">
        <v>28700</v>
      </c>
      <c r="O561" t="s">
        <v>1357</v>
      </c>
      <c r="P561" t="s">
        <v>1338</v>
      </c>
      <c r="Q561" s="1">
        <v>43709</v>
      </c>
      <c r="R561" t="s">
        <v>1607</v>
      </c>
    </row>
    <row r="562" spans="1:18" x14ac:dyDescent="0.25">
      <c r="A562" t="s">
        <v>1331</v>
      </c>
      <c r="B562" t="s">
        <v>1332</v>
      </c>
      <c r="C562" t="s">
        <v>1333</v>
      </c>
      <c r="D562" t="s">
        <v>1342</v>
      </c>
      <c r="E562">
        <v>40</v>
      </c>
      <c r="F562" s="1">
        <v>43733</v>
      </c>
      <c r="G562">
        <v>20500</v>
      </c>
      <c r="H562">
        <v>0</v>
      </c>
      <c r="I562">
        <v>0</v>
      </c>
      <c r="J562">
        <v>0</v>
      </c>
      <c r="K562" t="s">
        <v>1356</v>
      </c>
      <c r="L562">
        <v>13300</v>
      </c>
      <c r="M562" t="s">
        <v>16</v>
      </c>
      <c r="N562">
        <v>5600</v>
      </c>
      <c r="O562" t="s">
        <v>1357</v>
      </c>
      <c r="P562" t="s">
        <v>1338</v>
      </c>
      <c r="Q562" s="1">
        <v>45371</v>
      </c>
      <c r="R562" t="s">
        <v>1731</v>
      </c>
    </row>
    <row r="563" spans="1:18" x14ac:dyDescent="0.25">
      <c r="A563" t="s">
        <v>1366</v>
      </c>
      <c r="B563" t="s">
        <v>1358</v>
      </c>
      <c r="C563" t="s">
        <v>1333</v>
      </c>
      <c r="D563" t="s">
        <v>1342</v>
      </c>
      <c r="E563">
        <v>31</v>
      </c>
      <c r="F563" s="1">
        <v>45932</v>
      </c>
      <c r="G563">
        <v>211500</v>
      </c>
      <c r="H563">
        <v>1160500</v>
      </c>
      <c r="I563">
        <v>9.32</v>
      </c>
      <c r="J563">
        <v>24271</v>
      </c>
      <c r="K563" t="s">
        <v>1351</v>
      </c>
      <c r="L563">
        <v>188100</v>
      </c>
      <c r="M563" t="s">
        <v>1352</v>
      </c>
      <c r="N563">
        <v>4800</v>
      </c>
      <c r="O563" t="s">
        <v>1353</v>
      </c>
      <c r="P563" t="s">
        <v>1345</v>
      </c>
      <c r="Q563" s="1">
        <v>45212</v>
      </c>
      <c r="R563" t="s">
        <v>1554</v>
      </c>
    </row>
    <row r="564" spans="1:18" x14ac:dyDescent="0.25">
      <c r="A564" t="s">
        <v>1331</v>
      </c>
      <c r="B564" t="s">
        <v>1340</v>
      </c>
      <c r="C564" t="s">
        <v>1341</v>
      </c>
      <c r="D564" t="s">
        <v>1334</v>
      </c>
      <c r="E564">
        <v>36</v>
      </c>
      <c r="F564" s="1">
        <v>45748</v>
      </c>
      <c r="G564">
        <v>181000</v>
      </c>
      <c r="H564">
        <v>233500</v>
      </c>
      <c r="I564">
        <v>8.08</v>
      </c>
      <c r="J564">
        <v>4743</v>
      </c>
      <c r="K564" t="s">
        <v>1343</v>
      </c>
      <c r="L564">
        <v>186000</v>
      </c>
      <c r="M564" t="s">
        <v>1359</v>
      </c>
      <c r="N564">
        <v>800</v>
      </c>
      <c r="O564" t="s">
        <v>1337</v>
      </c>
      <c r="P564" t="s">
        <v>1338</v>
      </c>
      <c r="Q564" s="1">
        <v>43515</v>
      </c>
      <c r="R564" t="s">
        <v>1579</v>
      </c>
    </row>
    <row r="565" spans="1:18" x14ac:dyDescent="0.25">
      <c r="A565" t="s">
        <v>1346</v>
      </c>
      <c r="B565" t="s">
        <v>1347</v>
      </c>
      <c r="C565" t="s">
        <v>1348</v>
      </c>
      <c r="D565" t="s">
        <v>1334</v>
      </c>
      <c r="E565">
        <v>51</v>
      </c>
      <c r="F565" s="1">
        <v>45322</v>
      </c>
      <c r="G565">
        <v>123500</v>
      </c>
      <c r="H565">
        <v>159200</v>
      </c>
      <c r="I565">
        <v>10.49</v>
      </c>
      <c r="J565">
        <v>7382</v>
      </c>
      <c r="K565" t="s">
        <v>1343</v>
      </c>
      <c r="L565">
        <v>176100</v>
      </c>
      <c r="M565" t="s">
        <v>16</v>
      </c>
      <c r="N565">
        <v>2200</v>
      </c>
      <c r="O565" t="s">
        <v>1337</v>
      </c>
      <c r="P565" t="s">
        <v>1376</v>
      </c>
      <c r="Q565" s="1">
        <v>45386</v>
      </c>
      <c r="R565" t="s">
        <v>1742</v>
      </c>
    </row>
    <row r="566" spans="1:18" x14ac:dyDescent="0.25">
      <c r="A566" t="s">
        <v>1346</v>
      </c>
      <c r="B566" t="s">
        <v>1368</v>
      </c>
      <c r="C566" t="s">
        <v>1365</v>
      </c>
      <c r="D566" t="s">
        <v>1334</v>
      </c>
      <c r="E566">
        <v>26</v>
      </c>
      <c r="F566" s="1">
        <v>45464</v>
      </c>
      <c r="G566">
        <v>28700</v>
      </c>
      <c r="H566">
        <v>333600</v>
      </c>
      <c r="I566">
        <v>12.34</v>
      </c>
      <c r="J566">
        <v>15757</v>
      </c>
      <c r="K566" t="s">
        <v>1374</v>
      </c>
      <c r="L566">
        <v>20700</v>
      </c>
      <c r="M566" t="s">
        <v>1359</v>
      </c>
      <c r="N566">
        <v>2500</v>
      </c>
      <c r="O566" t="s">
        <v>1353</v>
      </c>
      <c r="P566" t="s">
        <v>1338</v>
      </c>
      <c r="Q566" s="1">
        <v>45672</v>
      </c>
      <c r="R566" t="s">
        <v>1768</v>
      </c>
    </row>
    <row r="567" spans="1:18" x14ac:dyDescent="0.25">
      <c r="A567" t="s">
        <v>1366</v>
      </c>
      <c r="B567" t="s">
        <v>1369</v>
      </c>
      <c r="C567" t="s">
        <v>1370</v>
      </c>
      <c r="D567" t="s">
        <v>1342</v>
      </c>
      <c r="E567">
        <v>39</v>
      </c>
      <c r="F567" s="1">
        <v>44846</v>
      </c>
      <c r="G567">
        <v>32800</v>
      </c>
      <c r="H567">
        <v>0</v>
      </c>
      <c r="I567">
        <v>0</v>
      </c>
      <c r="J567">
        <v>0</v>
      </c>
      <c r="K567" t="s">
        <v>1356</v>
      </c>
      <c r="L567">
        <v>40800</v>
      </c>
      <c r="M567" t="s">
        <v>1344</v>
      </c>
      <c r="N567">
        <v>9600</v>
      </c>
      <c r="O567" t="s">
        <v>1357</v>
      </c>
      <c r="P567" t="s">
        <v>1376</v>
      </c>
      <c r="Q567" s="1">
        <v>46017</v>
      </c>
      <c r="R567" t="s">
        <v>1709</v>
      </c>
    </row>
    <row r="568" spans="1:18" x14ac:dyDescent="0.25">
      <c r="A568" t="s">
        <v>1331</v>
      </c>
      <c r="B568" t="s">
        <v>1362</v>
      </c>
      <c r="C568" t="s">
        <v>1363</v>
      </c>
      <c r="D568" t="s">
        <v>1334</v>
      </c>
      <c r="E568">
        <v>57</v>
      </c>
      <c r="F568" s="1">
        <v>44702</v>
      </c>
      <c r="G568">
        <v>15200</v>
      </c>
      <c r="H568">
        <v>464300</v>
      </c>
      <c r="I568">
        <v>10.11</v>
      </c>
      <c r="J568">
        <v>15006</v>
      </c>
      <c r="K568" t="s">
        <v>1343</v>
      </c>
      <c r="L568">
        <v>20500</v>
      </c>
      <c r="M568" t="s">
        <v>1336</v>
      </c>
      <c r="N568">
        <v>6300</v>
      </c>
      <c r="O568" t="s">
        <v>1337</v>
      </c>
      <c r="P568" t="s">
        <v>1338</v>
      </c>
      <c r="Q568" s="1">
        <v>46097</v>
      </c>
      <c r="R568" t="s">
        <v>1724</v>
      </c>
    </row>
    <row r="569" spans="1:18" x14ac:dyDescent="0.25">
      <c r="A569" t="s">
        <v>1346</v>
      </c>
      <c r="B569" t="s">
        <v>1371</v>
      </c>
      <c r="C569" t="s">
        <v>1372</v>
      </c>
      <c r="D569" t="s">
        <v>1334</v>
      </c>
      <c r="E569">
        <v>24</v>
      </c>
      <c r="F569" s="1">
        <v>44039</v>
      </c>
      <c r="G569">
        <v>110900</v>
      </c>
      <c r="H569">
        <v>101600</v>
      </c>
      <c r="I569">
        <v>12.64</v>
      </c>
      <c r="J569">
        <v>9057</v>
      </c>
      <c r="K569" t="s">
        <v>1335</v>
      </c>
      <c r="L569">
        <v>93500</v>
      </c>
      <c r="M569" t="s">
        <v>16</v>
      </c>
      <c r="N569">
        <v>2500</v>
      </c>
      <c r="O569" t="s">
        <v>1337</v>
      </c>
      <c r="P569" t="s">
        <v>1361</v>
      </c>
      <c r="Q569" s="1">
        <v>44431</v>
      </c>
      <c r="R569" t="s">
        <v>1395</v>
      </c>
    </row>
    <row r="570" spans="1:18" x14ac:dyDescent="0.25">
      <c r="A570" t="s">
        <v>1366</v>
      </c>
      <c r="B570" t="s">
        <v>1364</v>
      </c>
      <c r="C570" t="s">
        <v>1365</v>
      </c>
      <c r="D570" t="s">
        <v>1334</v>
      </c>
      <c r="E570">
        <v>24</v>
      </c>
      <c r="F570" s="1">
        <v>43514</v>
      </c>
      <c r="G570">
        <v>23800</v>
      </c>
      <c r="H570">
        <v>277300</v>
      </c>
      <c r="I570">
        <v>10.14</v>
      </c>
      <c r="J570">
        <v>24397</v>
      </c>
      <c r="K570" t="s">
        <v>1343</v>
      </c>
      <c r="L570">
        <v>22100</v>
      </c>
      <c r="M570" t="s">
        <v>1352</v>
      </c>
      <c r="N570">
        <v>6600</v>
      </c>
      <c r="O570" t="s">
        <v>1337</v>
      </c>
      <c r="P570" t="s">
        <v>1338</v>
      </c>
      <c r="Q570" s="1">
        <v>46153</v>
      </c>
      <c r="R570" t="s">
        <v>1592</v>
      </c>
    </row>
    <row r="571" spans="1:18" x14ac:dyDescent="0.25">
      <c r="A571" t="s">
        <v>1366</v>
      </c>
      <c r="B571" t="s">
        <v>1373</v>
      </c>
      <c r="C571" t="s">
        <v>1365</v>
      </c>
      <c r="D571" t="s">
        <v>1342</v>
      </c>
      <c r="E571">
        <v>40</v>
      </c>
      <c r="F571" s="1">
        <v>44616</v>
      </c>
      <c r="G571">
        <v>17400</v>
      </c>
      <c r="H571">
        <v>0</v>
      </c>
      <c r="I571">
        <v>0</v>
      </c>
      <c r="J571">
        <v>0</v>
      </c>
      <c r="K571" t="s">
        <v>1356</v>
      </c>
      <c r="L571">
        <v>12900</v>
      </c>
      <c r="M571" t="s">
        <v>1344</v>
      </c>
      <c r="N571">
        <v>13400</v>
      </c>
      <c r="O571" t="s">
        <v>1357</v>
      </c>
      <c r="P571" t="s">
        <v>1338</v>
      </c>
      <c r="Q571" s="1">
        <v>43929</v>
      </c>
      <c r="R571" t="s">
        <v>1684</v>
      </c>
    </row>
    <row r="572" spans="1:18" x14ac:dyDescent="0.25">
      <c r="A572" t="s">
        <v>1339</v>
      </c>
      <c r="B572" t="s">
        <v>1358</v>
      </c>
      <c r="C572" t="s">
        <v>1333</v>
      </c>
      <c r="D572" t="s">
        <v>1334</v>
      </c>
      <c r="E572">
        <v>30</v>
      </c>
      <c r="F572" s="1">
        <v>43688</v>
      </c>
      <c r="G572">
        <v>221700</v>
      </c>
      <c r="H572">
        <v>708700</v>
      </c>
      <c r="I572">
        <v>14.55</v>
      </c>
      <c r="J572">
        <v>34211</v>
      </c>
      <c r="K572" t="s">
        <v>1351</v>
      </c>
      <c r="L572">
        <v>210400</v>
      </c>
      <c r="M572" t="s">
        <v>16</v>
      </c>
      <c r="N572">
        <v>13700</v>
      </c>
      <c r="O572" t="s">
        <v>1353</v>
      </c>
      <c r="P572" t="s">
        <v>1361</v>
      </c>
      <c r="Q572" s="1">
        <v>43927</v>
      </c>
      <c r="R572" t="s">
        <v>1417</v>
      </c>
    </row>
    <row r="573" spans="1:18" x14ac:dyDescent="0.25">
      <c r="A573" t="s">
        <v>1339</v>
      </c>
      <c r="B573" t="s">
        <v>1349</v>
      </c>
      <c r="C573" t="s">
        <v>1350</v>
      </c>
      <c r="D573" t="s">
        <v>1342</v>
      </c>
      <c r="E573">
        <v>44</v>
      </c>
      <c r="F573" s="1">
        <v>44897</v>
      </c>
      <c r="G573">
        <v>144100</v>
      </c>
      <c r="H573">
        <v>235300</v>
      </c>
      <c r="I573">
        <v>9.16</v>
      </c>
      <c r="J573">
        <v>7500</v>
      </c>
      <c r="K573" t="s">
        <v>1343</v>
      </c>
      <c r="L573">
        <v>142800</v>
      </c>
      <c r="M573" t="s">
        <v>1352</v>
      </c>
      <c r="N573">
        <v>1500</v>
      </c>
      <c r="O573" t="s">
        <v>1337</v>
      </c>
      <c r="P573" t="s">
        <v>1338</v>
      </c>
      <c r="Q573" s="1">
        <v>44197</v>
      </c>
      <c r="R573" t="s">
        <v>1603</v>
      </c>
    </row>
    <row r="574" spans="1:18" x14ac:dyDescent="0.25">
      <c r="A574" t="s">
        <v>1339</v>
      </c>
      <c r="B574" t="s">
        <v>1364</v>
      </c>
      <c r="C574" t="s">
        <v>1365</v>
      </c>
      <c r="D574" t="s">
        <v>1342</v>
      </c>
      <c r="E574">
        <v>55</v>
      </c>
      <c r="F574" s="1">
        <v>44994</v>
      </c>
      <c r="G574">
        <v>56500</v>
      </c>
      <c r="H574">
        <v>112200</v>
      </c>
      <c r="I574">
        <v>10.58</v>
      </c>
      <c r="J574">
        <v>2877</v>
      </c>
      <c r="K574" t="s">
        <v>1351</v>
      </c>
      <c r="L574">
        <v>65800</v>
      </c>
      <c r="M574" t="s">
        <v>16</v>
      </c>
      <c r="N574">
        <v>7600</v>
      </c>
      <c r="O574" t="s">
        <v>1353</v>
      </c>
      <c r="P574" t="s">
        <v>1345</v>
      </c>
      <c r="Q574" s="1">
        <v>44651</v>
      </c>
      <c r="R574" t="s">
        <v>1510</v>
      </c>
    </row>
    <row r="575" spans="1:18" x14ac:dyDescent="0.25">
      <c r="A575" t="s">
        <v>1339</v>
      </c>
      <c r="B575" t="s">
        <v>1369</v>
      </c>
      <c r="C575" t="s">
        <v>1370</v>
      </c>
      <c r="D575" t="s">
        <v>1334</v>
      </c>
      <c r="E575">
        <v>46</v>
      </c>
      <c r="F575" s="1">
        <v>45285</v>
      </c>
      <c r="G575">
        <v>66900</v>
      </c>
      <c r="H575">
        <v>0</v>
      </c>
      <c r="I575">
        <v>0</v>
      </c>
      <c r="J575">
        <v>0</v>
      </c>
      <c r="K575" t="s">
        <v>1356</v>
      </c>
      <c r="L575">
        <v>85100</v>
      </c>
      <c r="M575" t="s">
        <v>1344</v>
      </c>
      <c r="N575">
        <v>2400</v>
      </c>
      <c r="O575" t="s">
        <v>1357</v>
      </c>
      <c r="P575" t="s">
        <v>1345</v>
      </c>
      <c r="Q575" s="1">
        <v>44065</v>
      </c>
      <c r="R575" t="s">
        <v>1797</v>
      </c>
    </row>
    <row r="576" spans="1:18" x14ac:dyDescent="0.25">
      <c r="A576" t="s">
        <v>1331</v>
      </c>
      <c r="B576" t="s">
        <v>1362</v>
      </c>
      <c r="C576" t="s">
        <v>1363</v>
      </c>
      <c r="D576" t="s">
        <v>1334</v>
      </c>
      <c r="E576">
        <v>57</v>
      </c>
      <c r="F576" s="1">
        <v>45790</v>
      </c>
      <c r="G576">
        <v>9700</v>
      </c>
      <c r="H576">
        <v>0</v>
      </c>
      <c r="I576">
        <v>0</v>
      </c>
      <c r="J576">
        <v>0</v>
      </c>
      <c r="K576" t="s">
        <v>1356</v>
      </c>
      <c r="L576">
        <v>7900</v>
      </c>
      <c r="M576" t="s">
        <v>16</v>
      </c>
      <c r="N576">
        <v>19100</v>
      </c>
      <c r="O576" t="s">
        <v>1357</v>
      </c>
      <c r="P576" t="s">
        <v>1345</v>
      </c>
      <c r="Q576" s="1">
        <v>44199</v>
      </c>
      <c r="R576" t="s">
        <v>1463</v>
      </c>
    </row>
    <row r="577" spans="1:18" x14ac:dyDescent="0.25">
      <c r="A577" t="s">
        <v>1346</v>
      </c>
      <c r="B577" t="s">
        <v>1332</v>
      </c>
      <c r="C577" t="s">
        <v>1333</v>
      </c>
      <c r="D577" t="s">
        <v>1342</v>
      </c>
      <c r="E577">
        <v>58</v>
      </c>
      <c r="F577" s="1">
        <v>44927</v>
      </c>
      <c r="G577">
        <v>163500</v>
      </c>
      <c r="H577">
        <v>362200</v>
      </c>
      <c r="I577">
        <v>11.91</v>
      </c>
      <c r="J577">
        <v>8040</v>
      </c>
      <c r="K577" t="s">
        <v>1343</v>
      </c>
      <c r="L577">
        <v>83100</v>
      </c>
      <c r="M577" t="s">
        <v>1359</v>
      </c>
      <c r="N577">
        <v>17200</v>
      </c>
      <c r="O577" t="s">
        <v>1337</v>
      </c>
      <c r="P577" t="s">
        <v>1345</v>
      </c>
      <c r="Q577" s="1">
        <v>43520</v>
      </c>
      <c r="R577" t="s">
        <v>1842</v>
      </c>
    </row>
    <row r="578" spans="1:18" x14ac:dyDescent="0.25">
      <c r="A578" t="s">
        <v>1346</v>
      </c>
      <c r="B578" t="s">
        <v>1362</v>
      </c>
      <c r="C578" t="s">
        <v>1363</v>
      </c>
      <c r="D578" t="s">
        <v>1342</v>
      </c>
      <c r="E578">
        <v>41</v>
      </c>
      <c r="F578" s="1">
        <v>44596</v>
      </c>
      <c r="G578">
        <v>41600</v>
      </c>
      <c r="H578">
        <v>275900</v>
      </c>
      <c r="I578">
        <v>11.51</v>
      </c>
      <c r="J578">
        <v>12925</v>
      </c>
      <c r="K578" t="s">
        <v>1343</v>
      </c>
      <c r="L578">
        <v>41400</v>
      </c>
      <c r="M578" t="s">
        <v>1344</v>
      </c>
      <c r="N578">
        <v>3800</v>
      </c>
      <c r="O578" t="s">
        <v>1337</v>
      </c>
      <c r="P578" t="s">
        <v>1361</v>
      </c>
      <c r="Q578" s="1">
        <v>46083</v>
      </c>
      <c r="R578" t="s">
        <v>1506</v>
      </c>
    </row>
    <row r="579" spans="1:18" x14ac:dyDescent="0.25">
      <c r="A579" t="s">
        <v>1339</v>
      </c>
      <c r="B579" t="s">
        <v>1360</v>
      </c>
      <c r="C579" t="s">
        <v>1341</v>
      </c>
      <c r="D579" t="s">
        <v>1342</v>
      </c>
      <c r="E579">
        <v>60</v>
      </c>
      <c r="F579" s="1">
        <v>45147</v>
      </c>
      <c r="G579">
        <v>99300</v>
      </c>
      <c r="H579">
        <v>263000</v>
      </c>
      <c r="I579">
        <v>9.6</v>
      </c>
      <c r="J579">
        <v>12088</v>
      </c>
      <c r="K579" t="s">
        <v>1335</v>
      </c>
      <c r="L579">
        <v>106600</v>
      </c>
      <c r="M579" t="s">
        <v>16</v>
      </c>
      <c r="N579">
        <v>4300</v>
      </c>
      <c r="O579" t="s">
        <v>1337</v>
      </c>
      <c r="P579" t="s">
        <v>1338</v>
      </c>
      <c r="Q579" s="1">
        <v>44462</v>
      </c>
      <c r="R579" t="s">
        <v>1416</v>
      </c>
    </row>
    <row r="580" spans="1:18" x14ac:dyDescent="0.25">
      <c r="A580" t="s">
        <v>1366</v>
      </c>
      <c r="B580" t="s">
        <v>1362</v>
      </c>
      <c r="C580" t="s">
        <v>1363</v>
      </c>
      <c r="D580" t="s">
        <v>1342</v>
      </c>
      <c r="E580">
        <v>59</v>
      </c>
      <c r="F580" s="1">
        <v>45933</v>
      </c>
      <c r="G580">
        <v>9000</v>
      </c>
      <c r="H580">
        <v>492600</v>
      </c>
      <c r="I580">
        <v>11.52</v>
      </c>
      <c r="J580">
        <v>10839</v>
      </c>
      <c r="K580" t="s">
        <v>1343</v>
      </c>
      <c r="L580">
        <v>9600</v>
      </c>
      <c r="M580" t="s">
        <v>1336</v>
      </c>
      <c r="N580">
        <v>5600</v>
      </c>
      <c r="O580" t="s">
        <v>1337</v>
      </c>
      <c r="P580" t="s">
        <v>1345</v>
      </c>
      <c r="Q580" s="1">
        <v>44824</v>
      </c>
      <c r="R580" t="s">
        <v>1803</v>
      </c>
    </row>
    <row r="581" spans="1:18" x14ac:dyDescent="0.25">
      <c r="A581" t="s">
        <v>1331</v>
      </c>
      <c r="B581" t="s">
        <v>1360</v>
      </c>
      <c r="C581" t="s">
        <v>1341</v>
      </c>
      <c r="D581" t="s">
        <v>1334</v>
      </c>
      <c r="E581">
        <v>41</v>
      </c>
      <c r="F581" s="1">
        <v>43840</v>
      </c>
      <c r="G581">
        <v>172200</v>
      </c>
      <c r="H581">
        <v>0</v>
      </c>
      <c r="I581">
        <v>0</v>
      </c>
      <c r="J581">
        <v>0</v>
      </c>
      <c r="K581" t="s">
        <v>1356</v>
      </c>
      <c r="L581">
        <v>158100</v>
      </c>
      <c r="M581" t="s">
        <v>16</v>
      </c>
      <c r="N581">
        <v>1100</v>
      </c>
      <c r="O581" t="s">
        <v>1357</v>
      </c>
      <c r="P581" t="s">
        <v>1361</v>
      </c>
      <c r="Q581" s="1">
        <v>43949</v>
      </c>
      <c r="R581" t="s">
        <v>1680</v>
      </c>
    </row>
    <row r="582" spans="1:18" x14ac:dyDescent="0.25">
      <c r="A582" t="s">
        <v>1346</v>
      </c>
      <c r="B582" t="s">
        <v>1371</v>
      </c>
      <c r="C582" t="s">
        <v>1372</v>
      </c>
      <c r="D582" t="s">
        <v>1334</v>
      </c>
      <c r="E582">
        <v>30</v>
      </c>
      <c r="F582" s="1">
        <v>45586</v>
      </c>
      <c r="G582">
        <v>39600</v>
      </c>
      <c r="H582">
        <v>0</v>
      </c>
      <c r="I582">
        <v>0</v>
      </c>
      <c r="J582">
        <v>0</v>
      </c>
      <c r="K582" t="s">
        <v>1356</v>
      </c>
      <c r="L582">
        <v>40800</v>
      </c>
      <c r="M582" t="s">
        <v>1359</v>
      </c>
      <c r="N582">
        <v>11500</v>
      </c>
      <c r="O582" t="s">
        <v>1357</v>
      </c>
      <c r="P582" t="s">
        <v>1338</v>
      </c>
      <c r="Q582" s="1">
        <v>46280</v>
      </c>
      <c r="R582" t="s">
        <v>1748</v>
      </c>
    </row>
    <row r="583" spans="1:18" x14ac:dyDescent="0.25">
      <c r="A583" t="s">
        <v>1366</v>
      </c>
      <c r="B583" t="s">
        <v>1332</v>
      </c>
      <c r="C583" t="s">
        <v>1333</v>
      </c>
      <c r="D583" t="s">
        <v>1334</v>
      </c>
      <c r="E583">
        <v>58</v>
      </c>
      <c r="F583" s="1">
        <v>45487</v>
      </c>
      <c r="G583">
        <v>23300</v>
      </c>
      <c r="H583">
        <v>820200</v>
      </c>
      <c r="I583">
        <v>9.64</v>
      </c>
      <c r="J583">
        <v>20661</v>
      </c>
      <c r="K583" t="s">
        <v>1343</v>
      </c>
      <c r="L583">
        <v>32100</v>
      </c>
      <c r="M583" t="s">
        <v>1352</v>
      </c>
      <c r="N583">
        <v>6600</v>
      </c>
      <c r="O583" t="s">
        <v>1337</v>
      </c>
      <c r="P583" t="s">
        <v>1338</v>
      </c>
      <c r="Q583" s="1">
        <v>43919</v>
      </c>
      <c r="R583" t="s">
        <v>1717</v>
      </c>
    </row>
    <row r="584" spans="1:18" x14ac:dyDescent="0.25">
      <c r="A584" t="s">
        <v>1331</v>
      </c>
      <c r="B584" t="s">
        <v>1349</v>
      </c>
      <c r="C584" t="s">
        <v>1350</v>
      </c>
      <c r="D584" t="s">
        <v>1334</v>
      </c>
      <c r="E584">
        <v>24</v>
      </c>
      <c r="F584" s="1">
        <v>44519</v>
      </c>
      <c r="G584">
        <v>56200</v>
      </c>
      <c r="H584">
        <v>0</v>
      </c>
      <c r="I584">
        <v>0</v>
      </c>
      <c r="J584">
        <v>0</v>
      </c>
      <c r="K584" t="s">
        <v>1356</v>
      </c>
      <c r="L584">
        <v>61600</v>
      </c>
      <c r="M584" t="s">
        <v>1352</v>
      </c>
      <c r="N584">
        <v>20400</v>
      </c>
      <c r="O584" t="s">
        <v>1357</v>
      </c>
      <c r="P584" t="s">
        <v>1345</v>
      </c>
      <c r="Q584" s="1">
        <v>44835</v>
      </c>
      <c r="R584" t="s">
        <v>1457</v>
      </c>
    </row>
    <row r="585" spans="1:18" x14ac:dyDescent="0.25">
      <c r="A585" t="s">
        <v>1339</v>
      </c>
      <c r="B585" t="s">
        <v>1375</v>
      </c>
      <c r="C585" t="s">
        <v>1363</v>
      </c>
      <c r="D585" t="s">
        <v>1334</v>
      </c>
      <c r="E585">
        <v>65</v>
      </c>
      <c r="F585" s="1">
        <v>45355</v>
      </c>
      <c r="G585">
        <v>45200</v>
      </c>
      <c r="H585">
        <v>434600</v>
      </c>
      <c r="I585">
        <v>9.44</v>
      </c>
      <c r="J585">
        <v>13909</v>
      </c>
      <c r="K585" t="s">
        <v>1343</v>
      </c>
      <c r="L585">
        <v>41000</v>
      </c>
      <c r="M585" t="s">
        <v>1352</v>
      </c>
      <c r="N585">
        <v>3200</v>
      </c>
      <c r="O585" t="s">
        <v>1337</v>
      </c>
      <c r="P585" t="s">
        <v>1345</v>
      </c>
      <c r="Q585" s="1">
        <v>46246</v>
      </c>
      <c r="R585" t="s">
        <v>1382</v>
      </c>
    </row>
    <row r="586" spans="1:18" x14ac:dyDescent="0.25">
      <c r="A586" t="s">
        <v>1346</v>
      </c>
      <c r="B586" t="s">
        <v>1369</v>
      </c>
      <c r="C586" t="s">
        <v>1370</v>
      </c>
      <c r="D586" t="s">
        <v>1334</v>
      </c>
      <c r="E586">
        <v>40</v>
      </c>
      <c r="F586" s="1">
        <v>45289</v>
      </c>
      <c r="G586">
        <v>186900</v>
      </c>
      <c r="H586">
        <v>0</v>
      </c>
      <c r="I586">
        <v>0</v>
      </c>
      <c r="J586">
        <v>0</v>
      </c>
      <c r="K586" t="s">
        <v>1356</v>
      </c>
      <c r="L586">
        <v>163500</v>
      </c>
      <c r="M586" t="s">
        <v>1336</v>
      </c>
      <c r="N586">
        <v>4900</v>
      </c>
      <c r="O586" t="s">
        <v>1357</v>
      </c>
      <c r="P586" t="s">
        <v>1338</v>
      </c>
      <c r="Q586" s="1">
        <v>44977</v>
      </c>
      <c r="R586" t="s">
        <v>1438</v>
      </c>
    </row>
    <row r="587" spans="1:18" x14ac:dyDescent="0.25">
      <c r="A587" t="s">
        <v>1339</v>
      </c>
      <c r="B587" t="s">
        <v>1360</v>
      </c>
      <c r="C587" t="s">
        <v>1341</v>
      </c>
      <c r="D587" t="s">
        <v>1334</v>
      </c>
      <c r="E587">
        <v>37</v>
      </c>
      <c r="F587" s="1">
        <v>44940</v>
      </c>
      <c r="G587">
        <v>52500</v>
      </c>
      <c r="H587">
        <v>0</v>
      </c>
      <c r="I587">
        <v>0</v>
      </c>
      <c r="J587">
        <v>0</v>
      </c>
      <c r="K587" t="s">
        <v>1356</v>
      </c>
      <c r="L587">
        <v>50300</v>
      </c>
      <c r="M587" t="s">
        <v>1359</v>
      </c>
      <c r="N587">
        <v>2200</v>
      </c>
      <c r="O587" t="s">
        <v>1357</v>
      </c>
      <c r="P587" t="s">
        <v>1338</v>
      </c>
      <c r="Q587" s="1">
        <v>43647</v>
      </c>
      <c r="R587" t="s">
        <v>1610</v>
      </c>
    </row>
    <row r="588" spans="1:18" x14ac:dyDescent="0.25">
      <c r="A588" t="s">
        <v>1339</v>
      </c>
      <c r="B588" t="s">
        <v>1373</v>
      </c>
      <c r="C588" t="s">
        <v>1365</v>
      </c>
      <c r="D588" t="s">
        <v>1342</v>
      </c>
      <c r="E588">
        <v>27</v>
      </c>
      <c r="F588" s="1">
        <v>45708</v>
      </c>
      <c r="G588">
        <v>238800</v>
      </c>
      <c r="H588">
        <v>205700</v>
      </c>
      <c r="I588">
        <v>10.71</v>
      </c>
      <c r="J588">
        <v>4443</v>
      </c>
      <c r="K588" t="s">
        <v>1343</v>
      </c>
      <c r="L588">
        <v>336500</v>
      </c>
      <c r="M588" t="s">
        <v>1344</v>
      </c>
      <c r="N588">
        <v>3400</v>
      </c>
      <c r="O588" t="s">
        <v>1337</v>
      </c>
      <c r="P588" t="s">
        <v>1345</v>
      </c>
      <c r="Q588" s="1">
        <v>45781</v>
      </c>
      <c r="R588" t="s">
        <v>1628</v>
      </c>
    </row>
    <row r="589" spans="1:18" x14ac:dyDescent="0.25">
      <c r="A589" t="s">
        <v>1346</v>
      </c>
      <c r="B589" t="s">
        <v>1362</v>
      </c>
      <c r="C589" t="s">
        <v>1363</v>
      </c>
      <c r="D589" t="s">
        <v>1342</v>
      </c>
      <c r="E589">
        <v>24</v>
      </c>
      <c r="F589" s="1">
        <v>44645</v>
      </c>
      <c r="G589">
        <v>99300</v>
      </c>
      <c r="H589">
        <v>0</v>
      </c>
      <c r="I589">
        <v>0</v>
      </c>
      <c r="J589">
        <v>0</v>
      </c>
      <c r="K589" t="s">
        <v>1356</v>
      </c>
      <c r="L589">
        <v>94700</v>
      </c>
      <c r="M589" t="s">
        <v>1352</v>
      </c>
      <c r="N589">
        <v>2900</v>
      </c>
      <c r="O589" t="s">
        <v>1357</v>
      </c>
      <c r="P589" t="s">
        <v>1338</v>
      </c>
      <c r="Q589" s="1">
        <v>45053</v>
      </c>
      <c r="R589" t="s">
        <v>1456</v>
      </c>
    </row>
    <row r="590" spans="1:18" x14ac:dyDescent="0.25">
      <c r="A590" t="s">
        <v>1339</v>
      </c>
      <c r="B590" t="s">
        <v>1362</v>
      </c>
      <c r="C590" t="s">
        <v>1363</v>
      </c>
      <c r="D590" t="s">
        <v>1334</v>
      </c>
      <c r="E590">
        <v>49</v>
      </c>
      <c r="F590" s="1">
        <v>44530</v>
      </c>
      <c r="G590">
        <v>160400</v>
      </c>
      <c r="H590">
        <v>138100</v>
      </c>
      <c r="I590">
        <v>8.67</v>
      </c>
      <c r="J590">
        <v>4370</v>
      </c>
      <c r="K590" t="s">
        <v>1343</v>
      </c>
      <c r="L590">
        <v>159600</v>
      </c>
      <c r="M590" t="s">
        <v>1359</v>
      </c>
      <c r="N590">
        <v>20800</v>
      </c>
      <c r="O590" t="s">
        <v>1337</v>
      </c>
      <c r="P590" t="s">
        <v>1345</v>
      </c>
      <c r="Q590" s="1">
        <v>43499</v>
      </c>
      <c r="R590" t="s">
        <v>1622</v>
      </c>
    </row>
    <row r="591" spans="1:18" x14ac:dyDescent="0.25">
      <c r="A591" t="s">
        <v>1346</v>
      </c>
      <c r="B591" t="s">
        <v>1373</v>
      </c>
      <c r="C591" t="s">
        <v>1365</v>
      </c>
      <c r="D591" t="s">
        <v>1342</v>
      </c>
      <c r="E591">
        <v>34</v>
      </c>
      <c r="F591" s="1">
        <v>45536</v>
      </c>
      <c r="G591">
        <v>74900</v>
      </c>
      <c r="H591">
        <v>640900</v>
      </c>
      <c r="I591">
        <v>11.77</v>
      </c>
      <c r="J591">
        <v>56874</v>
      </c>
      <c r="K591" t="s">
        <v>1343</v>
      </c>
      <c r="L591">
        <v>65900</v>
      </c>
      <c r="M591" t="s">
        <v>16</v>
      </c>
      <c r="N591">
        <v>4500</v>
      </c>
      <c r="O591" t="s">
        <v>1337</v>
      </c>
      <c r="P591" t="s">
        <v>1361</v>
      </c>
      <c r="Q591" s="1">
        <v>43856</v>
      </c>
      <c r="R591" t="s">
        <v>1577</v>
      </c>
    </row>
    <row r="592" spans="1:18" x14ac:dyDescent="0.25">
      <c r="A592" t="s">
        <v>1339</v>
      </c>
      <c r="B592" t="s">
        <v>1349</v>
      </c>
      <c r="C592" t="s">
        <v>1350</v>
      </c>
      <c r="D592" t="s">
        <v>1334</v>
      </c>
      <c r="E592">
        <v>23</v>
      </c>
      <c r="F592" s="1">
        <v>43825</v>
      </c>
      <c r="G592">
        <v>221100</v>
      </c>
      <c r="H592">
        <v>1195300</v>
      </c>
      <c r="I592">
        <v>8.61</v>
      </c>
      <c r="J592">
        <v>54393</v>
      </c>
      <c r="K592" t="s">
        <v>1335</v>
      </c>
      <c r="L592">
        <v>281800</v>
      </c>
      <c r="M592" t="s">
        <v>1336</v>
      </c>
      <c r="N592">
        <v>9500</v>
      </c>
      <c r="O592" t="s">
        <v>1337</v>
      </c>
      <c r="P592" t="s">
        <v>1338</v>
      </c>
      <c r="Q592" s="1">
        <v>45571</v>
      </c>
      <c r="R592" t="s">
        <v>1747</v>
      </c>
    </row>
    <row r="593" spans="1:18" x14ac:dyDescent="0.25">
      <c r="A593" t="s">
        <v>1366</v>
      </c>
      <c r="B593" t="s">
        <v>1368</v>
      </c>
      <c r="C593" t="s">
        <v>1365</v>
      </c>
      <c r="D593" t="s">
        <v>1342</v>
      </c>
      <c r="E593">
        <v>44</v>
      </c>
      <c r="F593" s="1">
        <v>45507</v>
      </c>
      <c r="G593">
        <v>28100</v>
      </c>
      <c r="H593">
        <v>197300</v>
      </c>
      <c r="I593">
        <v>7.78</v>
      </c>
      <c r="J593">
        <v>4796</v>
      </c>
      <c r="K593" t="s">
        <v>1335</v>
      </c>
      <c r="L593">
        <v>41900</v>
      </c>
      <c r="M593" t="s">
        <v>1359</v>
      </c>
      <c r="N593">
        <v>6000</v>
      </c>
      <c r="O593" t="s">
        <v>1337</v>
      </c>
      <c r="P593" t="s">
        <v>1345</v>
      </c>
      <c r="Q593" s="1">
        <v>44021</v>
      </c>
      <c r="R593" t="s">
        <v>1822</v>
      </c>
    </row>
    <row r="594" spans="1:18" x14ac:dyDescent="0.25">
      <c r="A594" t="s">
        <v>1339</v>
      </c>
      <c r="B594" t="s">
        <v>1371</v>
      </c>
      <c r="C594" t="s">
        <v>1372</v>
      </c>
      <c r="D594" t="s">
        <v>1334</v>
      </c>
      <c r="E594">
        <v>57</v>
      </c>
      <c r="F594" s="1">
        <v>44607</v>
      </c>
      <c r="G594">
        <v>82600</v>
      </c>
      <c r="H594">
        <v>0</v>
      </c>
      <c r="I594">
        <v>0</v>
      </c>
      <c r="J594">
        <v>0</v>
      </c>
      <c r="K594" t="s">
        <v>1356</v>
      </c>
      <c r="L594">
        <v>91900</v>
      </c>
      <c r="M594" t="s">
        <v>1359</v>
      </c>
      <c r="N594">
        <v>2700</v>
      </c>
      <c r="O594" t="s">
        <v>1357</v>
      </c>
      <c r="P594" t="s">
        <v>1376</v>
      </c>
      <c r="Q594" s="1">
        <v>46167</v>
      </c>
      <c r="R594" t="s">
        <v>1629</v>
      </c>
    </row>
    <row r="595" spans="1:18" x14ac:dyDescent="0.25">
      <c r="A595" t="s">
        <v>1366</v>
      </c>
      <c r="B595" t="s">
        <v>1367</v>
      </c>
      <c r="C595" t="s">
        <v>1341</v>
      </c>
      <c r="D595" t="s">
        <v>1342</v>
      </c>
      <c r="E595">
        <v>36</v>
      </c>
      <c r="F595" s="1">
        <v>45101</v>
      </c>
      <c r="G595">
        <v>53500</v>
      </c>
      <c r="H595">
        <v>0</v>
      </c>
      <c r="I595">
        <v>0</v>
      </c>
      <c r="J595">
        <v>0</v>
      </c>
      <c r="K595" t="s">
        <v>1356</v>
      </c>
      <c r="L595">
        <v>54600</v>
      </c>
      <c r="M595" t="s">
        <v>1344</v>
      </c>
      <c r="N595">
        <v>7300</v>
      </c>
      <c r="O595" t="s">
        <v>1357</v>
      </c>
      <c r="P595" t="s">
        <v>1345</v>
      </c>
      <c r="Q595" s="1">
        <v>44300</v>
      </c>
      <c r="R595" t="s">
        <v>1497</v>
      </c>
    </row>
    <row r="596" spans="1:18" x14ac:dyDescent="0.25">
      <c r="A596" t="s">
        <v>1346</v>
      </c>
      <c r="B596" t="s">
        <v>1375</v>
      </c>
      <c r="C596" t="s">
        <v>1363</v>
      </c>
      <c r="D596" t="s">
        <v>1342</v>
      </c>
      <c r="E596">
        <v>24</v>
      </c>
      <c r="F596" s="1">
        <v>44869</v>
      </c>
      <c r="G596">
        <v>245800</v>
      </c>
      <c r="H596">
        <v>0</v>
      </c>
      <c r="I596">
        <v>0</v>
      </c>
      <c r="J596">
        <v>0</v>
      </c>
      <c r="K596" t="s">
        <v>1356</v>
      </c>
      <c r="L596">
        <v>248100</v>
      </c>
      <c r="M596" t="s">
        <v>1359</v>
      </c>
      <c r="N596">
        <v>14600</v>
      </c>
      <c r="O596" t="s">
        <v>1357</v>
      </c>
      <c r="P596" t="s">
        <v>1361</v>
      </c>
      <c r="Q596" s="1">
        <v>44363</v>
      </c>
      <c r="R596" t="s">
        <v>1732</v>
      </c>
    </row>
    <row r="597" spans="1:18" x14ac:dyDescent="0.25">
      <c r="A597" t="s">
        <v>1339</v>
      </c>
      <c r="B597" t="s">
        <v>1358</v>
      </c>
      <c r="C597" t="s">
        <v>1333</v>
      </c>
      <c r="D597" t="s">
        <v>1334</v>
      </c>
      <c r="E597">
        <v>44</v>
      </c>
      <c r="F597" s="1">
        <v>45409</v>
      </c>
      <c r="G597">
        <v>268200</v>
      </c>
      <c r="H597">
        <v>0</v>
      </c>
      <c r="I597">
        <v>0</v>
      </c>
      <c r="J597">
        <v>0</v>
      </c>
      <c r="K597" t="s">
        <v>1356</v>
      </c>
      <c r="L597">
        <v>108300</v>
      </c>
      <c r="M597" t="s">
        <v>1344</v>
      </c>
      <c r="N597">
        <v>2900</v>
      </c>
      <c r="O597" t="s">
        <v>1357</v>
      </c>
      <c r="P597" t="s">
        <v>1338</v>
      </c>
      <c r="Q597" s="1">
        <v>45697</v>
      </c>
      <c r="R597" t="s">
        <v>1609</v>
      </c>
    </row>
    <row r="598" spans="1:18" x14ac:dyDescent="0.25">
      <c r="A598" t="s">
        <v>1331</v>
      </c>
      <c r="B598" t="s">
        <v>1347</v>
      </c>
      <c r="C598" t="s">
        <v>1348</v>
      </c>
      <c r="D598" t="s">
        <v>1334</v>
      </c>
      <c r="E598">
        <v>54</v>
      </c>
      <c r="F598" s="1">
        <v>44144</v>
      </c>
      <c r="G598">
        <v>75000</v>
      </c>
      <c r="H598">
        <v>0</v>
      </c>
      <c r="I598">
        <v>0</v>
      </c>
      <c r="J598">
        <v>0</v>
      </c>
      <c r="K598" t="s">
        <v>1356</v>
      </c>
      <c r="L598">
        <v>89000</v>
      </c>
      <c r="M598" t="s">
        <v>1336</v>
      </c>
      <c r="N598">
        <v>17600</v>
      </c>
      <c r="O598" t="s">
        <v>1357</v>
      </c>
      <c r="P598" t="s">
        <v>1361</v>
      </c>
      <c r="Q598" s="1">
        <v>45929</v>
      </c>
      <c r="R598" t="s">
        <v>1400</v>
      </c>
    </row>
    <row r="599" spans="1:18" x14ac:dyDescent="0.25">
      <c r="A599" t="s">
        <v>1366</v>
      </c>
      <c r="B599" t="s">
        <v>1360</v>
      </c>
      <c r="C599" t="s">
        <v>1341</v>
      </c>
      <c r="D599" t="s">
        <v>1334</v>
      </c>
      <c r="E599">
        <v>50</v>
      </c>
      <c r="F599" s="1">
        <v>45953</v>
      </c>
      <c r="G599">
        <v>25000</v>
      </c>
      <c r="H599">
        <v>183500</v>
      </c>
      <c r="I599">
        <v>14.73</v>
      </c>
      <c r="J599">
        <v>4339</v>
      </c>
      <c r="K599" t="s">
        <v>1343</v>
      </c>
      <c r="L599">
        <v>25800</v>
      </c>
      <c r="M599" t="s">
        <v>1336</v>
      </c>
      <c r="N599">
        <v>4000</v>
      </c>
      <c r="O599" t="s">
        <v>1337</v>
      </c>
      <c r="P599" t="s">
        <v>1338</v>
      </c>
      <c r="Q599" s="1">
        <v>44232</v>
      </c>
      <c r="R599" t="s">
        <v>1786</v>
      </c>
    </row>
    <row r="600" spans="1:18" x14ac:dyDescent="0.25">
      <c r="A600" t="s">
        <v>1339</v>
      </c>
      <c r="B600" t="s">
        <v>1373</v>
      </c>
      <c r="C600" t="s">
        <v>1365</v>
      </c>
      <c r="D600" t="s">
        <v>1334</v>
      </c>
      <c r="E600">
        <v>38</v>
      </c>
      <c r="F600" s="1">
        <v>43472</v>
      </c>
      <c r="G600">
        <v>107800</v>
      </c>
      <c r="H600">
        <v>89500</v>
      </c>
      <c r="I600">
        <v>13.38</v>
      </c>
      <c r="J600">
        <v>4271</v>
      </c>
      <c r="K600" t="s">
        <v>1343</v>
      </c>
      <c r="L600">
        <v>119300</v>
      </c>
      <c r="M600" t="s">
        <v>16</v>
      </c>
      <c r="N600">
        <v>5500</v>
      </c>
      <c r="O600" t="s">
        <v>1337</v>
      </c>
      <c r="P600" t="s">
        <v>1338</v>
      </c>
      <c r="Q600" s="1">
        <v>45107</v>
      </c>
      <c r="R600" t="s">
        <v>1705</v>
      </c>
    </row>
    <row r="601" spans="1:18" x14ac:dyDescent="0.25">
      <c r="A601" t="s">
        <v>1339</v>
      </c>
      <c r="B601" t="s">
        <v>1347</v>
      </c>
      <c r="C601" t="s">
        <v>1348</v>
      </c>
      <c r="D601" t="s">
        <v>1334</v>
      </c>
      <c r="E601">
        <v>39</v>
      </c>
      <c r="F601" s="1">
        <v>45934</v>
      </c>
      <c r="G601">
        <v>18200</v>
      </c>
      <c r="H601">
        <v>1621000</v>
      </c>
      <c r="I601">
        <v>11.65</v>
      </c>
      <c r="J601">
        <v>53570</v>
      </c>
      <c r="K601" t="s">
        <v>1343</v>
      </c>
      <c r="L601">
        <v>15000</v>
      </c>
      <c r="M601" t="s">
        <v>1344</v>
      </c>
      <c r="N601">
        <v>13700</v>
      </c>
      <c r="O601" t="s">
        <v>1337</v>
      </c>
      <c r="P601" t="s">
        <v>1338</v>
      </c>
      <c r="Q601" s="1">
        <v>44625</v>
      </c>
      <c r="R601" t="s">
        <v>1655</v>
      </c>
    </row>
    <row r="602" spans="1:18" x14ac:dyDescent="0.25">
      <c r="A602" t="s">
        <v>1339</v>
      </c>
      <c r="B602" t="s">
        <v>1332</v>
      </c>
      <c r="C602" t="s">
        <v>1333</v>
      </c>
      <c r="D602" t="s">
        <v>1342</v>
      </c>
      <c r="E602">
        <v>51</v>
      </c>
      <c r="F602" s="1">
        <v>45057</v>
      </c>
      <c r="G602">
        <v>298800</v>
      </c>
      <c r="H602">
        <v>0</v>
      </c>
      <c r="I602">
        <v>0</v>
      </c>
      <c r="J602">
        <v>0</v>
      </c>
      <c r="K602" t="s">
        <v>1356</v>
      </c>
      <c r="L602">
        <v>270100</v>
      </c>
      <c r="M602" t="s">
        <v>1344</v>
      </c>
      <c r="N602">
        <v>4700</v>
      </c>
      <c r="O602" t="s">
        <v>1357</v>
      </c>
      <c r="P602" t="s">
        <v>1338</v>
      </c>
      <c r="Q602" s="1">
        <v>44208</v>
      </c>
      <c r="R602" t="s">
        <v>1829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4375D-E2C5-4CC0-B85F-9394CB871DB9}">
  <dimension ref="A1:T602"/>
  <sheetViews>
    <sheetView workbookViewId="0">
      <selection activeCell="A3" sqref="A3:T602"/>
    </sheetView>
  </sheetViews>
  <sheetFormatPr defaultRowHeight="15" x14ac:dyDescent="0.25"/>
  <cols>
    <col min="1" max="1" width="15.140625" bestFit="1" customWidth="1"/>
    <col min="2" max="2" width="15.85546875" bestFit="1" customWidth="1"/>
    <col min="3" max="3" width="10.5703125" bestFit="1" customWidth="1"/>
    <col min="4" max="4" width="10" bestFit="1" customWidth="1"/>
    <col min="5" max="5" width="9.28515625" bestFit="1" customWidth="1"/>
    <col min="6" max="6" width="23.28515625" bestFit="1" customWidth="1"/>
    <col min="7" max="7" width="21.140625" bestFit="1" customWidth="1"/>
    <col min="8" max="9" width="18.28515625" bestFit="1" customWidth="1"/>
    <col min="10" max="10" width="9.85546875" bestFit="1" customWidth="1"/>
    <col min="11" max="11" width="13.28515625" bestFit="1" customWidth="1"/>
    <col min="12" max="12" width="21.140625" bestFit="1" customWidth="1"/>
    <col min="13" max="13" width="18.28515625" bestFit="1" customWidth="1"/>
    <col min="14" max="14" width="24.5703125" bestFit="1" customWidth="1"/>
    <col min="15" max="15" width="13" bestFit="1" customWidth="1"/>
    <col min="16" max="16" width="20.42578125" bestFit="1" customWidth="1"/>
    <col min="17" max="17" width="18" bestFit="1" customWidth="1"/>
    <col min="18" max="18" width="15.7109375" bestFit="1" customWidth="1"/>
    <col min="19" max="19" width="18.85546875" bestFit="1" customWidth="1"/>
    <col min="20" max="20" width="15" bestFit="1" customWidth="1"/>
  </cols>
  <sheetData>
    <row r="1" spans="1:20" x14ac:dyDescent="0.25">
      <c r="A1" s="6" t="s">
        <v>2115</v>
      </c>
    </row>
    <row r="3" spans="1:20" x14ac:dyDescent="0.25">
      <c r="A3" t="s">
        <v>1315</v>
      </c>
      <c r="B3" t="s">
        <v>1316</v>
      </c>
      <c r="C3" t="s">
        <v>1317</v>
      </c>
      <c r="D3" t="s">
        <v>1318</v>
      </c>
      <c r="E3" t="s">
        <v>1319</v>
      </c>
      <c r="F3" t="s">
        <v>1320</v>
      </c>
      <c r="G3" t="s">
        <v>1321</v>
      </c>
      <c r="H3" t="s">
        <v>1322</v>
      </c>
      <c r="I3" t="s">
        <v>1323</v>
      </c>
      <c r="J3" t="s">
        <v>1324</v>
      </c>
      <c r="K3" t="s">
        <v>1325</v>
      </c>
      <c r="L3" t="s">
        <v>1326</v>
      </c>
      <c r="M3" t="s">
        <v>1327</v>
      </c>
      <c r="N3" t="s">
        <v>1328</v>
      </c>
      <c r="O3" t="s">
        <v>1329</v>
      </c>
      <c r="P3" t="s">
        <v>1330</v>
      </c>
      <c r="Q3" t="s">
        <v>1377</v>
      </c>
      <c r="R3" t="s">
        <v>318</v>
      </c>
      <c r="S3" t="s">
        <v>1866</v>
      </c>
      <c r="T3" t="s">
        <v>1867</v>
      </c>
    </row>
    <row r="4" spans="1:20" x14ac:dyDescent="0.25">
      <c r="A4" t="s">
        <v>1339</v>
      </c>
      <c r="B4" t="s">
        <v>1340</v>
      </c>
      <c r="C4" t="s">
        <v>1341</v>
      </c>
      <c r="D4" t="s">
        <v>1342</v>
      </c>
      <c r="E4">
        <v>49</v>
      </c>
      <c r="F4" s="1">
        <v>45367</v>
      </c>
      <c r="G4">
        <v>12400</v>
      </c>
      <c r="H4">
        <v>1348700</v>
      </c>
      <c r="I4">
        <v>14.11</v>
      </c>
      <c r="J4">
        <v>64825</v>
      </c>
      <c r="K4" t="s">
        <v>1343</v>
      </c>
      <c r="L4">
        <v>8600</v>
      </c>
      <c r="M4" t="s">
        <v>1344</v>
      </c>
      <c r="N4">
        <v>10300</v>
      </c>
      <c r="O4" t="s">
        <v>1337</v>
      </c>
      <c r="P4" t="s">
        <v>1345</v>
      </c>
      <c r="Q4" s="1">
        <v>44835</v>
      </c>
      <c r="R4" t="s">
        <v>1495</v>
      </c>
      <c r="S4">
        <v>1</v>
      </c>
      <c r="T4">
        <v>1</v>
      </c>
    </row>
    <row r="5" spans="1:20" x14ac:dyDescent="0.25">
      <c r="A5" t="s">
        <v>1346</v>
      </c>
      <c r="B5" t="s">
        <v>1347</v>
      </c>
      <c r="C5" t="s">
        <v>1348</v>
      </c>
      <c r="D5" t="s">
        <v>1342</v>
      </c>
      <c r="E5">
        <v>48</v>
      </c>
      <c r="F5" s="1">
        <v>45724</v>
      </c>
      <c r="G5">
        <v>221400</v>
      </c>
      <c r="H5">
        <v>106100</v>
      </c>
      <c r="I5">
        <v>8.7100000000000009</v>
      </c>
      <c r="J5">
        <v>2188</v>
      </c>
      <c r="K5" t="s">
        <v>1343</v>
      </c>
      <c r="L5">
        <v>189900</v>
      </c>
      <c r="M5" t="s">
        <v>16</v>
      </c>
      <c r="N5">
        <v>11800</v>
      </c>
      <c r="O5" t="s">
        <v>1337</v>
      </c>
      <c r="P5" t="s">
        <v>1338</v>
      </c>
      <c r="Q5" s="1">
        <v>43730</v>
      </c>
      <c r="R5" t="s">
        <v>1627</v>
      </c>
      <c r="S5">
        <v>1</v>
      </c>
      <c r="T5">
        <v>1</v>
      </c>
    </row>
    <row r="6" spans="1:20" x14ac:dyDescent="0.25">
      <c r="A6" t="s">
        <v>1339</v>
      </c>
      <c r="B6" t="s">
        <v>1349</v>
      </c>
      <c r="C6" t="s">
        <v>1350</v>
      </c>
      <c r="D6" t="s">
        <v>1334</v>
      </c>
      <c r="E6">
        <v>55</v>
      </c>
      <c r="F6" s="1">
        <v>43871</v>
      </c>
      <c r="G6">
        <v>49100</v>
      </c>
      <c r="H6">
        <v>1350600</v>
      </c>
      <c r="I6">
        <v>13.22</v>
      </c>
      <c r="J6">
        <v>120771</v>
      </c>
      <c r="K6" t="s">
        <v>1351</v>
      </c>
      <c r="L6">
        <v>47600</v>
      </c>
      <c r="M6" t="s">
        <v>1352</v>
      </c>
      <c r="N6">
        <v>3700</v>
      </c>
      <c r="O6" t="s">
        <v>1353</v>
      </c>
      <c r="P6" t="s">
        <v>1345</v>
      </c>
      <c r="Q6" s="1">
        <v>45483</v>
      </c>
      <c r="R6" t="s">
        <v>1584</v>
      </c>
      <c r="S6">
        <v>1</v>
      </c>
      <c r="T6">
        <v>0</v>
      </c>
    </row>
    <row r="7" spans="1:20" x14ac:dyDescent="0.25">
      <c r="A7" t="s">
        <v>1331</v>
      </c>
      <c r="B7" t="s">
        <v>1354</v>
      </c>
      <c r="C7" t="s">
        <v>1355</v>
      </c>
      <c r="D7" t="s">
        <v>1334</v>
      </c>
      <c r="E7">
        <v>28</v>
      </c>
      <c r="F7" s="1">
        <v>44129</v>
      </c>
      <c r="G7">
        <v>35900</v>
      </c>
      <c r="H7">
        <v>0</v>
      </c>
      <c r="I7">
        <v>0</v>
      </c>
      <c r="J7">
        <v>0</v>
      </c>
      <c r="K7" t="s">
        <v>1356</v>
      </c>
      <c r="L7">
        <v>26300</v>
      </c>
      <c r="M7" t="s">
        <v>1336</v>
      </c>
      <c r="N7">
        <v>26700</v>
      </c>
      <c r="O7" t="s">
        <v>1357</v>
      </c>
      <c r="P7" t="s">
        <v>1345</v>
      </c>
      <c r="Q7" s="1">
        <v>45007</v>
      </c>
      <c r="R7" t="s">
        <v>1869</v>
      </c>
      <c r="S7">
        <v>0</v>
      </c>
      <c r="T7">
        <v>0</v>
      </c>
    </row>
    <row r="8" spans="1:20" x14ac:dyDescent="0.25">
      <c r="A8" t="s">
        <v>1339</v>
      </c>
      <c r="B8" t="s">
        <v>1358</v>
      </c>
      <c r="C8" t="s">
        <v>1333</v>
      </c>
      <c r="D8" t="s">
        <v>1342</v>
      </c>
      <c r="E8">
        <v>36</v>
      </c>
      <c r="F8" s="1">
        <v>44598</v>
      </c>
      <c r="G8">
        <v>89500</v>
      </c>
      <c r="H8">
        <v>405200</v>
      </c>
      <c r="I8">
        <v>13.15</v>
      </c>
      <c r="J8">
        <v>13682</v>
      </c>
      <c r="K8" t="s">
        <v>1343</v>
      </c>
      <c r="L8">
        <v>89300</v>
      </c>
      <c r="M8" t="s">
        <v>16</v>
      </c>
      <c r="N8">
        <v>3500</v>
      </c>
      <c r="O8" t="s">
        <v>1337</v>
      </c>
      <c r="P8" t="s">
        <v>1338</v>
      </c>
      <c r="Q8" s="1">
        <v>45078</v>
      </c>
      <c r="R8" t="s">
        <v>1870</v>
      </c>
      <c r="S8">
        <v>1</v>
      </c>
      <c r="T8">
        <v>1</v>
      </c>
    </row>
    <row r="9" spans="1:20" x14ac:dyDescent="0.25">
      <c r="A9" t="s">
        <v>1339</v>
      </c>
      <c r="B9" t="s">
        <v>1347</v>
      </c>
      <c r="C9" t="s">
        <v>1348</v>
      </c>
      <c r="D9" t="s">
        <v>1334</v>
      </c>
      <c r="E9">
        <v>62</v>
      </c>
      <c r="F9" s="1">
        <v>44565</v>
      </c>
      <c r="G9">
        <v>82200</v>
      </c>
      <c r="H9">
        <v>216900</v>
      </c>
      <c r="I9">
        <v>12.03</v>
      </c>
      <c r="J9">
        <v>19274</v>
      </c>
      <c r="K9" t="s">
        <v>1335</v>
      </c>
      <c r="L9">
        <v>47500</v>
      </c>
      <c r="M9" t="s">
        <v>1359</v>
      </c>
      <c r="N9">
        <v>2000</v>
      </c>
      <c r="O9" t="s">
        <v>1337</v>
      </c>
      <c r="P9" t="s">
        <v>1338</v>
      </c>
      <c r="Q9" s="1">
        <v>45525</v>
      </c>
      <c r="R9" t="s">
        <v>1598</v>
      </c>
      <c r="S9">
        <v>1</v>
      </c>
      <c r="T9">
        <v>0</v>
      </c>
    </row>
    <row r="10" spans="1:20" x14ac:dyDescent="0.25">
      <c r="A10" t="s">
        <v>1339</v>
      </c>
      <c r="B10" t="s">
        <v>1360</v>
      </c>
      <c r="C10" t="s">
        <v>1341</v>
      </c>
      <c r="D10" t="s">
        <v>1334</v>
      </c>
      <c r="E10">
        <v>56</v>
      </c>
      <c r="F10" s="1">
        <v>44007</v>
      </c>
      <c r="G10">
        <v>207400</v>
      </c>
      <c r="H10">
        <v>0</v>
      </c>
      <c r="I10">
        <v>0</v>
      </c>
      <c r="J10">
        <v>0</v>
      </c>
      <c r="K10" t="s">
        <v>1356</v>
      </c>
      <c r="L10">
        <v>149300</v>
      </c>
      <c r="M10" t="s">
        <v>1344</v>
      </c>
      <c r="N10">
        <v>12000</v>
      </c>
      <c r="O10" t="s">
        <v>1357</v>
      </c>
      <c r="P10" t="s">
        <v>1361</v>
      </c>
      <c r="Q10" s="1">
        <v>44360</v>
      </c>
      <c r="R10" t="s">
        <v>1708</v>
      </c>
      <c r="S10">
        <v>0</v>
      </c>
      <c r="T10">
        <v>0</v>
      </c>
    </row>
    <row r="11" spans="1:20" x14ac:dyDescent="0.25">
      <c r="A11" t="s">
        <v>1339</v>
      </c>
      <c r="B11" t="s">
        <v>1332</v>
      </c>
      <c r="C11" t="s">
        <v>1333</v>
      </c>
      <c r="D11" t="s">
        <v>1342</v>
      </c>
      <c r="E11">
        <v>50</v>
      </c>
      <c r="F11" s="1">
        <v>44803</v>
      </c>
      <c r="G11">
        <v>94500</v>
      </c>
      <c r="H11">
        <v>474700</v>
      </c>
      <c r="I11">
        <v>10.220000000000001</v>
      </c>
      <c r="J11">
        <v>10137</v>
      </c>
      <c r="K11" t="s">
        <v>1343</v>
      </c>
      <c r="L11">
        <v>110400</v>
      </c>
      <c r="M11" t="s">
        <v>1336</v>
      </c>
      <c r="N11">
        <v>4100</v>
      </c>
      <c r="O11" t="s">
        <v>1337</v>
      </c>
      <c r="P11" t="s">
        <v>1361</v>
      </c>
      <c r="Q11" s="1">
        <v>45492</v>
      </c>
      <c r="R11" t="s">
        <v>1871</v>
      </c>
      <c r="S11">
        <v>1</v>
      </c>
      <c r="T11">
        <v>1</v>
      </c>
    </row>
    <row r="12" spans="1:20" x14ac:dyDescent="0.25">
      <c r="A12" t="s">
        <v>1339</v>
      </c>
      <c r="B12" t="s">
        <v>1362</v>
      </c>
      <c r="C12" t="s">
        <v>1363</v>
      </c>
      <c r="D12" t="s">
        <v>1342</v>
      </c>
      <c r="E12">
        <v>38</v>
      </c>
      <c r="F12" s="1">
        <v>44463</v>
      </c>
      <c r="G12">
        <v>200700</v>
      </c>
      <c r="H12">
        <v>1065100</v>
      </c>
      <c r="I12">
        <v>12.24</v>
      </c>
      <c r="J12">
        <v>50257</v>
      </c>
      <c r="K12" t="s">
        <v>1343</v>
      </c>
      <c r="L12">
        <v>231000</v>
      </c>
      <c r="M12" t="s">
        <v>16</v>
      </c>
      <c r="N12">
        <v>11400</v>
      </c>
      <c r="O12" t="s">
        <v>1337</v>
      </c>
      <c r="P12" t="s">
        <v>1338</v>
      </c>
      <c r="Q12" s="1">
        <v>43935</v>
      </c>
      <c r="R12" t="s">
        <v>1872</v>
      </c>
      <c r="S12">
        <v>1</v>
      </c>
      <c r="T12">
        <v>1</v>
      </c>
    </row>
    <row r="13" spans="1:20" x14ac:dyDescent="0.25">
      <c r="A13" t="s">
        <v>1339</v>
      </c>
      <c r="B13" t="s">
        <v>1364</v>
      </c>
      <c r="C13" t="s">
        <v>1365</v>
      </c>
      <c r="D13" t="s">
        <v>1342</v>
      </c>
      <c r="E13">
        <v>22</v>
      </c>
      <c r="F13" s="1">
        <v>44606</v>
      </c>
      <c r="G13">
        <v>33800</v>
      </c>
      <c r="H13">
        <v>0</v>
      </c>
      <c r="I13">
        <v>0</v>
      </c>
      <c r="J13">
        <v>0</v>
      </c>
      <c r="K13" t="s">
        <v>1356</v>
      </c>
      <c r="L13">
        <v>30500</v>
      </c>
      <c r="M13" t="s">
        <v>1336</v>
      </c>
      <c r="N13">
        <v>1000</v>
      </c>
      <c r="O13" t="s">
        <v>1357</v>
      </c>
      <c r="P13" t="s">
        <v>1338</v>
      </c>
      <c r="Q13" s="1">
        <v>44156</v>
      </c>
      <c r="R13" t="s">
        <v>1873</v>
      </c>
      <c r="S13">
        <v>0</v>
      </c>
      <c r="T13">
        <v>0</v>
      </c>
    </row>
    <row r="14" spans="1:20" x14ac:dyDescent="0.25">
      <c r="A14" t="s">
        <v>1366</v>
      </c>
      <c r="B14" t="s">
        <v>1332</v>
      </c>
      <c r="C14" t="s">
        <v>1333</v>
      </c>
      <c r="D14" t="s">
        <v>1342</v>
      </c>
      <c r="E14">
        <v>33</v>
      </c>
      <c r="F14" s="1">
        <v>44333</v>
      </c>
      <c r="G14">
        <v>84600</v>
      </c>
      <c r="H14">
        <v>0</v>
      </c>
      <c r="I14">
        <v>0</v>
      </c>
      <c r="J14">
        <v>0</v>
      </c>
      <c r="K14" t="s">
        <v>1356</v>
      </c>
      <c r="L14">
        <v>63100</v>
      </c>
      <c r="M14" t="s">
        <v>1359</v>
      </c>
      <c r="N14">
        <v>29800</v>
      </c>
      <c r="O14" t="s">
        <v>1357</v>
      </c>
      <c r="P14" t="s">
        <v>1361</v>
      </c>
      <c r="Q14" s="1">
        <v>45533</v>
      </c>
      <c r="R14" t="s">
        <v>1432</v>
      </c>
      <c r="S14">
        <v>0</v>
      </c>
      <c r="T14">
        <v>0</v>
      </c>
    </row>
    <row r="15" spans="1:20" x14ac:dyDescent="0.25">
      <c r="A15" t="s">
        <v>1339</v>
      </c>
      <c r="B15" t="s">
        <v>1354</v>
      </c>
      <c r="C15" t="s">
        <v>1355</v>
      </c>
      <c r="D15" t="s">
        <v>1334</v>
      </c>
      <c r="E15">
        <v>24</v>
      </c>
      <c r="F15" s="1">
        <v>45532</v>
      </c>
      <c r="G15">
        <v>29100</v>
      </c>
      <c r="H15">
        <v>0</v>
      </c>
      <c r="I15">
        <v>0</v>
      </c>
      <c r="J15">
        <v>0</v>
      </c>
      <c r="K15" t="s">
        <v>1356</v>
      </c>
      <c r="L15">
        <v>21600</v>
      </c>
      <c r="M15" t="s">
        <v>1352</v>
      </c>
      <c r="N15">
        <v>15600</v>
      </c>
      <c r="O15" t="s">
        <v>1357</v>
      </c>
      <c r="P15" t="s">
        <v>1338</v>
      </c>
      <c r="Q15" s="1">
        <v>45390</v>
      </c>
      <c r="R15" t="s">
        <v>1874</v>
      </c>
      <c r="S15">
        <v>0</v>
      </c>
      <c r="T15">
        <v>0</v>
      </c>
    </row>
    <row r="16" spans="1:20" x14ac:dyDescent="0.25">
      <c r="A16" t="s">
        <v>1339</v>
      </c>
      <c r="B16" t="s">
        <v>1354</v>
      </c>
      <c r="C16" t="s">
        <v>1355</v>
      </c>
      <c r="D16" t="s">
        <v>1342</v>
      </c>
      <c r="E16">
        <v>46</v>
      </c>
      <c r="F16" s="1">
        <v>43897</v>
      </c>
      <c r="G16">
        <v>81500</v>
      </c>
      <c r="H16">
        <v>0</v>
      </c>
      <c r="I16">
        <v>0</v>
      </c>
      <c r="J16">
        <v>0</v>
      </c>
      <c r="K16" t="s">
        <v>1356</v>
      </c>
      <c r="L16">
        <v>73900</v>
      </c>
      <c r="M16" t="s">
        <v>16</v>
      </c>
      <c r="N16">
        <v>2200</v>
      </c>
      <c r="O16" t="s">
        <v>1357</v>
      </c>
      <c r="P16" t="s">
        <v>1345</v>
      </c>
      <c r="Q16" s="1">
        <v>44559</v>
      </c>
      <c r="R16" t="s">
        <v>1875</v>
      </c>
      <c r="S16">
        <v>0</v>
      </c>
      <c r="T16">
        <v>0</v>
      </c>
    </row>
    <row r="17" spans="1:20" x14ac:dyDescent="0.25">
      <c r="A17" t="s">
        <v>1346</v>
      </c>
      <c r="B17" t="s">
        <v>1358</v>
      </c>
      <c r="C17" t="s">
        <v>1333</v>
      </c>
      <c r="D17" t="s">
        <v>1334</v>
      </c>
      <c r="E17">
        <v>45</v>
      </c>
      <c r="F17" s="1">
        <v>44205</v>
      </c>
      <c r="G17">
        <v>68100</v>
      </c>
      <c r="H17">
        <v>0</v>
      </c>
      <c r="I17">
        <v>0</v>
      </c>
      <c r="J17">
        <v>0</v>
      </c>
      <c r="K17" t="s">
        <v>1356</v>
      </c>
      <c r="L17">
        <v>79100</v>
      </c>
      <c r="M17" t="s">
        <v>1336</v>
      </c>
      <c r="N17">
        <v>2200</v>
      </c>
      <c r="O17" t="s">
        <v>1357</v>
      </c>
      <c r="P17" t="s">
        <v>1338</v>
      </c>
      <c r="Q17" s="1">
        <v>46227</v>
      </c>
      <c r="R17" t="s">
        <v>1626</v>
      </c>
      <c r="S17">
        <v>0</v>
      </c>
      <c r="T17">
        <v>0</v>
      </c>
    </row>
    <row r="18" spans="1:20" x14ac:dyDescent="0.25">
      <c r="A18" t="s">
        <v>1346</v>
      </c>
      <c r="B18" t="s">
        <v>1360</v>
      </c>
      <c r="C18" t="s">
        <v>1341</v>
      </c>
      <c r="D18" t="s">
        <v>1334</v>
      </c>
      <c r="E18">
        <v>50</v>
      </c>
      <c r="F18" s="1">
        <v>44839</v>
      </c>
      <c r="G18">
        <v>65600</v>
      </c>
      <c r="H18">
        <v>352100</v>
      </c>
      <c r="I18">
        <v>10</v>
      </c>
      <c r="J18">
        <v>16248</v>
      </c>
      <c r="K18" t="s">
        <v>1343</v>
      </c>
      <c r="L18">
        <v>80800</v>
      </c>
      <c r="M18" t="s">
        <v>1336</v>
      </c>
      <c r="N18">
        <v>38300</v>
      </c>
      <c r="O18" t="s">
        <v>1337</v>
      </c>
      <c r="P18" t="s">
        <v>1338</v>
      </c>
      <c r="Q18" s="1">
        <v>44788</v>
      </c>
      <c r="R18" t="s">
        <v>1507</v>
      </c>
      <c r="S18">
        <v>1</v>
      </c>
      <c r="T18">
        <v>1</v>
      </c>
    </row>
    <row r="19" spans="1:20" x14ac:dyDescent="0.25">
      <c r="A19" t="s">
        <v>1339</v>
      </c>
      <c r="B19" t="s">
        <v>1340</v>
      </c>
      <c r="C19" t="s">
        <v>1341</v>
      </c>
      <c r="D19" t="s">
        <v>1334</v>
      </c>
      <c r="E19">
        <v>31</v>
      </c>
      <c r="F19" s="1">
        <v>43648</v>
      </c>
      <c r="G19">
        <v>66100</v>
      </c>
      <c r="H19">
        <v>0</v>
      </c>
      <c r="I19">
        <v>0</v>
      </c>
      <c r="J19">
        <v>0</v>
      </c>
      <c r="K19" t="s">
        <v>1356</v>
      </c>
      <c r="L19">
        <v>57900</v>
      </c>
      <c r="M19" t="s">
        <v>1336</v>
      </c>
      <c r="N19">
        <v>4400</v>
      </c>
      <c r="O19" t="s">
        <v>1357</v>
      </c>
      <c r="P19" t="s">
        <v>1345</v>
      </c>
      <c r="Q19" s="1">
        <v>46233</v>
      </c>
      <c r="R19" t="s">
        <v>1876</v>
      </c>
      <c r="S19">
        <v>0</v>
      </c>
      <c r="T19">
        <v>0</v>
      </c>
    </row>
    <row r="20" spans="1:20" x14ac:dyDescent="0.25">
      <c r="A20" t="s">
        <v>1339</v>
      </c>
      <c r="B20" t="s">
        <v>1358</v>
      </c>
      <c r="C20" t="s">
        <v>1333</v>
      </c>
      <c r="D20" t="s">
        <v>1334</v>
      </c>
      <c r="E20">
        <v>27</v>
      </c>
      <c r="F20" s="1">
        <v>45626</v>
      </c>
      <c r="G20">
        <v>140200</v>
      </c>
      <c r="H20">
        <v>514900</v>
      </c>
      <c r="I20">
        <v>13.08</v>
      </c>
      <c r="J20">
        <v>13834</v>
      </c>
      <c r="K20" t="s">
        <v>1343</v>
      </c>
      <c r="L20">
        <v>99800</v>
      </c>
      <c r="M20" t="s">
        <v>1352</v>
      </c>
      <c r="N20">
        <v>4000</v>
      </c>
      <c r="O20" t="s">
        <v>1337</v>
      </c>
      <c r="P20" t="s">
        <v>1345</v>
      </c>
      <c r="Q20" s="1">
        <v>43865</v>
      </c>
      <c r="R20" t="s">
        <v>1642</v>
      </c>
      <c r="S20">
        <v>1</v>
      </c>
      <c r="T20">
        <v>1</v>
      </c>
    </row>
    <row r="21" spans="1:20" x14ac:dyDescent="0.25">
      <c r="A21" t="s">
        <v>1331</v>
      </c>
      <c r="B21" t="s">
        <v>1358</v>
      </c>
      <c r="C21" t="s">
        <v>1333</v>
      </c>
      <c r="D21" t="s">
        <v>1342</v>
      </c>
      <c r="E21">
        <v>51</v>
      </c>
      <c r="F21" s="1">
        <v>44672</v>
      </c>
      <c r="G21">
        <v>19100</v>
      </c>
      <c r="H21">
        <v>0</v>
      </c>
      <c r="I21">
        <v>0</v>
      </c>
      <c r="J21">
        <v>0</v>
      </c>
      <c r="K21" t="s">
        <v>1356</v>
      </c>
      <c r="L21">
        <v>20400</v>
      </c>
      <c r="M21" t="s">
        <v>1336</v>
      </c>
      <c r="N21">
        <v>1100</v>
      </c>
      <c r="O21" t="s">
        <v>1357</v>
      </c>
      <c r="P21" t="s">
        <v>1338</v>
      </c>
      <c r="Q21" s="1">
        <v>44333</v>
      </c>
      <c r="R21" t="s">
        <v>1542</v>
      </c>
      <c r="S21">
        <v>0</v>
      </c>
      <c r="T21">
        <v>0</v>
      </c>
    </row>
    <row r="22" spans="1:20" x14ac:dyDescent="0.25">
      <c r="A22" t="s">
        <v>1339</v>
      </c>
      <c r="B22" t="s">
        <v>1364</v>
      </c>
      <c r="C22" t="s">
        <v>1365</v>
      </c>
      <c r="D22" t="s">
        <v>1334</v>
      </c>
      <c r="E22">
        <v>64</v>
      </c>
      <c r="F22" s="1">
        <v>45994</v>
      </c>
      <c r="G22">
        <v>34900</v>
      </c>
      <c r="H22">
        <v>269600</v>
      </c>
      <c r="I22">
        <v>13.91</v>
      </c>
      <c r="J22">
        <v>9203</v>
      </c>
      <c r="K22" t="s">
        <v>1335</v>
      </c>
      <c r="L22">
        <v>27700</v>
      </c>
      <c r="M22" t="s">
        <v>1344</v>
      </c>
      <c r="N22">
        <v>6200</v>
      </c>
      <c r="O22" t="s">
        <v>1337</v>
      </c>
      <c r="P22" t="s">
        <v>1345</v>
      </c>
      <c r="Q22" s="1">
        <v>45582</v>
      </c>
      <c r="R22" t="s">
        <v>1620</v>
      </c>
      <c r="S22">
        <v>1</v>
      </c>
      <c r="T22">
        <v>0</v>
      </c>
    </row>
    <row r="23" spans="1:20" x14ac:dyDescent="0.25">
      <c r="A23" t="s">
        <v>1366</v>
      </c>
      <c r="B23" t="s">
        <v>1367</v>
      </c>
      <c r="C23" t="s">
        <v>1341</v>
      </c>
      <c r="D23" t="s">
        <v>1334</v>
      </c>
      <c r="E23">
        <v>30</v>
      </c>
      <c r="F23" s="1">
        <v>44635</v>
      </c>
      <c r="G23">
        <v>72500</v>
      </c>
      <c r="H23">
        <v>0</v>
      </c>
      <c r="I23">
        <v>0</v>
      </c>
      <c r="J23">
        <v>0</v>
      </c>
      <c r="K23" t="s">
        <v>1356</v>
      </c>
      <c r="L23">
        <v>63100</v>
      </c>
      <c r="M23" t="s">
        <v>1344</v>
      </c>
      <c r="N23">
        <v>6900</v>
      </c>
      <c r="O23" t="s">
        <v>1357</v>
      </c>
      <c r="P23" t="s">
        <v>1361</v>
      </c>
      <c r="Q23" s="1">
        <v>44615</v>
      </c>
      <c r="R23" t="s">
        <v>1590</v>
      </c>
      <c r="S23">
        <v>0</v>
      </c>
      <c r="T23">
        <v>0</v>
      </c>
    </row>
    <row r="24" spans="1:20" x14ac:dyDescent="0.25">
      <c r="A24" t="s">
        <v>1366</v>
      </c>
      <c r="B24" t="s">
        <v>1360</v>
      </c>
      <c r="C24" t="s">
        <v>1341</v>
      </c>
      <c r="D24" t="s">
        <v>1334</v>
      </c>
      <c r="E24">
        <v>59</v>
      </c>
      <c r="F24" s="1">
        <v>44296</v>
      </c>
      <c r="G24">
        <v>27500</v>
      </c>
      <c r="H24">
        <v>230500</v>
      </c>
      <c r="I24">
        <v>13.98</v>
      </c>
      <c r="J24">
        <v>7876</v>
      </c>
      <c r="K24" t="s">
        <v>1343</v>
      </c>
      <c r="L24">
        <v>36600</v>
      </c>
      <c r="M24" t="s">
        <v>1336</v>
      </c>
      <c r="N24">
        <v>16200</v>
      </c>
      <c r="O24" t="s">
        <v>1337</v>
      </c>
      <c r="P24" t="s">
        <v>1345</v>
      </c>
      <c r="Q24" s="1">
        <v>45199</v>
      </c>
      <c r="R24" t="s">
        <v>1814</v>
      </c>
      <c r="S24">
        <v>1</v>
      </c>
      <c r="T24">
        <v>1</v>
      </c>
    </row>
    <row r="25" spans="1:20" x14ac:dyDescent="0.25">
      <c r="A25" t="s">
        <v>1339</v>
      </c>
      <c r="B25" t="s">
        <v>1368</v>
      </c>
      <c r="C25" t="s">
        <v>1365</v>
      </c>
      <c r="D25" t="s">
        <v>1334</v>
      </c>
      <c r="E25">
        <v>33</v>
      </c>
      <c r="F25" s="1">
        <v>45117</v>
      </c>
      <c r="G25">
        <v>78000</v>
      </c>
      <c r="H25">
        <v>0</v>
      </c>
      <c r="I25">
        <v>0</v>
      </c>
      <c r="J25">
        <v>0</v>
      </c>
      <c r="K25" t="s">
        <v>1356</v>
      </c>
      <c r="L25">
        <v>94100</v>
      </c>
      <c r="M25" t="s">
        <v>1344</v>
      </c>
      <c r="N25">
        <v>2400</v>
      </c>
      <c r="O25" t="s">
        <v>1357</v>
      </c>
      <c r="P25" t="s">
        <v>1338</v>
      </c>
      <c r="Q25" s="1">
        <v>46248</v>
      </c>
      <c r="R25" t="s">
        <v>1452</v>
      </c>
      <c r="S25">
        <v>0</v>
      </c>
      <c r="T25">
        <v>0</v>
      </c>
    </row>
    <row r="26" spans="1:20" x14ac:dyDescent="0.25">
      <c r="A26" t="s">
        <v>1339</v>
      </c>
      <c r="B26" t="s">
        <v>1358</v>
      </c>
      <c r="C26" t="s">
        <v>1333</v>
      </c>
      <c r="D26" t="s">
        <v>1342</v>
      </c>
      <c r="E26">
        <v>51</v>
      </c>
      <c r="F26" s="1">
        <v>44602</v>
      </c>
      <c r="G26">
        <v>71800</v>
      </c>
      <c r="H26">
        <v>376500</v>
      </c>
      <c r="I26">
        <v>13.32</v>
      </c>
      <c r="J26">
        <v>8628</v>
      </c>
      <c r="K26" t="s">
        <v>1335</v>
      </c>
      <c r="L26">
        <v>74600</v>
      </c>
      <c r="M26" t="s">
        <v>16</v>
      </c>
      <c r="N26">
        <v>2200</v>
      </c>
      <c r="O26" t="s">
        <v>1337</v>
      </c>
      <c r="P26" t="s">
        <v>1345</v>
      </c>
      <c r="Q26" s="1">
        <v>46184</v>
      </c>
      <c r="R26" t="s">
        <v>1877</v>
      </c>
      <c r="S26">
        <v>1</v>
      </c>
      <c r="T26">
        <v>0</v>
      </c>
    </row>
    <row r="27" spans="1:20" x14ac:dyDescent="0.25">
      <c r="A27" t="s">
        <v>1366</v>
      </c>
      <c r="B27" t="s">
        <v>1369</v>
      </c>
      <c r="C27" t="s">
        <v>1370</v>
      </c>
      <c r="D27" t="s">
        <v>1334</v>
      </c>
      <c r="E27">
        <v>27</v>
      </c>
      <c r="F27" s="1">
        <v>43941</v>
      </c>
      <c r="G27">
        <v>22700</v>
      </c>
      <c r="H27">
        <v>0</v>
      </c>
      <c r="I27">
        <v>0</v>
      </c>
      <c r="J27">
        <v>0</v>
      </c>
      <c r="K27" t="s">
        <v>1356</v>
      </c>
      <c r="L27">
        <v>15500</v>
      </c>
      <c r="M27" t="s">
        <v>1344</v>
      </c>
      <c r="N27">
        <v>12800</v>
      </c>
      <c r="O27" t="s">
        <v>1357</v>
      </c>
      <c r="P27" t="s">
        <v>1345</v>
      </c>
      <c r="Q27" s="1">
        <v>45290</v>
      </c>
      <c r="R27" t="s">
        <v>1878</v>
      </c>
      <c r="S27">
        <v>0</v>
      </c>
      <c r="T27">
        <v>0</v>
      </c>
    </row>
    <row r="28" spans="1:20" x14ac:dyDescent="0.25">
      <c r="A28" t="s">
        <v>1331</v>
      </c>
      <c r="B28" t="s">
        <v>1371</v>
      </c>
      <c r="C28" t="s">
        <v>1372</v>
      </c>
      <c r="D28" t="s">
        <v>1342</v>
      </c>
      <c r="E28">
        <v>62</v>
      </c>
      <c r="F28" s="1">
        <v>44792</v>
      </c>
      <c r="G28">
        <v>21800</v>
      </c>
      <c r="H28">
        <v>0</v>
      </c>
      <c r="I28">
        <v>0</v>
      </c>
      <c r="J28">
        <v>0</v>
      </c>
      <c r="K28" t="s">
        <v>1356</v>
      </c>
      <c r="L28">
        <v>23000</v>
      </c>
      <c r="M28" t="s">
        <v>1336</v>
      </c>
      <c r="N28">
        <v>21000</v>
      </c>
      <c r="O28" t="s">
        <v>1357</v>
      </c>
      <c r="P28" t="s">
        <v>1361</v>
      </c>
      <c r="Q28" s="1">
        <v>44635</v>
      </c>
      <c r="R28" t="s">
        <v>1817</v>
      </c>
      <c r="S28">
        <v>0</v>
      </c>
      <c r="T28">
        <v>0</v>
      </c>
    </row>
    <row r="29" spans="1:20" x14ac:dyDescent="0.25">
      <c r="A29" t="s">
        <v>1331</v>
      </c>
      <c r="B29" t="s">
        <v>1367</v>
      </c>
      <c r="C29" t="s">
        <v>1341</v>
      </c>
      <c r="D29" t="s">
        <v>1334</v>
      </c>
      <c r="E29">
        <v>62</v>
      </c>
      <c r="F29" s="1">
        <v>44436</v>
      </c>
      <c r="G29">
        <v>8100</v>
      </c>
      <c r="H29">
        <v>992500</v>
      </c>
      <c r="I29">
        <v>12.52</v>
      </c>
      <c r="J29">
        <v>26390</v>
      </c>
      <c r="K29" t="s">
        <v>1343</v>
      </c>
      <c r="L29">
        <v>10300</v>
      </c>
      <c r="M29" t="s">
        <v>1359</v>
      </c>
      <c r="N29">
        <v>2100</v>
      </c>
      <c r="O29" t="s">
        <v>1337</v>
      </c>
      <c r="P29" t="s">
        <v>1345</v>
      </c>
      <c r="Q29" s="1">
        <v>43587</v>
      </c>
      <c r="R29" t="s">
        <v>1879</v>
      </c>
      <c r="S29">
        <v>1</v>
      </c>
      <c r="T29">
        <v>1</v>
      </c>
    </row>
    <row r="30" spans="1:20" x14ac:dyDescent="0.25">
      <c r="A30" t="s">
        <v>1346</v>
      </c>
      <c r="B30" t="s">
        <v>1368</v>
      </c>
      <c r="C30" t="s">
        <v>1365</v>
      </c>
      <c r="D30" t="s">
        <v>1334</v>
      </c>
      <c r="E30">
        <v>56</v>
      </c>
      <c r="F30" s="1">
        <v>44485</v>
      </c>
      <c r="G30">
        <v>26600</v>
      </c>
      <c r="H30">
        <v>0</v>
      </c>
      <c r="I30">
        <v>0</v>
      </c>
      <c r="J30">
        <v>0</v>
      </c>
      <c r="K30" t="s">
        <v>1356</v>
      </c>
      <c r="L30">
        <v>24100</v>
      </c>
      <c r="M30" t="s">
        <v>16</v>
      </c>
      <c r="N30">
        <v>22500</v>
      </c>
      <c r="O30" t="s">
        <v>1357</v>
      </c>
      <c r="P30" t="s">
        <v>1338</v>
      </c>
      <c r="Q30" s="1">
        <v>45655</v>
      </c>
      <c r="R30" t="s">
        <v>1880</v>
      </c>
      <c r="S30">
        <v>0</v>
      </c>
      <c r="T30">
        <v>0</v>
      </c>
    </row>
    <row r="31" spans="1:20" x14ac:dyDescent="0.25">
      <c r="A31" t="s">
        <v>1331</v>
      </c>
      <c r="B31" t="s">
        <v>1369</v>
      </c>
      <c r="C31" t="s">
        <v>1370</v>
      </c>
      <c r="D31" t="s">
        <v>1342</v>
      </c>
      <c r="E31">
        <v>40</v>
      </c>
      <c r="F31" s="1">
        <v>44607</v>
      </c>
      <c r="G31">
        <v>75900</v>
      </c>
      <c r="H31">
        <v>0</v>
      </c>
      <c r="I31">
        <v>0</v>
      </c>
      <c r="J31">
        <v>0</v>
      </c>
      <c r="K31" t="s">
        <v>1356</v>
      </c>
      <c r="L31">
        <v>101500</v>
      </c>
      <c r="M31" t="s">
        <v>1352</v>
      </c>
      <c r="N31">
        <v>8800</v>
      </c>
      <c r="O31" t="s">
        <v>1357</v>
      </c>
      <c r="P31" t="s">
        <v>1345</v>
      </c>
      <c r="Q31" s="1">
        <v>44162</v>
      </c>
      <c r="R31" t="s">
        <v>1881</v>
      </c>
      <c r="S31">
        <v>0</v>
      </c>
      <c r="T31">
        <v>0</v>
      </c>
    </row>
    <row r="32" spans="1:20" x14ac:dyDescent="0.25">
      <c r="A32" t="s">
        <v>1366</v>
      </c>
      <c r="B32" t="s">
        <v>1360</v>
      </c>
      <c r="C32" t="s">
        <v>1341</v>
      </c>
      <c r="D32" t="s">
        <v>1334</v>
      </c>
      <c r="E32">
        <v>24</v>
      </c>
      <c r="F32" s="1">
        <v>45302</v>
      </c>
      <c r="G32">
        <v>85600</v>
      </c>
      <c r="H32">
        <v>0</v>
      </c>
      <c r="I32">
        <v>0</v>
      </c>
      <c r="J32">
        <v>0</v>
      </c>
      <c r="K32" t="s">
        <v>1356</v>
      </c>
      <c r="L32">
        <v>113300</v>
      </c>
      <c r="M32" t="s">
        <v>1336</v>
      </c>
      <c r="N32">
        <v>22700</v>
      </c>
      <c r="O32" t="s">
        <v>1357</v>
      </c>
      <c r="P32" t="s">
        <v>1345</v>
      </c>
      <c r="Q32" s="1">
        <v>43963</v>
      </c>
      <c r="R32" t="s">
        <v>1882</v>
      </c>
      <c r="S32">
        <v>0</v>
      </c>
      <c r="T32">
        <v>0</v>
      </c>
    </row>
    <row r="33" spans="1:20" x14ac:dyDescent="0.25">
      <c r="A33" t="s">
        <v>1366</v>
      </c>
      <c r="B33" t="s">
        <v>1373</v>
      </c>
      <c r="C33" t="s">
        <v>1365</v>
      </c>
      <c r="D33" t="s">
        <v>1342</v>
      </c>
      <c r="E33">
        <v>27</v>
      </c>
      <c r="F33" s="1">
        <v>43626</v>
      </c>
      <c r="G33">
        <v>89000</v>
      </c>
      <c r="H33">
        <v>773800</v>
      </c>
      <c r="I33">
        <v>7.26</v>
      </c>
      <c r="J33">
        <v>15417</v>
      </c>
      <c r="K33" t="s">
        <v>1343</v>
      </c>
      <c r="L33">
        <v>126000</v>
      </c>
      <c r="M33" t="s">
        <v>1352</v>
      </c>
      <c r="N33">
        <v>8000</v>
      </c>
      <c r="O33" t="s">
        <v>1337</v>
      </c>
      <c r="P33" t="s">
        <v>1338</v>
      </c>
      <c r="Q33" s="1">
        <v>45376</v>
      </c>
      <c r="R33" t="s">
        <v>1883</v>
      </c>
      <c r="S33">
        <v>1</v>
      </c>
      <c r="T33">
        <v>1</v>
      </c>
    </row>
    <row r="34" spans="1:20" x14ac:dyDescent="0.25">
      <c r="A34" t="s">
        <v>1366</v>
      </c>
      <c r="B34" t="s">
        <v>1369</v>
      </c>
      <c r="C34" t="s">
        <v>1370</v>
      </c>
      <c r="D34" t="s">
        <v>1334</v>
      </c>
      <c r="E34">
        <v>21</v>
      </c>
      <c r="F34" s="1">
        <v>45914</v>
      </c>
      <c r="G34">
        <v>38700</v>
      </c>
      <c r="H34">
        <v>847000</v>
      </c>
      <c r="I34">
        <v>14.7</v>
      </c>
      <c r="J34">
        <v>76329</v>
      </c>
      <c r="K34" t="s">
        <v>1374</v>
      </c>
      <c r="L34">
        <v>41700</v>
      </c>
      <c r="M34" t="s">
        <v>1359</v>
      </c>
      <c r="N34">
        <v>900</v>
      </c>
      <c r="O34" t="s">
        <v>1353</v>
      </c>
      <c r="P34" t="s">
        <v>1338</v>
      </c>
      <c r="Q34" s="1">
        <v>43749</v>
      </c>
      <c r="R34" t="s">
        <v>1582</v>
      </c>
      <c r="S34">
        <v>1</v>
      </c>
      <c r="T34">
        <v>0</v>
      </c>
    </row>
    <row r="35" spans="1:20" x14ac:dyDescent="0.25">
      <c r="A35" t="s">
        <v>1331</v>
      </c>
      <c r="B35" t="s">
        <v>1362</v>
      </c>
      <c r="C35" t="s">
        <v>1363</v>
      </c>
      <c r="D35" t="s">
        <v>1334</v>
      </c>
      <c r="E35">
        <v>64</v>
      </c>
      <c r="F35" s="1">
        <v>43663</v>
      </c>
      <c r="G35">
        <v>73800</v>
      </c>
      <c r="H35">
        <v>128400</v>
      </c>
      <c r="I35">
        <v>7.45</v>
      </c>
      <c r="J35">
        <v>5775</v>
      </c>
      <c r="K35" t="s">
        <v>1343</v>
      </c>
      <c r="L35">
        <v>84600</v>
      </c>
      <c r="M35" t="s">
        <v>1352</v>
      </c>
      <c r="N35">
        <v>7400</v>
      </c>
      <c r="O35" t="s">
        <v>1337</v>
      </c>
      <c r="P35" t="s">
        <v>1338</v>
      </c>
      <c r="Q35" s="1">
        <v>45361</v>
      </c>
      <c r="R35" t="s">
        <v>1884</v>
      </c>
      <c r="S35">
        <v>1</v>
      </c>
      <c r="T35">
        <v>1</v>
      </c>
    </row>
    <row r="36" spans="1:20" x14ac:dyDescent="0.25">
      <c r="A36" t="s">
        <v>1346</v>
      </c>
      <c r="B36" t="s">
        <v>1367</v>
      </c>
      <c r="C36" t="s">
        <v>1341</v>
      </c>
      <c r="D36" t="s">
        <v>1342</v>
      </c>
      <c r="E36">
        <v>65</v>
      </c>
      <c r="F36" s="1">
        <v>44749</v>
      </c>
      <c r="G36">
        <v>105100</v>
      </c>
      <c r="H36">
        <v>609100</v>
      </c>
      <c r="I36">
        <v>8.98</v>
      </c>
      <c r="J36">
        <v>27821</v>
      </c>
      <c r="K36" t="s">
        <v>1374</v>
      </c>
      <c r="L36">
        <v>142300</v>
      </c>
      <c r="M36" t="s">
        <v>1336</v>
      </c>
      <c r="N36">
        <v>22100</v>
      </c>
      <c r="O36" t="s">
        <v>1353</v>
      </c>
      <c r="P36" t="s">
        <v>1345</v>
      </c>
      <c r="Q36" s="1">
        <v>45393</v>
      </c>
      <c r="R36" t="s">
        <v>1464</v>
      </c>
      <c r="S36">
        <v>1</v>
      </c>
      <c r="T36">
        <v>0</v>
      </c>
    </row>
    <row r="37" spans="1:20" x14ac:dyDescent="0.25">
      <c r="A37" t="s">
        <v>1331</v>
      </c>
      <c r="B37" t="s">
        <v>1347</v>
      </c>
      <c r="C37" t="s">
        <v>1348</v>
      </c>
      <c r="D37" t="s">
        <v>1334</v>
      </c>
      <c r="E37">
        <v>62</v>
      </c>
      <c r="F37" s="1">
        <v>44125</v>
      </c>
      <c r="G37">
        <v>25500</v>
      </c>
      <c r="H37">
        <v>0</v>
      </c>
      <c r="I37">
        <v>0</v>
      </c>
      <c r="J37">
        <v>0</v>
      </c>
      <c r="K37" t="s">
        <v>1356</v>
      </c>
      <c r="L37">
        <v>28400</v>
      </c>
      <c r="M37" t="s">
        <v>1336</v>
      </c>
      <c r="N37">
        <v>3800</v>
      </c>
      <c r="O37" t="s">
        <v>1357</v>
      </c>
      <c r="P37" t="s">
        <v>1338</v>
      </c>
      <c r="Q37" s="1">
        <v>43595</v>
      </c>
      <c r="R37" t="s">
        <v>1804</v>
      </c>
      <c r="S37">
        <v>0</v>
      </c>
      <c r="T37">
        <v>0</v>
      </c>
    </row>
    <row r="38" spans="1:20" x14ac:dyDescent="0.25">
      <c r="A38" t="s">
        <v>1331</v>
      </c>
      <c r="B38" t="s">
        <v>1369</v>
      </c>
      <c r="C38" t="s">
        <v>1370</v>
      </c>
      <c r="D38" t="s">
        <v>1334</v>
      </c>
      <c r="E38">
        <v>33</v>
      </c>
      <c r="F38" s="1">
        <v>45241</v>
      </c>
      <c r="G38">
        <v>83300</v>
      </c>
      <c r="H38">
        <v>338400</v>
      </c>
      <c r="I38">
        <v>10.19</v>
      </c>
      <c r="J38">
        <v>10949</v>
      </c>
      <c r="K38" t="s">
        <v>1335</v>
      </c>
      <c r="L38">
        <v>72900</v>
      </c>
      <c r="M38" t="s">
        <v>1359</v>
      </c>
      <c r="N38">
        <v>6000</v>
      </c>
      <c r="O38" t="s">
        <v>1337</v>
      </c>
      <c r="P38" t="s">
        <v>1345</v>
      </c>
      <c r="Q38" s="1">
        <v>43607</v>
      </c>
      <c r="R38" t="s">
        <v>1885</v>
      </c>
      <c r="S38">
        <v>1</v>
      </c>
      <c r="T38">
        <v>0</v>
      </c>
    </row>
    <row r="39" spans="1:20" x14ac:dyDescent="0.25">
      <c r="A39" t="s">
        <v>1339</v>
      </c>
      <c r="B39" t="s">
        <v>1375</v>
      </c>
      <c r="C39" t="s">
        <v>1363</v>
      </c>
      <c r="D39" t="s">
        <v>1342</v>
      </c>
      <c r="E39">
        <v>42</v>
      </c>
      <c r="F39" s="1">
        <v>44536</v>
      </c>
      <c r="G39">
        <v>131000</v>
      </c>
      <c r="H39">
        <v>0</v>
      </c>
      <c r="I39">
        <v>0</v>
      </c>
      <c r="J39">
        <v>0</v>
      </c>
      <c r="K39" t="s">
        <v>1356</v>
      </c>
      <c r="L39">
        <v>116300</v>
      </c>
      <c r="M39" t="s">
        <v>1336</v>
      </c>
      <c r="N39">
        <v>7300</v>
      </c>
      <c r="O39" t="s">
        <v>1357</v>
      </c>
      <c r="P39" t="s">
        <v>1376</v>
      </c>
      <c r="Q39" s="1">
        <v>45113</v>
      </c>
      <c r="R39" t="s">
        <v>1388</v>
      </c>
      <c r="S39">
        <v>0</v>
      </c>
      <c r="T39">
        <v>0</v>
      </c>
    </row>
    <row r="40" spans="1:20" x14ac:dyDescent="0.25">
      <c r="A40" t="s">
        <v>1346</v>
      </c>
      <c r="B40" t="s">
        <v>1373</v>
      </c>
      <c r="C40" t="s">
        <v>1365</v>
      </c>
      <c r="D40" t="s">
        <v>1334</v>
      </c>
      <c r="E40">
        <v>41</v>
      </c>
      <c r="F40" s="1">
        <v>45476</v>
      </c>
      <c r="G40">
        <v>49400</v>
      </c>
      <c r="H40">
        <v>321600</v>
      </c>
      <c r="I40">
        <v>7.58</v>
      </c>
      <c r="J40">
        <v>6456</v>
      </c>
      <c r="K40" t="s">
        <v>1343</v>
      </c>
      <c r="L40">
        <v>52300</v>
      </c>
      <c r="M40" t="s">
        <v>1359</v>
      </c>
      <c r="N40">
        <v>600</v>
      </c>
      <c r="O40" t="s">
        <v>1337</v>
      </c>
      <c r="P40" t="s">
        <v>1361</v>
      </c>
      <c r="Q40" s="1">
        <v>43794</v>
      </c>
      <c r="R40" t="s">
        <v>1886</v>
      </c>
      <c r="S40">
        <v>1</v>
      </c>
      <c r="T40">
        <v>1</v>
      </c>
    </row>
    <row r="41" spans="1:20" x14ac:dyDescent="0.25">
      <c r="A41" t="s">
        <v>1346</v>
      </c>
      <c r="B41" t="s">
        <v>1354</v>
      </c>
      <c r="C41" t="s">
        <v>1355</v>
      </c>
      <c r="D41" t="s">
        <v>1342</v>
      </c>
      <c r="E41">
        <v>42</v>
      </c>
      <c r="F41" s="1">
        <v>43864</v>
      </c>
      <c r="G41">
        <v>185000</v>
      </c>
      <c r="H41">
        <v>135000</v>
      </c>
      <c r="I41">
        <v>11.48</v>
      </c>
      <c r="J41">
        <v>2968</v>
      </c>
      <c r="K41" t="s">
        <v>1343</v>
      </c>
      <c r="L41">
        <v>125300</v>
      </c>
      <c r="M41" t="s">
        <v>1359</v>
      </c>
      <c r="N41">
        <v>38300</v>
      </c>
      <c r="O41" t="s">
        <v>1337</v>
      </c>
      <c r="P41" t="s">
        <v>1376</v>
      </c>
      <c r="Q41" s="1">
        <v>44754</v>
      </c>
      <c r="R41" t="s">
        <v>1887</v>
      </c>
      <c r="S41">
        <v>1</v>
      </c>
      <c r="T41">
        <v>1</v>
      </c>
    </row>
    <row r="42" spans="1:20" x14ac:dyDescent="0.25">
      <c r="A42" t="s">
        <v>1331</v>
      </c>
      <c r="B42" t="s">
        <v>1354</v>
      </c>
      <c r="C42" t="s">
        <v>1355</v>
      </c>
      <c r="D42" t="s">
        <v>1334</v>
      </c>
      <c r="E42">
        <v>48</v>
      </c>
      <c r="F42" s="1">
        <v>45199</v>
      </c>
      <c r="G42">
        <v>50400</v>
      </c>
      <c r="H42">
        <v>0</v>
      </c>
      <c r="I42">
        <v>0</v>
      </c>
      <c r="J42">
        <v>0</v>
      </c>
      <c r="K42" t="s">
        <v>1356</v>
      </c>
      <c r="L42">
        <v>48600</v>
      </c>
      <c r="M42" t="s">
        <v>1336</v>
      </c>
      <c r="N42">
        <v>3800</v>
      </c>
      <c r="O42" t="s">
        <v>1357</v>
      </c>
      <c r="P42" t="s">
        <v>1376</v>
      </c>
      <c r="Q42" s="1">
        <v>44655</v>
      </c>
      <c r="R42" t="s">
        <v>1888</v>
      </c>
      <c r="S42">
        <v>0</v>
      </c>
      <c r="T42">
        <v>0</v>
      </c>
    </row>
    <row r="43" spans="1:20" x14ac:dyDescent="0.25">
      <c r="A43" t="s">
        <v>1346</v>
      </c>
      <c r="B43" t="s">
        <v>1349</v>
      </c>
      <c r="C43" t="s">
        <v>1350</v>
      </c>
      <c r="D43" t="s">
        <v>1342</v>
      </c>
      <c r="E43">
        <v>29</v>
      </c>
      <c r="F43" s="1">
        <v>45048</v>
      </c>
      <c r="G43">
        <v>36100</v>
      </c>
      <c r="H43">
        <v>0</v>
      </c>
      <c r="I43">
        <v>0</v>
      </c>
      <c r="J43">
        <v>0</v>
      </c>
      <c r="K43" t="s">
        <v>1356</v>
      </c>
      <c r="L43">
        <v>46000</v>
      </c>
      <c r="M43" t="s">
        <v>1344</v>
      </c>
      <c r="N43">
        <v>13400</v>
      </c>
      <c r="O43" t="s">
        <v>1357</v>
      </c>
      <c r="P43" t="s">
        <v>1338</v>
      </c>
      <c r="Q43" s="1">
        <v>45818</v>
      </c>
      <c r="R43" t="s">
        <v>1889</v>
      </c>
      <c r="S43">
        <v>0</v>
      </c>
      <c r="T43">
        <v>0</v>
      </c>
    </row>
    <row r="44" spans="1:20" x14ac:dyDescent="0.25">
      <c r="A44" t="s">
        <v>1331</v>
      </c>
      <c r="B44" t="s">
        <v>1362</v>
      </c>
      <c r="C44" t="s">
        <v>1363</v>
      </c>
      <c r="D44" t="s">
        <v>1342</v>
      </c>
      <c r="E44">
        <v>46</v>
      </c>
      <c r="F44" s="1">
        <v>45591</v>
      </c>
      <c r="G44">
        <v>120400</v>
      </c>
      <c r="H44">
        <v>526800</v>
      </c>
      <c r="I44">
        <v>12.37</v>
      </c>
      <c r="J44">
        <v>46897</v>
      </c>
      <c r="K44" t="s">
        <v>1343</v>
      </c>
      <c r="L44">
        <v>54400</v>
      </c>
      <c r="M44" t="s">
        <v>1359</v>
      </c>
      <c r="N44">
        <v>7900</v>
      </c>
      <c r="O44" t="s">
        <v>1337</v>
      </c>
      <c r="P44" t="s">
        <v>1345</v>
      </c>
      <c r="Q44" s="1">
        <v>44841</v>
      </c>
      <c r="R44" t="s">
        <v>1615</v>
      </c>
      <c r="S44">
        <v>1</v>
      </c>
      <c r="T44">
        <v>1</v>
      </c>
    </row>
    <row r="45" spans="1:20" x14ac:dyDescent="0.25">
      <c r="A45" t="s">
        <v>1339</v>
      </c>
      <c r="B45" t="s">
        <v>1369</v>
      </c>
      <c r="C45" t="s">
        <v>1370</v>
      </c>
      <c r="D45" t="s">
        <v>1342</v>
      </c>
      <c r="E45">
        <v>29</v>
      </c>
      <c r="F45" s="1">
        <v>45637</v>
      </c>
      <c r="G45">
        <v>422300</v>
      </c>
      <c r="H45">
        <v>627700</v>
      </c>
      <c r="I45">
        <v>13.88</v>
      </c>
      <c r="J45">
        <v>56324</v>
      </c>
      <c r="K45" t="s">
        <v>1343</v>
      </c>
      <c r="L45">
        <v>584300</v>
      </c>
      <c r="M45" t="s">
        <v>1336</v>
      </c>
      <c r="N45">
        <v>26400</v>
      </c>
      <c r="O45" t="s">
        <v>1337</v>
      </c>
      <c r="P45" t="s">
        <v>1338</v>
      </c>
      <c r="Q45" s="1">
        <v>44447</v>
      </c>
      <c r="R45" t="s">
        <v>1606</v>
      </c>
      <c r="S45">
        <v>1</v>
      </c>
      <c r="T45">
        <v>1</v>
      </c>
    </row>
    <row r="46" spans="1:20" x14ac:dyDescent="0.25">
      <c r="A46" t="s">
        <v>1339</v>
      </c>
      <c r="B46" t="s">
        <v>1369</v>
      </c>
      <c r="C46" t="s">
        <v>1370</v>
      </c>
      <c r="D46" t="s">
        <v>1342</v>
      </c>
      <c r="E46">
        <v>35</v>
      </c>
      <c r="F46" s="1">
        <v>43540</v>
      </c>
      <c r="G46">
        <v>80600</v>
      </c>
      <c r="H46">
        <v>237700</v>
      </c>
      <c r="I46">
        <v>7.94</v>
      </c>
      <c r="J46">
        <v>5796</v>
      </c>
      <c r="K46" t="s">
        <v>1335</v>
      </c>
      <c r="L46">
        <v>103200</v>
      </c>
      <c r="M46" t="s">
        <v>1344</v>
      </c>
      <c r="N46">
        <v>12200</v>
      </c>
      <c r="O46" t="s">
        <v>1337</v>
      </c>
      <c r="P46" t="s">
        <v>1361</v>
      </c>
      <c r="Q46" s="1">
        <v>43611</v>
      </c>
      <c r="R46" t="s">
        <v>1890</v>
      </c>
      <c r="S46">
        <v>1</v>
      </c>
      <c r="T46">
        <v>0</v>
      </c>
    </row>
    <row r="47" spans="1:20" x14ac:dyDescent="0.25">
      <c r="A47" t="s">
        <v>1339</v>
      </c>
      <c r="B47" t="s">
        <v>1349</v>
      </c>
      <c r="C47" t="s">
        <v>1350</v>
      </c>
      <c r="D47" t="s">
        <v>1334</v>
      </c>
      <c r="E47">
        <v>30</v>
      </c>
      <c r="F47" s="1">
        <v>45650</v>
      </c>
      <c r="G47">
        <v>128700</v>
      </c>
      <c r="H47">
        <v>559900</v>
      </c>
      <c r="I47">
        <v>10.43</v>
      </c>
      <c r="J47">
        <v>14316</v>
      </c>
      <c r="K47" t="s">
        <v>1335</v>
      </c>
      <c r="L47">
        <v>113900</v>
      </c>
      <c r="M47" t="s">
        <v>1359</v>
      </c>
      <c r="N47">
        <v>6900</v>
      </c>
      <c r="O47" t="s">
        <v>1337</v>
      </c>
      <c r="P47" t="s">
        <v>1338</v>
      </c>
      <c r="Q47" s="1">
        <v>43512</v>
      </c>
      <c r="R47" t="s">
        <v>1800</v>
      </c>
      <c r="S47">
        <v>1</v>
      </c>
      <c r="T47">
        <v>0</v>
      </c>
    </row>
    <row r="48" spans="1:20" x14ac:dyDescent="0.25">
      <c r="A48" t="s">
        <v>1339</v>
      </c>
      <c r="B48" t="s">
        <v>1371</v>
      </c>
      <c r="C48" t="s">
        <v>1372</v>
      </c>
      <c r="D48" t="s">
        <v>1342</v>
      </c>
      <c r="E48">
        <v>44</v>
      </c>
      <c r="F48" s="1">
        <v>44067</v>
      </c>
      <c r="G48">
        <v>48700</v>
      </c>
      <c r="H48">
        <v>641500</v>
      </c>
      <c r="I48">
        <v>10.34</v>
      </c>
      <c r="J48">
        <v>29703</v>
      </c>
      <c r="K48" t="s">
        <v>1343</v>
      </c>
      <c r="L48">
        <v>55300</v>
      </c>
      <c r="M48" t="s">
        <v>1344</v>
      </c>
      <c r="N48">
        <v>3800</v>
      </c>
      <c r="O48" t="s">
        <v>1337</v>
      </c>
      <c r="P48" t="s">
        <v>1376</v>
      </c>
      <c r="Q48" s="1">
        <v>45263</v>
      </c>
      <c r="R48" t="s">
        <v>1891</v>
      </c>
      <c r="S48">
        <v>1</v>
      </c>
      <c r="T48">
        <v>1</v>
      </c>
    </row>
    <row r="49" spans="1:20" x14ac:dyDescent="0.25">
      <c r="A49" t="s">
        <v>1339</v>
      </c>
      <c r="B49" t="s">
        <v>1371</v>
      </c>
      <c r="C49" t="s">
        <v>1372</v>
      </c>
      <c r="D49" t="s">
        <v>1334</v>
      </c>
      <c r="E49">
        <v>62</v>
      </c>
      <c r="F49" s="1">
        <v>44302</v>
      </c>
      <c r="G49">
        <v>26100</v>
      </c>
      <c r="H49">
        <v>304500</v>
      </c>
      <c r="I49">
        <v>14.56</v>
      </c>
      <c r="J49">
        <v>27420</v>
      </c>
      <c r="K49" t="s">
        <v>1374</v>
      </c>
      <c r="L49">
        <v>26100</v>
      </c>
      <c r="M49" t="s">
        <v>16</v>
      </c>
      <c r="N49">
        <v>17400</v>
      </c>
      <c r="O49" t="s">
        <v>1353</v>
      </c>
      <c r="P49" t="s">
        <v>1345</v>
      </c>
      <c r="Q49" s="1">
        <v>43482</v>
      </c>
      <c r="R49" t="s">
        <v>1892</v>
      </c>
      <c r="S49">
        <v>1</v>
      </c>
      <c r="T49">
        <v>0</v>
      </c>
    </row>
    <row r="50" spans="1:20" x14ac:dyDescent="0.25">
      <c r="A50" t="s">
        <v>1331</v>
      </c>
      <c r="B50" t="s">
        <v>1349</v>
      </c>
      <c r="C50" t="s">
        <v>1350</v>
      </c>
      <c r="D50" t="s">
        <v>1334</v>
      </c>
      <c r="E50">
        <v>28</v>
      </c>
      <c r="F50" s="1">
        <v>44994</v>
      </c>
      <c r="G50">
        <v>86400</v>
      </c>
      <c r="H50">
        <v>629800</v>
      </c>
      <c r="I50">
        <v>8.5</v>
      </c>
      <c r="J50">
        <v>54931</v>
      </c>
      <c r="K50" t="s">
        <v>1343</v>
      </c>
      <c r="L50">
        <v>113000</v>
      </c>
      <c r="M50" t="s">
        <v>16</v>
      </c>
      <c r="N50">
        <v>1600</v>
      </c>
      <c r="O50" t="s">
        <v>1337</v>
      </c>
      <c r="P50" t="s">
        <v>1361</v>
      </c>
      <c r="Q50" s="1">
        <v>45799</v>
      </c>
      <c r="R50" t="s">
        <v>1893</v>
      </c>
      <c r="S50">
        <v>1</v>
      </c>
      <c r="T50">
        <v>1</v>
      </c>
    </row>
    <row r="51" spans="1:20" x14ac:dyDescent="0.25">
      <c r="A51" t="s">
        <v>1339</v>
      </c>
      <c r="B51" t="s">
        <v>1371</v>
      </c>
      <c r="C51" t="s">
        <v>1372</v>
      </c>
      <c r="D51" t="s">
        <v>1334</v>
      </c>
      <c r="E51">
        <v>44</v>
      </c>
      <c r="F51" s="1">
        <v>43965</v>
      </c>
      <c r="G51">
        <v>98800</v>
      </c>
      <c r="H51">
        <v>0</v>
      </c>
      <c r="I51">
        <v>0</v>
      </c>
      <c r="J51">
        <v>0</v>
      </c>
      <c r="K51" t="s">
        <v>1356</v>
      </c>
      <c r="L51">
        <v>123100</v>
      </c>
      <c r="M51" t="s">
        <v>1344</v>
      </c>
      <c r="N51">
        <v>15200</v>
      </c>
      <c r="O51" t="s">
        <v>1357</v>
      </c>
      <c r="P51" t="s">
        <v>1338</v>
      </c>
      <c r="Q51" s="1">
        <v>43738</v>
      </c>
      <c r="R51" t="s">
        <v>1619</v>
      </c>
      <c r="S51">
        <v>0</v>
      </c>
      <c r="T51">
        <v>0</v>
      </c>
    </row>
    <row r="52" spans="1:20" x14ac:dyDescent="0.25">
      <c r="A52" t="s">
        <v>1331</v>
      </c>
      <c r="B52" t="s">
        <v>1364</v>
      </c>
      <c r="C52" t="s">
        <v>1365</v>
      </c>
      <c r="D52" t="s">
        <v>1334</v>
      </c>
      <c r="E52">
        <v>36</v>
      </c>
      <c r="F52" s="1">
        <v>45062</v>
      </c>
      <c r="G52">
        <v>55300</v>
      </c>
      <c r="H52">
        <v>271600</v>
      </c>
      <c r="I52">
        <v>9.9600000000000009</v>
      </c>
      <c r="J52">
        <v>5765</v>
      </c>
      <c r="K52" t="s">
        <v>1343</v>
      </c>
      <c r="L52">
        <v>35900</v>
      </c>
      <c r="M52" t="s">
        <v>1359</v>
      </c>
      <c r="N52">
        <v>3200</v>
      </c>
      <c r="O52" t="s">
        <v>1337</v>
      </c>
      <c r="P52" t="s">
        <v>1338</v>
      </c>
      <c r="Q52" s="1">
        <v>44901</v>
      </c>
      <c r="R52" t="s">
        <v>1894</v>
      </c>
      <c r="S52">
        <v>1</v>
      </c>
      <c r="T52">
        <v>1</v>
      </c>
    </row>
    <row r="53" spans="1:20" x14ac:dyDescent="0.25">
      <c r="A53" t="s">
        <v>1339</v>
      </c>
      <c r="B53" t="s">
        <v>1369</v>
      </c>
      <c r="C53" t="s">
        <v>1370</v>
      </c>
      <c r="D53" t="s">
        <v>1334</v>
      </c>
      <c r="E53">
        <v>46</v>
      </c>
      <c r="F53" s="1">
        <v>43603</v>
      </c>
      <c r="G53">
        <v>128200</v>
      </c>
      <c r="H53">
        <v>564200</v>
      </c>
      <c r="I53">
        <v>7.7</v>
      </c>
      <c r="J53">
        <v>25440</v>
      </c>
      <c r="K53" t="s">
        <v>1335</v>
      </c>
      <c r="L53">
        <v>147000</v>
      </c>
      <c r="M53" t="s">
        <v>1336</v>
      </c>
      <c r="N53">
        <v>26200</v>
      </c>
      <c r="O53" t="s">
        <v>1337</v>
      </c>
      <c r="P53" t="s">
        <v>1361</v>
      </c>
      <c r="Q53" s="1">
        <v>45601</v>
      </c>
      <c r="R53" t="s">
        <v>1737</v>
      </c>
      <c r="S53">
        <v>1</v>
      </c>
      <c r="T53">
        <v>0</v>
      </c>
    </row>
    <row r="54" spans="1:20" x14ac:dyDescent="0.25">
      <c r="A54" t="s">
        <v>1346</v>
      </c>
      <c r="B54" t="s">
        <v>1332</v>
      </c>
      <c r="C54" t="s">
        <v>1333</v>
      </c>
      <c r="D54" t="s">
        <v>1342</v>
      </c>
      <c r="E54">
        <v>47</v>
      </c>
      <c r="F54" s="1">
        <v>45563</v>
      </c>
      <c r="G54">
        <v>43000</v>
      </c>
      <c r="H54">
        <v>356600</v>
      </c>
      <c r="I54">
        <v>8.76</v>
      </c>
      <c r="J54">
        <v>31146</v>
      </c>
      <c r="K54" t="s">
        <v>1343</v>
      </c>
      <c r="L54">
        <v>40800</v>
      </c>
      <c r="M54" t="s">
        <v>1352</v>
      </c>
      <c r="N54">
        <v>9800</v>
      </c>
      <c r="O54" t="s">
        <v>1337</v>
      </c>
      <c r="P54" t="s">
        <v>1338</v>
      </c>
      <c r="Q54" s="1">
        <v>44637</v>
      </c>
      <c r="R54" t="s">
        <v>1895</v>
      </c>
      <c r="S54">
        <v>1</v>
      </c>
      <c r="T54">
        <v>1</v>
      </c>
    </row>
    <row r="55" spans="1:20" x14ac:dyDescent="0.25">
      <c r="A55" t="s">
        <v>1339</v>
      </c>
      <c r="B55" t="s">
        <v>1340</v>
      </c>
      <c r="C55" t="s">
        <v>1341</v>
      </c>
      <c r="D55" t="s">
        <v>1342</v>
      </c>
      <c r="E55">
        <v>57</v>
      </c>
      <c r="F55" s="1">
        <v>45260</v>
      </c>
      <c r="G55">
        <v>34800</v>
      </c>
      <c r="H55">
        <v>0</v>
      </c>
      <c r="I55">
        <v>0</v>
      </c>
      <c r="J55">
        <v>0</v>
      </c>
      <c r="K55" t="s">
        <v>1356</v>
      </c>
      <c r="L55">
        <v>35500</v>
      </c>
      <c r="M55" t="s">
        <v>1336</v>
      </c>
      <c r="N55">
        <v>15200</v>
      </c>
      <c r="O55" t="s">
        <v>1357</v>
      </c>
      <c r="P55" t="s">
        <v>1361</v>
      </c>
      <c r="Q55" s="1">
        <v>44866</v>
      </c>
      <c r="R55" t="s">
        <v>1896</v>
      </c>
      <c r="S55">
        <v>0</v>
      </c>
      <c r="T55">
        <v>0</v>
      </c>
    </row>
    <row r="56" spans="1:20" x14ac:dyDescent="0.25">
      <c r="A56" t="s">
        <v>1339</v>
      </c>
      <c r="B56" t="s">
        <v>1375</v>
      </c>
      <c r="C56" t="s">
        <v>1363</v>
      </c>
      <c r="D56" t="s">
        <v>1342</v>
      </c>
      <c r="E56">
        <v>24</v>
      </c>
      <c r="F56" s="1">
        <v>44438</v>
      </c>
      <c r="G56">
        <v>184800</v>
      </c>
      <c r="H56">
        <v>0</v>
      </c>
      <c r="I56">
        <v>0</v>
      </c>
      <c r="J56">
        <v>0</v>
      </c>
      <c r="K56" t="s">
        <v>1356</v>
      </c>
      <c r="L56">
        <v>151200</v>
      </c>
      <c r="M56" t="s">
        <v>1352</v>
      </c>
      <c r="N56">
        <v>9200</v>
      </c>
      <c r="O56" t="s">
        <v>1357</v>
      </c>
      <c r="P56" t="s">
        <v>1338</v>
      </c>
      <c r="Q56" s="1">
        <v>43553</v>
      </c>
      <c r="R56" t="s">
        <v>1787</v>
      </c>
      <c r="S56">
        <v>0</v>
      </c>
      <c r="T56">
        <v>0</v>
      </c>
    </row>
    <row r="57" spans="1:20" x14ac:dyDescent="0.25">
      <c r="A57" t="s">
        <v>1339</v>
      </c>
      <c r="B57" t="s">
        <v>1364</v>
      </c>
      <c r="C57" t="s">
        <v>1365</v>
      </c>
      <c r="D57" t="s">
        <v>1334</v>
      </c>
      <c r="E57">
        <v>44</v>
      </c>
      <c r="F57" s="1">
        <v>45108</v>
      </c>
      <c r="G57">
        <v>185500</v>
      </c>
      <c r="H57">
        <v>160400</v>
      </c>
      <c r="I57">
        <v>12.46</v>
      </c>
      <c r="J57">
        <v>3605</v>
      </c>
      <c r="K57" t="s">
        <v>1343</v>
      </c>
      <c r="L57">
        <v>266600</v>
      </c>
      <c r="M57" t="s">
        <v>1352</v>
      </c>
      <c r="N57">
        <v>1800</v>
      </c>
      <c r="O57" t="s">
        <v>1337</v>
      </c>
      <c r="P57" t="s">
        <v>1345</v>
      </c>
      <c r="Q57" s="1">
        <v>44380</v>
      </c>
      <c r="R57" t="s">
        <v>1897</v>
      </c>
      <c r="S57">
        <v>1</v>
      </c>
      <c r="T57">
        <v>1</v>
      </c>
    </row>
    <row r="58" spans="1:20" x14ac:dyDescent="0.25">
      <c r="A58" t="s">
        <v>1346</v>
      </c>
      <c r="B58" t="s">
        <v>1360</v>
      </c>
      <c r="C58" t="s">
        <v>1341</v>
      </c>
      <c r="D58" t="s">
        <v>1342</v>
      </c>
      <c r="E58">
        <v>39</v>
      </c>
      <c r="F58" s="1">
        <v>45351</v>
      </c>
      <c r="G58">
        <v>43700</v>
      </c>
      <c r="H58">
        <v>0</v>
      </c>
      <c r="I58">
        <v>0</v>
      </c>
      <c r="J58">
        <v>0</v>
      </c>
      <c r="K58" t="s">
        <v>1356</v>
      </c>
      <c r="L58">
        <v>55100</v>
      </c>
      <c r="M58" t="s">
        <v>1359</v>
      </c>
      <c r="N58">
        <v>3900</v>
      </c>
      <c r="O58" t="s">
        <v>1357</v>
      </c>
      <c r="P58" t="s">
        <v>1338</v>
      </c>
      <c r="Q58" s="1">
        <v>44373</v>
      </c>
      <c r="R58" t="s">
        <v>1898</v>
      </c>
      <c r="S58">
        <v>0</v>
      </c>
      <c r="T58">
        <v>0</v>
      </c>
    </row>
    <row r="59" spans="1:20" x14ac:dyDescent="0.25">
      <c r="A59" t="s">
        <v>1339</v>
      </c>
      <c r="B59" t="s">
        <v>1364</v>
      </c>
      <c r="C59" t="s">
        <v>1365</v>
      </c>
      <c r="D59" t="s">
        <v>1334</v>
      </c>
      <c r="E59">
        <v>56</v>
      </c>
      <c r="F59" s="1">
        <v>45767</v>
      </c>
      <c r="G59">
        <v>323300</v>
      </c>
      <c r="H59">
        <v>540600</v>
      </c>
      <c r="I59">
        <v>10.28</v>
      </c>
      <c r="J59">
        <v>25016</v>
      </c>
      <c r="K59" t="s">
        <v>1351</v>
      </c>
      <c r="L59">
        <v>263500</v>
      </c>
      <c r="M59" t="s">
        <v>1344</v>
      </c>
      <c r="N59">
        <v>15600</v>
      </c>
      <c r="O59" t="s">
        <v>1353</v>
      </c>
      <c r="P59" t="s">
        <v>1345</v>
      </c>
      <c r="Q59" s="1">
        <v>45952</v>
      </c>
      <c r="R59" t="s">
        <v>1756</v>
      </c>
      <c r="S59">
        <v>1</v>
      </c>
      <c r="T59">
        <v>0</v>
      </c>
    </row>
    <row r="60" spans="1:20" x14ac:dyDescent="0.25">
      <c r="A60" t="s">
        <v>1366</v>
      </c>
      <c r="B60" t="s">
        <v>1332</v>
      </c>
      <c r="C60" t="s">
        <v>1333</v>
      </c>
      <c r="D60" t="s">
        <v>1334</v>
      </c>
      <c r="E60">
        <v>59</v>
      </c>
      <c r="F60" s="1">
        <v>45494</v>
      </c>
      <c r="G60">
        <v>58800</v>
      </c>
      <c r="H60">
        <v>189500</v>
      </c>
      <c r="I60">
        <v>8.4600000000000009</v>
      </c>
      <c r="J60">
        <v>8610</v>
      </c>
      <c r="K60" t="s">
        <v>1374</v>
      </c>
      <c r="L60">
        <v>39200</v>
      </c>
      <c r="M60" t="s">
        <v>1336</v>
      </c>
      <c r="N60">
        <v>9900</v>
      </c>
      <c r="O60" t="s">
        <v>1353</v>
      </c>
      <c r="P60" t="s">
        <v>1345</v>
      </c>
      <c r="Q60" s="1">
        <v>45945</v>
      </c>
      <c r="R60" t="s">
        <v>1899</v>
      </c>
      <c r="S60">
        <v>1</v>
      </c>
      <c r="T60">
        <v>0</v>
      </c>
    </row>
    <row r="61" spans="1:20" x14ac:dyDescent="0.25">
      <c r="A61" t="s">
        <v>1339</v>
      </c>
      <c r="B61" t="s">
        <v>1360</v>
      </c>
      <c r="C61" t="s">
        <v>1341</v>
      </c>
      <c r="D61" t="s">
        <v>1334</v>
      </c>
      <c r="E61">
        <v>30</v>
      </c>
      <c r="F61" s="1">
        <v>45366</v>
      </c>
      <c r="G61">
        <v>80600</v>
      </c>
      <c r="H61">
        <v>820300</v>
      </c>
      <c r="I61">
        <v>8.9499999999999993</v>
      </c>
      <c r="J61">
        <v>71717</v>
      </c>
      <c r="K61" t="s">
        <v>1343</v>
      </c>
      <c r="L61">
        <v>72800</v>
      </c>
      <c r="M61" t="s">
        <v>1344</v>
      </c>
      <c r="N61">
        <v>24600</v>
      </c>
      <c r="O61" t="s">
        <v>1337</v>
      </c>
      <c r="P61" t="s">
        <v>1338</v>
      </c>
      <c r="Q61" s="1">
        <v>44136</v>
      </c>
      <c r="R61" t="s">
        <v>1390</v>
      </c>
      <c r="S61">
        <v>1</v>
      </c>
      <c r="T61">
        <v>1</v>
      </c>
    </row>
    <row r="62" spans="1:20" x14ac:dyDescent="0.25">
      <c r="A62" t="s">
        <v>1339</v>
      </c>
      <c r="B62" t="s">
        <v>1375</v>
      </c>
      <c r="C62" t="s">
        <v>1363</v>
      </c>
      <c r="D62" t="s">
        <v>1334</v>
      </c>
      <c r="E62">
        <v>45</v>
      </c>
      <c r="F62" s="1">
        <v>44915</v>
      </c>
      <c r="G62">
        <v>69800</v>
      </c>
      <c r="H62">
        <v>786700</v>
      </c>
      <c r="I62">
        <v>9.83</v>
      </c>
      <c r="J62">
        <v>69101</v>
      </c>
      <c r="K62" t="s">
        <v>1343</v>
      </c>
      <c r="L62">
        <v>77400</v>
      </c>
      <c r="M62" t="s">
        <v>16</v>
      </c>
      <c r="N62">
        <v>12200</v>
      </c>
      <c r="O62" t="s">
        <v>1337</v>
      </c>
      <c r="P62" t="s">
        <v>1338</v>
      </c>
      <c r="Q62" s="1">
        <v>44841</v>
      </c>
      <c r="R62" t="s">
        <v>1900</v>
      </c>
      <c r="S62">
        <v>1</v>
      </c>
      <c r="T62">
        <v>1</v>
      </c>
    </row>
    <row r="63" spans="1:20" x14ac:dyDescent="0.25">
      <c r="A63" t="s">
        <v>1366</v>
      </c>
      <c r="B63" t="s">
        <v>1332</v>
      </c>
      <c r="C63" t="s">
        <v>1333</v>
      </c>
      <c r="D63" t="s">
        <v>1342</v>
      </c>
      <c r="E63">
        <v>38</v>
      </c>
      <c r="F63" s="1">
        <v>44012</v>
      </c>
      <c r="G63">
        <v>117100</v>
      </c>
      <c r="H63">
        <v>0</v>
      </c>
      <c r="I63">
        <v>0</v>
      </c>
      <c r="J63">
        <v>0</v>
      </c>
      <c r="K63" t="s">
        <v>1356</v>
      </c>
      <c r="L63">
        <v>124100</v>
      </c>
      <c r="M63" t="s">
        <v>1359</v>
      </c>
      <c r="N63">
        <v>3600</v>
      </c>
      <c r="O63" t="s">
        <v>1357</v>
      </c>
      <c r="P63" t="s">
        <v>1338</v>
      </c>
      <c r="Q63" s="1">
        <v>43473</v>
      </c>
      <c r="R63" t="s">
        <v>1901</v>
      </c>
      <c r="S63">
        <v>0</v>
      </c>
      <c r="T63">
        <v>0</v>
      </c>
    </row>
    <row r="64" spans="1:20" x14ac:dyDescent="0.25">
      <c r="A64" t="s">
        <v>1331</v>
      </c>
      <c r="B64" t="s">
        <v>1368</v>
      </c>
      <c r="C64" t="s">
        <v>1365</v>
      </c>
      <c r="D64" t="s">
        <v>1342</v>
      </c>
      <c r="E64">
        <v>39</v>
      </c>
      <c r="F64" s="1">
        <v>44387</v>
      </c>
      <c r="G64">
        <v>94500</v>
      </c>
      <c r="H64">
        <v>0</v>
      </c>
      <c r="I64">
        <v>0</v>
      </c>
      <c r="J64">
        <v>0</v>
      </c>
      <c r="K64" t="s">
        <v>1356</v>
      </c>
      <c r="L64">
        <v>124100</v>
      </c>
      <c r="M64" t="s">
        <v>1359</v>
      </c>
      <c r="N64">
        <v>4200</v>
      </c>
      <c r="O64" t="s">
        <v>1357</v>
      </c>
      <c r="P64" t="s">
        <v>1345</v>
      </c>
      <c r="Q64" s="1">
        <v>43741</v>
      </c>
      <c r="R64" t="s">
        <v>1902</v>
      </c>
      <c r="S64">
        <v>0</v>
      </c>
      <c r="T64">
        <v>0</v>
      </c>
    </row>
    <row r="65" spans="1:20" x14ac:dyDescent="0.25">
      <c r="A65" t="s">
        <v>1339</v>
      </c>
      <c r="B65" t="s">
        <v>1340</v>
      </c>
      <c r="C65" t="s">
        <v>1341</v>
      </c>
      <c r="D65" t="s">
        <v>1334</v>
      </c>
      <c r="E65">
        <v>56</v>
      </c>
      <c r="F65" s="1">
        <v>44046</v>
      </c>
      <c r="G65">
        <v>93400</v>
      </c>
      <c r="H65">
        <v>401700</v>
      </c>
      <c r="I65">
        <v>7.31</v>
      </c>
      <c r="J65">
        <v>12460</v>
      </c>
      <c r="K65" t="s">
        <v>1343</v>
      </c>
      <c r="L65">
        <v>111800</v>
      </c>
      <c r="M65" t="s">
        <v>16</v>
      </c>
      <c r="N65">
        <v>9300</v>
      </c>
      <c r="O65" t="s">
        <v>1337</v>
      </c>
      <c r="P65" t="s">
        <v>1345</v>
      </c>
      <c r="Q65" s="1">
        <v>43998</v>
      </c>
      <c r="R65" t="s">
        <v>1752</v>
      </c>
      <c r="S65">
        <v>1</v>
      </c>
      <c r="T65">
        <v>1</v>
      </c>
    </row>
    <row r="66" spans="1:20" x14ac:dyDescent="0.25">
      <c r="A66" t="s">
        <v>1331</v>
      </c>
      <c r="B66" t="s">
        <v>1375</v>
      </c>
      <c r="C66" t="s">
        <v>1363</v>
      </c>
      <c r="D66" t="s">
        <v>1334</v>
      </c>
      <c r="E66">
        <v>30</v>
      </c>
      <c r="F66" s="1">
        <v>44838</v>
      </c>
      <c r="G66">
        <v>31500</v>
      </c>
      <c r="H66">
        <v>0</v>
      </c>
      <c r="I66">
        <v>0</v>
      </c>
      <c r="J66">
        <v>0</v>
      </c>
      <c r="K66" t="s">
        <v>1356</v>
      </c>
      <c r="L66">
        <v>39100</v>
      </c>
      <c r="M66" t="s">
        <v>1336</v>
      </c>
      <c r="N66">
        <v>1100</v>
      </c>
      <c r="O66" t="s">
        <v>1357</v>
      </c>
      <c r="P66" t="s">
        <v>1361</v>
      </c>
      <c r="Q66" s="1">
        <v>44204</v>
      </c>
      <c r="R66" t="s">
        <v>1631</v>
      </c>
      <c r="S66">
        <v>0</v>
      </c>
      <c r="T66">
        <v>0</v>
      </c>
    </row>
    <row r="67" spans="1:20" x14ac:dyDescent="0.25">
      <c r="A67" t="s">
        <v>1331</v>
      </c>
      <c r="B67" t="s">
        <v>1369</v>
      </c>
      <c r="C67" t="s">
        <v>1370</v>
      </c>
      <c r="D67" t="s">
        <v>1334</v>
      </c>
      <c r="E67">
        <v>53</v>
      </c>
      <c r="F67" s="1">
        <v>45422</v>
      </c>
      <c r="G67">
        <v>17900</v>
      </c>
      <c r="H67">
        <v>0</v>
      </c>
      <c r="I67">
        <v>0</v>
      </c>
      <c r="J67">
        <v>0</v>
      </c>
      <c r="K67" t="s">
        <v>1356</v>
      </c>
      <c r="L67">
        <v>19400</v>
      </c>
      <c r="M67" t="s">
        <v>16</v>
      </c>
      <c r="N67">
        <v>38300</v>
      </c>
      <c r="O67" t="s">
        <v>1357</v>
      </c>
      <c r="P67" t="s">
        <v>1345</v>
      </c>
      <c r="Q67" s="1">
        <v>43956</v>
      </c>
      <c r="R67" t="s">
        <v>1903</v>
      </c>
      <c r="S67">
        <v>0</v>
      </c>
      <c r="T67">
        <v>0</v>
      </c>
    </row>
    <row r="68" spans="1:20" x14ac:dyDescent="0.25">
      <c r="A68" t="s">
        <v>1346</v>
      </c>
      <c r="B68" t="s">
        <v>1371</v>
      </c>
      <c r="C68" t="s">
        <v>1372</v>
      </c>
      <c r="D68" t="s">
        <v>1334</v>
      </c>
      <c r="E68">
        <v>25</v>
      </c>
      <c r="F68" s="1">
        <v>45469</v>
      </c>
      <c r="G68">
        <v>198000</v>
      </c>
      <c r="H68">
        <v>507000</v>
      </c>
      <c r="I68">
        <v>13.95</v>
      </c>
      <c r="J68">
        <v>24331</v>
      </c>
      <c r="K68" t="s">
        <v>1351</v>
      </c>
      <c r="L68">
        <v>129200</v>
      </c>
      <c r="M68" t="s">
        <v>1336</v>
      </c>
      <c r="N68">
        <v>12600</v>
      </c>
      <c r="O68" t="s">
        <v>1353</v>
      </c>
      <c r="P68" t="s">
        <v>1345</v>
      </c>
      <c r="Q68" s="1">
        <v>44709</v>
      </c>
      <c r="R68" t="s">
        <v>1904</v>
      </c>
      <c r="S68">
        <v>1</v>
      </c>
      <c r="T68">
        <v>0</v>
      </c>
    </row>
    <row r="69" spans="1:20" x14ac:dyDescent="0.25">
      <c r="A69" t="s">
        <v>1339</v>
      </c>
      <c r="B69" t="s">
        <v>1368</v>
      </c>
      <c r="C69" t="s">
        <v>1365</v>
      </c>
      <c r="D69" t="s">
        <v>1342</v>
      </c>
      <c r="E69">
        <v>55</v>
      </c>
      <c r="F69" s="1">
        <v>45562</v>
      </c>
      <c r="G69">
        <v>47200</v>
      </c>
      <c r="H69">
        <v>187600</v>
      </c>
      <c r="I69">
        <v>14.06</v>
      </c>
      <c r="J69">
        <v>4371</v>
      </c>
      <c r="K69" t="s">
        <v>1343</v>
      </c>
      <c r="L69">
        <v>44900</v>
      </c>
      <c r="M69" t="s">
        <v>1352</v>
      </c>
      <c r="N69">
        <v>25600</v>
      </c>
      <c r="O69" t="s">
        <v>1337</v>
      </c>
      <c r="P69" t="s">
        <v>1338</v>
      </c>
      <c r="Q69" s="1">
        <v>44925</v>
      </c>
      <c r="R69" t="s">
        <v>1390</v>
      </c>
      <c r="S69">
        <v>1</v>
      </c>
      <c r="T69">
        <v>1</v>
      </c>
    </row>
    <row r="70" spans="1:20" x14ac:dyDescent="0.25">
      <c r="A70" t="s">
        <v>1339</v>
      </c>
      <c r="B70" t="s">
        <v>1362</v>
      </c>
      <c r="C70" t="s">
        <v>1363</v>
      </c>
      <c r="D70" t="s">
        <v>1334</v>
      </c>
      <c r="E70">
        <v>64</v>
      </c>
      <c r="F70" s="1">
        <v>44169</v>
      </c>
      <c r="G70">
        <v>71900</v>
      </c>
      <c r="H70">
        <v>233100</v>
      </c>
      <c r="I70">
        <v>13.81</v>
      </c>
      <c r="J70">
        <v>11171</v>
      </c>
      <c r="K70" t="s">
        <v>1343</v>
      </c>
      <c r="L70">
        <v>91000</v>
      </c>
      <c r="M70" t="s">
        <v>1359</v>
      </c>
      <c r="N70">
        <v>2000</v>
      </c>
      <c r="O70" t="s">
        <v>1337</v>
      </c>
      <c r="P70" t="s">
        <v>1338</v>
      </c>
      <c r="Q70" s="1">
        <v>45234</v>
      </c>
      <c r="R70" t="s">
        <v>1822</v>
      </c>
      <c r="S70">
        <v>1</v>
      </c>
      <c r="T70">
        <v>1</v>
      </c>
    </row>
    <row r="71" spans="1:20" x14ac:dyDescent="0.25">
      <c r="A71" t="s">
        <v>1331</v>
      </c>
      <c r="B71" t="s">
        <v>1375</v>
      </c>
      <c r="C71" t="s">
        <v>1363</v>
      </c>
      <c r="D71" t="s">
        <v>1334</v>
      </c>
      <c r="E71">
        <v>54</v>
      </c>
      <c r="F71" s="1">
        <v>45774</v>
      </c>
      <c r="G71">
        <v>99000</v>
      </c>
      <c r="H71">
        <v>1163800</v>
      </c>
      <c r="I71">
        <v>9.92</v>
      </c>
      <c r="J71">
        <v>53661</v>
      </c>
      <c r="K71" t="s">
        <v>1343</v>
      </c>
      <c r="L71">
        <v>97700</v>
      </c>
      <c r="M71" t="s">
        <v>1336</v>
      </c>
      <c r="N71">
        <v>26100</v>
      </c>
      <c r="O71" t="s">
        <v>1337</v>
      </c>
      <c r="P71" t="s">
        <v>1338</v>
      </c>
      <c r="Q71" s="1">
        <v>45390</v>
      </c>
      <c r="R71" t="s">
        <v>1905</v>
      </c>
      <c r="S71">
        <v>1</v>
      </c>
      <c r="T71">
        <v>1</v>
      </c>
    </row>
    <row r="72" spans="1:20" x14ac:dyDescent="0.25">
      <c r="A72" t="s">
        <v>1366</v>
      </c>
      <c r="B72" t="s">
        <v>1362</v>
      </c>
      <c r="C72" t="s">
        <v>1363</v>
      </c>
      <c r="D72" t="s">
        <v>1334</v>
      </c>
      <c r="E72">
        <v>53</v>
      </c>
      <c r="F72" s="1">
        <v>45869</v>
      </c>
      <c r="G72">
        <v>299500</v>
      </c>
      <c r="H72">
        <v>1537200</v>
      </c>
      <c r="I72">
        <v>13.56</v>
      </c>
      <c r="J72">
        <v>73486</v>
      </c>
      <c r="K72" t="s">
        <v>1343</v>
      </c>
      <c r="L72">
        <v>337200</v>
      </c>
      <c r="M72" t="s">
        <v>1344</v>
      </c>
      <c r="N72">
        <v>63300</v>
      </c>
      <c r="O72" t="s">
        <v>1337</v>
      </c>
      <c r="P72" t="s">
        <v>1376</v>
      </c>
      <c r="Q72" s="1">
        <v>44586</v>
      </c>
      <c r="R72" t="s">
        <v>1906</v>
      </c>
      <c r="S72">
        <v>1</v>
      </c>
      <c r="T72">
        <v>1</v>
      </c>
    </row>
    <row r="73" spans="1:20" x14ac:dyDescent="0.25">
      <c r="A73" t="s">
        <v>1331</v>
      </c>
      <c r="B73" t="s">
        <v>1360</v>
      </c>
      <c r="C73" t="s">
        <v>1341</v>
      </c>
      <c r="D73" t="s">
        <v>1342</v>
      </c>
      <c r="E73">
        <v>41</v>
      </c>
      <c r="F73" s="1">
        <v>45091</v>
      </c>
      <c r="G73">
        <v>86000</v>
      </c>
      <c r="H73">
        <v>692400</v>
      </c>
      <c r="I73">
        <v>8.43</v>
      </c>
      <c r="J73">
        <v>17044</v>
      </c>
      <c r="K73" t="s">
        <v>1335</v>
      </c>
      <c r="L73">
        <v>79100</v>
      </c>
      <c r="M73" t="s">
        <v>1344</v>
      </c>
      <c r="N73">
        <v>2600</v>
      </c>
      <c r="O73" t="s">
        <v>1337</v>
      </c>
      <c r="P73" t="s">
        <v>1361</v>
      </c>
      <c r="Q73" s="1">
        <v>45431</v>
      </c>
      <c r="R73" t="s">
        <v>1907</v>
      </c>
      <c r="S73">
        <v>1</v>
      </c>
      <c r="T73">
        <v>0</v>
      </c>
    </row>
    <row r="74" spans="1:20" x14ac:dyDescent="0.25">
      <c r="A74" t="s">
        <v>1339</v>
      </c>
      <c r="B74" t="s">
        <v>1368</v>
      </c>
      <c r="C74" t="s">
        <v>1365</v>
      </c>
      <c r="D74" t="s">
        <v>1342</v>
      </c>
      <c r="E74">
        <v>37</v>
      </c>
      <c r="F74" s="1">
        <v>44103</v>
      </c>
      <c r="G74">
        <v>53600</v>
      </c>
      <c r="H74">
        <v>380000</v>
      </c>
      <c r="I74">
        <v>12.68</v>
      </c>
      <c r="J74">
        <v>18009</v>
      </c>
      <c r="K74" t="s">
        <v>1335</v>
      </c>
      <c r="L74">
        <v>39800</v>
      </c>
      <c r="M74" t="s">
        <v>1359</v>
      </c>
      <c r="N74">
        <v>17000</v>
      </c>
      <c r="O74" t="s">
        <v>1337</v>
      </c>
      <c r="P74" t="s">
        <v>1338</v>
      </c>
      <c r="Q74" s="1">
        <v>44460</v>
      </c>
      <c r="R74" t="s">
        <v>1908</v>
      </c>
      <c r="S74">
        <v>1</v>
      </c>
      <c r="T74">
        <v>0</v>
      </c>
    </row>
    <row r="75" spans="1:20" x14ac:dyDescent="0.25">
      <c r="A75" t="s">
        <v>1331</v>
      </c>
      <c r="B75" t="s">
        <v>1340</v>
      </c>
      <c r="C75" t="s">
        <v>1341</v>
      </c>
      <c r="D75" t="s">
        <v>1342</v>
      </c>
      <c r="E75">
        <v>42</v>
      </c>
      <c r="F75" s="1">
        <v>44475</v>
      </c>
      <c r="G75">
        <v>48100</v>
      </c>
      <c r="H75">
        <v>0</v>
      </c>
      <c r="I75">
        <v>0</v>
      </c>
      <c r="J75">
        <v>0</v>
      </c>
      <c r="K75" t="s">
        <v>1356</v>
      </c>
      <c r="L75">
        <v>46600</v>
      </c>
      <c r="M75" t="s">
        <v>16</v>
      </c>
      <c r="N75">
        <v>8500</v>
      </c>
      <c r="O75" t="s">
        <v>1357</v>
      </c>
      <c r="P75" t="s">
        <v>1345</v>
      </c>
      <c r="Q75" s="1">
        <v>45051</v>
      </c>
      <c r="R75" t="s">
        <v>1909</v>
      </c>
      <c r="S75">
        <v>0</v>
      </c>
      <c r="T75">
        <v>0</v>
      </c>
    </row>
    <row r="76" spans="1:20" x14ac:dyDescent="0.25">
      <c r="A76" t="s">
        <v>1346</v>
      </c>
      <c r="B76" t="s">
        <v>1369</v>
      </c>
      <c r="C76" t="s">
        <v>1370</v>
      </c>
      <c r="D76" t="s">
        <v>1342</v>
      </c>
      <c r="E76">
        <v>57</v>
      </c>
      <c r="F76" s="1">
        <v>44106</v>
      </c>
      <c r="G76">
        <v>72700</v>
      </c>
      <c r="H76">
        <v>0</v>
      </c>
      <c r="I76">
        <v>0</v>
      </c>
      <c r="J76">
        <v>0</v>
      </c>
      <c r="K76" t="s">
        <v>1356</v>
      </c>
      <c r="L76">
        <v>78300</v>
      </c>
      <c r="M76" t="s">
        <v>16</v>
      </c>
      <c r="N76">
        <v>2100</v>
      </c>
      <c r="O76" t="s">
        <v>1357</v>
      </c>
      <c r="P76" t="s">
        <v>1361</v>
      </c>
      <c r="Q76" s="1">
        <v>46260</v>
      </c>
      <c r="R76" t="s">
        <v>1532</v>
      </c>
      <c r="S76">
        <v>0</v>
      </c>
      <c r="T76">
        <v>0</v>
      </c>
    </row>
    <row r="77" spans="1:20" x14ac:dyDescent="0.25">
      <c r="A77" t="s">
        <v>1339</v>
      </c>
      <c r="B77" t="s">
        <v>1349</v>
      </c>
      <c r="C77" t="s">
        <v>1350</v>
      </c>
      <c r="D77" t="s">
        <v>1334</v>
      </c>
      <c r="E77">
        <v>35</v>
      </c>
      <c r="F77" s="1">
        <v>45327</v>
      </c>
      <c r="G77">
        <v>34600</v>
      </c>
      <c r="H77">
        <v>0</v>
      </c>
      <c r="I77">
        <v>0</v>
      </c>
      <c r="J77">
        <v>0</v>
      </c>
      <c r="K77" t="s">
        <v>1356</v>
      </c>
      <c r="L77">
        <v>28900</v>
      </c>
      <c r="M77" t="s">
        <v>1336</v>
      </c>
      <c r="N77">
        <v>13200</v>
      </c>
      <c r="O77" t="s">
        <v>1357</v>
      </c>
      <c r="P77" t="s">
        <v>1345</v>
      </c>
      <c r="Q77" s="1">
        <v>45689</v>
      </c>
      <c r="R77" t="s">
        <v>1910</v>
      </c>
      <c r="S77">
        <v>0</v>
      </c>
      <c r="T77">
        <v>0</v>
      </c>
    </row>
    <row r="78" spans="1:20" x14ac:dyDescent="0.25">
      <c r="A78" t="s">
        <v>1339</v>
      </c>
      <c r="B78" t="s">
        <v>1369</v>
      </c>
      <c r="C78" t="s">
        <v>1370</v>
      </c>
      <c r="D78" t="s">
        <v>1334</v>
      </c>
      <c r="E78">
        <v>55</v>
      </c>
      <c r="F78" s="1">
        <v>44671</v>
      </c>
      <c r="G78">
        <v>76900</v>
      </c>
      <c r="H78">
        <v>124100</v>
      </c>
      <c r="I78">
        <v>14.7</v>
      </c>
      <c r="J78">
        <v>3435</v>
      </c>
      <c r="K78" t="s">
        <v>1335</v>
      </c>
      <c r="L78">
        <v>72400</v>
      </c>
      <c r="M78" t="s">
        <v>16</v>
      </c>
      <c r="N78">
        <v>18000</v>
      </c>
      <c r="O78" t="s">
        <v>1337</v>
      </c>
      <c r="P78" t="s">
        <v>1338</v>
      </c>
      <c r="Q78" s="1">
        <v>45776</v>
      </c>
      <c r="R78" t="s">
        <v>1911</v>
      </c>
      <c r="S78">
        <v>1</v>
      </c>
      <c r="T78">
        <v>0</v>
      </c>
    </row>
    <row r="79" spans="1:20" x14ac:dyDescent="0.25">
      <c r="A79" t="s">
        <v>1331</v>
      </c>
      <c r="B79" t="s">
        <v>1332</v>
      </c>
      <c r="C79" t="s">
        <v>1333</v>
      </c>
      <c r="D79" t="s">
        <v>1342</v>
      </c>
      <c r="E79">
        <v>48</v>
      </c>
      <c r="F79" s="1">
        <v>44151</v>
      </c>
      <c r="G79">
        <v>71800</v>
      </c>
      <c r="H79">
        <v>0</v>
      </c>
      <c r="I79">
        <v>0</v>
      </c>
      <c r="J79">
        <v>0</v>
      </c>
      <c r="K79" t="s">
        <v>1356</v>
      </c>
      <c r="L79">
        <v>54900</v>
      </c>
      <c r="M79" t="s">
        <v>1359</v>
      </c>
      <c r="N79">
        <v>4900</v>
      </c>
      <c r="O79" t="s">
        <v>1357</v>
      </c>
      <c r="P79" t="s">
        <v>1338</v>
      </c>
      <c r="Q79" s="1">
        <v>44655</v>
      </c>
      <c r="R79" t="s">
        <v>1613</v>
      </c>
      <c r="S79">
        <v>0</v>
      </c>
      <c r="T79">
        <v>0</v>
      </c>
    </row>
    <row r="80" spans="1:20" x14ac:dyDescent="0.25">
      <c r="A80" t="s">
        <v>1339</v>
      </c>
      <c r="B80" t="s">
        <v>1369</v>
      </c>
      <c r="C80" t="s">
        <v>1370</v>
      </c>
      <c r="D80" t="s">
        <v>1342</v>
      </c>
      <c r="E80">
        <v>27</v>
      </c>
      <c r="F80" s="1">
        <v>45317</v>
      </c>
      <c r="G80">
        <v>302700</v>
      </c>
      <c r="H80">
        <v>0</v>
      </c>
      <c r="I80">
        <v>0</v>
      </c>
      <c r="J80">
        <v>0</v>
      </c>
      <c r="K80" t="s">
        <v>1356</v>
      </c>
      <c r="L80">
        <v>387400</v>
      </c>
      <c r="M80" t="s">
        <v>1336</v>
      </c>
      <c r="N80">
        <v>24300</v>
      </c>
      <c r="O80" t="s">
        <v>1357</v>
      </c>
      <c r="P80" t="s">
        <v>1345</v>
      </c>
      <c r="Q80" s="1">
        <v>45753</v>
      </c>
      <c r="R80" t="s">
        <v>1912</v>
      </c>
      <c r="S80">
        <v>0</v>
      </c>
      <c r="T80">
        <v>0</v>
      </c>
    </row>
    <row r="81" spans="1:20" x14ac:dyDescent="0.25">
      <c r="A81" t="s">
        <v>1339</v>
      </c>
      <c r="B81" t="s">
        <v>1347</v>
      </c>
      <c r="C81" t="s">
        <v>1348</v>
      </c>
      <c r="D81" t="s">
        <v>1342</v>
      </c>
      <c r="E81">
        <v>52</v>
      </c>
      <c r="F81" s="1">
        <v>43653</v>
      </c>
      <c r="G81">
        <v>69900</v>
      </c>
      <c r="H81">
        <v>0</v>
      </c>
      <c r="I81">
        <v>0</v>
      </c>
      <c r="J81">
        <v>0</v>
      </c>
      <c r="K81" t="s">
        <v>1356</v>
      </c>
      <c r="L81">
        <v>64800</v>
      </c>
      <c r="M81" t="s">
        <v>1352</v>
      </c>
      <c r="N81">
        <v>1900</v>
      </c>
      <c r="O81" t="s">
        <v>1357</v>
      </c>
      <c r="P81" t="s">
        <v>1376</v>
      </c>
      <c r="Q81" s="1">
        <v>44116</v>
      </c>
      <c r="R81" t="s">
        <v>1913</v>
      </c>
      <c r="S81">
        <v>0</v>
      </c>
      <c r="T81">
        <v>0</v>
      </c>
    </row>
    <row r="82" spans="1:20" x14ac:dyDescent="0.25">
      <c r="A82" t="s">
        <v>1339</v>
      </c>
      <c r="B82" t="s">
        <v>1358</v>
      </c>
      <c r="C82" t="s">
        <v>1333</v>
      </c>
      <c r="D82" t="s">
        <v>1342</v>
      </c>
      <c r="E82">
        <v>31</v>
      </c>
      <c r="F82" s="1">
        <v>45085</v>
      </c>
      <c r="G82">
        <v>14600</v>
      </c>
      <c r="H82">
        <v>187900</v>
      </c>
      <c r="I82">
        <v>12.2</v>
      </c>
      <c r="J82">
        <v>4199</v>
      </c>
      <c r="K82" t="s">
        <v>1343</v>
      </c>
      <c r="L82">
        <v>19900</v>
      </c>
      <c r="M82" t="s">
        <v>16</v>
      </c>
      <c r="N82">
        <v>2200</v>
      </c>
      <c r="O82" t="s">
        <v>1337</v>
      </c>
      <c r="P82" t="s">
        <v>1345</v>
      </c>
      <c r="Q82" s="1">
        <v>44405</v>
      </c>
      <c r="R82" t="s">
        <v>1914</v>
      </c>
      <c r="S82">
        <v>1</v>
      </c>
      <c r="T82">
        <v>1</v>
      </c>
    </row>
    <row r="83" spans="1:20" x14ac:dyDescent="0.25">
      <c r="A83" t="s">
        <v>1339</v>
      </c>
      <c r="B83" t="s">
        <v>1349</v>
      </c>
      <c r="C83" t="s">
        <v>1350</v>
      </c>
      <c r="D83" t="s">
        <v>1342</v>
      </c>
      <c r="E83">
        <v>30</v>
      </c>
      <c r="F83" s="1">
        <v>45153</v>
      </c>
      <c r="G83">
        <v>727800</v>
      </c>
      <c r="H83">
        <v>0</v>
      </c>
      <c r="I83">
        <v>0</v>
      </c>
      <c r="J83">
        <v>0</v>
      </c>
      <c r="K83" t="s">
        <v>1356</v>
      </c>
      <c r="L83">
        <v>1006000</v>
      </c>
      <c r="M83" t="s">
        <v>16</v>
      </c>
      <c r="N83">
        <v>9600</v>
      </c>
      <c r="O83" t="s">
        <v>1357</v>
      </c>
      <c r="P83" t="s">
        <v>1338</v>
      </c>
      <c r="Q83" s="1">
        <v>45938</v>
      </c>
      <c r="R83" t="s">
        <v>1383</v>
      </c>
      <c r="S83">
        <v>0</v>
      </c>
      <c r="T83">
        <v>0</v>
      </c>
    </row>
    <row r="84" spans="1:20" x14ac:dyDescent="0.25">
      <c r="A84" t="s">
        <v>1339</v>
      </c>
      <c r="B84" t="s">
        <v>1364</v>
      </c>
      <c r="C84" t="s">
        <v>1365</v>
      </c>
      <c r="D84" t="s">
        <v>1342</v>
      </c>
      <c r="E84">
        <v>29</v>
      </c>
      <c r="F84" s="1">
        <v>44450</v>
      </c>
      <c r="G84">
        <v>169200</v>
      </c>
      <c r="H84">
        <v>101800</v>
      </c>
      <c r="I84">
        <v>11.75</v>
      </c>
      <c r="J84">
        <v>4780</v>
      </c>
      <c r="K84" t="s">
        <v>1343</v>
      </c>
      <c r="L84">
        <v>165800</v>
      </c>
      <c r="M84" t="s">
        <v>1336</v>
      </c>
      <c r="N84">
        <v>8700</v>
      </c>
      <c r="O84" t="s">
        <v>1337</v>
      </c>
      <c r="P84" t="s">
        <v>1338</v>
      </c>
      <c r="Q84" s="1">
        <v>43558</v>
      </c>
      <c r="R84" t="s">
        <v>1915</v>
      </c>
      <c r="S84">
        <v>1</v>
      </c>
      <c r="T84">
        <v>1</v>
      </c>
    </row>
    <row r="85" spans="1:20" x14ac:dyDescent="0.25">
      <c r="A85" t="s">
        <v>1366</v>
      </c>
      <c r="B85" t="s">
        <v>1371</v>
      </c>
      <c r="C85" t="s">
        <v>1372</v>
      </c>
      <c r="D85" t="s">
        <v>1342</v>
      </c>
      <c r="E85">
        <v>34</v>
      </c>
      <c r="F85" s="1">
        <v>44013</v>
      </c>
      <c r="G85">
        <v>440300</v>
      </c>
      <c r="H85">
        <v>1613400</v>
      </c>
      <c r="I85">
        <v>14.89</v>
      </c>
      <c r="J85">
        <v>44812</v>
      </c>
      <c r="K85" t="s">
        <v>1351</v>
      </c>
      <c r="L85">
        <v>329300</v>
      </c>
      <c r="M85" t="s">
        <v>1344</v>
      </c>
      <c r="N85">
        <v>4500</v>
      </c>
      <c r="O85" t="s">
        <v>1353</v>
      </c>
      <c r="P85" t="s">
        <v>1361</v>
      </c>
      <c r="Q85" s="1">
        <v>46142</v>
      </c>
      <c r="R85" t="s">
        <v>1916</v>
      </c>
      <c r="S85">
        <v>1</v>
      </c>
      <c r="T85">
        <v>0</v>
      </c>
    </row>
    <row r="86" spans="1:20" x14ac:dyDescent="0.25">
      <c r="A86" t="s">
        <v>1346</v>
      </c>
      <c r="B86" t="s">
        <v>1373</v>
      </c>
      <c r="C86" t="s">
        <v>1365</v>
      </c>
      <c r="D86" t="s">
        <v>1342</v>
      </c>
      <c r="E86">
        <v>33</v>
      </c>
      <c r="F86" s="1">
        <v>44897</v>
      </c>
      <c r="G86">
        <v>28000</v>
      </c>
      <c r="H86">
        <v>338300</v>
      </c>
      <c r="I86">
        <v>14.44</v>
      </c>
      <c r="J86">
        <v>7949</v>
      </c>
      <c r="K86" t="s">
        <v>1343</v>
      </c>
      <c r="L86">
        <v>13400</v>
      </c>
      <c r="M86" t="s">
        <v>16</v>
      </c>
      <c r="N86">
        <v>17600</v>
      </c>
      <c r="O86" t="s">
        <v>1337</v>
      </c>
      <c r="P86" t="s">
        <v>1361</v>
      </c>
      <c r="Q86" s="1">
        <v>43700</v>
      </c>
      <c r="R86" t="s">
        <v>1917</v>
      </c>
      <c r="S86">
        <v>1</v>
      </c>
      <c r="T86">
        <v>1</v>
      </c>
    </row>
    <row r="87" spans="1:20" x14ac:dyDescent="0.25">
      <c r="A87" t="s">
        <v>1339</v>
      </c>
      <c r="B87" t="s">
        <v>1340</v>
      </c>
      <c r="C87" t="s">
        <v>1341</v>
      </c>
      <c r="D87" t="s">
        <v>1342</v>
      </c>
      <c r="E87">
        <v>45</v>
      </c>
      <c r="F87" s="1">
        <v>44341</v>
      </c>
      <c r="G87">
        <v>62100</v>
      </c>
      <c r="H87">
        <v>0</v>
      </c>
      <c r="I87">
        <v>0</v>
      </c>
      <c r="J87">
        <v>0</v>
      </c>
      <c r="K87" t="s">
        <v>1356</v>
      </c>
      <c r="L87">
        <v>39200</v>
      </c>
      <c r="M87" t="s">
        <v>1359</v>
      </c>
      <c r="N87">
        <v>13700</v>
      </c>
      <c r="O87" t="s">
        <v>1357</v>
      </c>
      <c r="P87" t="s">
        <v>1345</v>
      </c>
      <c r="Q87" s="1">
        <v>44254</v>
      </c>
      <c r="R87" t="s">
        <v>1918</v>
      </c>
      <c r="S87">
        <v>0</v>
      </c>
      <c r="T87">
        <v>0</v>
      </c>
    </row>
    <row r="88" spans="1:20" x14ac:dyDescent="0.25">
      <c r="A88" t="s">
        <v>1366</v>
      </c>
      <c r="B88" t="s">
        <v>1368</v>
      </c>
      <c r="C88" t="s">
        <v>1365</v>
      </c>
      <c r="D88" t="s">
        <v>1342</v>
      </c>
      <c r="E88">
        <v>22</v>
      </c>
      <c r="F88" s="1">
        <v>44083</v>
      </c>
      <c r="G88">
        <v>133100</v>
      </c>
      <c r="H88">
        <v>2150400</v>
      </c>
      <c r="I88">
        <v>9.51</v>
      </c>
      <c r="J88">
        <v>45173</v>
      </c>
      <c r="K88" t="s">
        <v>1343</v>
      </c>
      <c r="L88">
        <v>87400</v>
      </c>
      <c r="M88" t="s">
        <v>16</v>
      </c>
      <c r="N88">
        <v>18400</v>
      </c>
      <c r="O88" t="s">
        <v>1337</v>
      </c>
      <c r="P88" t="s">
        <v>1345</v>
      </c>
      <c r="Q88" s="1">
        <v>45660</v>
      </c>
      <c r="R88" t="s">
        <v>1919</v>
      </c>
      <c r="S88">
        <v>1</v>
      </c>
      <c r="T88">
        <v>1</v>
      </c>
    </row>
    <row r="89" spans="1:20" x14ac:dyDescent="0.25">
      <c r="A89" t="s">
        <v>1331</v>
      </c>
      <c r="B89" t="s">
        <v>1358</v>
      </c>
      <c r="C89" t="s">
        <v>1333</v>
      </c>
      <c r="D89" t="s">
        <v>1334</v>
      </c>
      <c r="E89">
        <v>55</v>
      </c>
      <c r="F89" s="1">
        <v>45927</v>
      </c>
      <c r="G89">
        <v>118300</v>
      </c>
      <c r="H89">
        <v>0</v>
      </c>
      <c r="I89">
        <v>0</v>
      </c>
      <c r="J89">
        <v>0</v>
      </c>
      <c r="K89" t="s">
        <v>1356</v>
      </c>
      <c r="L89">
        <v>159100</v>
      </c>
      <c r="M89" t="s">
        <v>1352</v>
      </c>
      <c r="N89">
        <v>7600</v>
      </c>
      <c r="O89" t="s">
        <v>1357</v>
      </c>
      <c r="P89" t="s">
        <v>1338</v>
      </c>
      <c r="Q89" s="1">
        <v>43802</v>
      </c>
      <c r="R89" t="s">
        <v>1648</v>
      </c>
      <c r="S89">
        <v>0</v>
      </c>
      <c r="T89">
        <v>0</v>
      </c>
    </row>
    <row r="90" spans="1:20" x14ac:dyDescent="0.25">
      <c r="A90" t="s">
        <v>1339</v>
      </c>
      <c r="B90" t="s">
        <v>1340</v>
      </c>
      <c r="C90" t="s">
        <v>1341</v>
      </c>
      <c r="D90" t="s">
        <v>1342</v>
      </c>
      <c r="E90">
        <v>27</v>
      </c>
      <c r="F90" s="1">
        <v>44831</v>
      </c>
      <c r="G90">
        <v>97400</v>
      </c>
      <c r="H90">
        <v>0</v>
      </c>
      <c r="I90">
        <v>0</v>
      </c>
      <c r="J90">
        <v>0</v>
      </c>
      <c r="K90" t="s">
        <v>1356</v>
      </c>
      <c r="L90">
        <v>100200</v>
      </c>
      <c r="M90" t="s">
        <v>16</v>
      </c>
      <c r="N90">
        <v>14600</v>
      </c>
      <c r="O90" t="s">
        <v>1357</v>
      </c>
      <c r="P90" t="s">
        <v>1361</v>
      </c>
      <c r="Q90" s="1">
        <v>44879</v>
      </c>
      <c r="R90" t="s">
        <v>1595</v>
      </c>
      <c r="S90">
        <v>0</v>
      </c>
      <c r="T90">
        <v>0</v>
      </c>
    </row>
    <row r="91" spans="1:20" x14ac:dyDescent="0.25">
      <c r="A91" t="s">
        <v>1339</v>
      </c>
      <c r="B91" t="s">
        <v>1368</v>
      </c>
      <c r="C91" t="s">
        <v>1365</v>
      </c>
      <c r="D91" t="s">
        <v>1334</v>
      </c>
      <c r="E91">
        <v>41</v>
      </c>
      <c r="F91" s="1">
        <v>44709</v>
      </c>
      <c r="G91">
        <v>11600</v>
      </c>
      <c r="H91">
        <v>653400</v>
      </c>
      <c r="I91">
        <v>14.29</v>
      </c>
      <c r="J91">
        <v>58756</v>
      </c>
      <c r="K91" t="s">
        <v>1374</v>
      </c>
      <c r="L91">
        <v>12700</v>
      </c>
      <c r="M91" t="s">
        <v>1344</v>
      </c>
      <c r="N91">
        <v>5700</v>
      </c>
      <c r="O91" t="s">
        <v>1353</v>
      </c>
      <c r="P91" t="s">
        <v>1361</v>
      </c>
      <c r="Q91" s="1">
        <v>45617</v>
      </c>
      <c r="R91" t="s">
        <v>1920</v>
      </c>
      <c r="S91">
        <v>1</v>
      </c>
      <c r="T91">
        <v>0</v>
      </c>
    </row>
    <row r="92" spans="1:20" x14ac:dyDescent="0.25">
      <c r="A92" t="s">
        <v>1339</v>
      </c>
      <c r="B92" t="s">
        <v>1371</v>
      </c>
      <c r="C92" t="s">
        <v>1372</v>
      </c>
      <c r="D92" t="s">
        <v>1342</v>
      </c>
      <c r="E92">
        <v>38</v>
      </c>
      <c r="F92" s="1">
        <v>44368</v>
      </c>
      <c r="G92">
        <v>17500</v>
      </c>
      <c r="H92">
        <v>0</v>
      </c>
      <c r="I92">
        <v>0</v>
      </c>
      <c r="J92">
        <v>0</v>
      </c>
      <c r="K92" t="s">
        <v>1356</v>
      </c>
      <c r="L92">
        <v>7800</v>
      </c>
      <c r="M92" t="s">
        <v>16</v>
      </c>
      <c r="N92">
        <v>54000</v>
      </c>
      <c r="O92" t="s">
        <v>1357</v>
      </c>
      <c r="P92" t="s">
        <v>1338</v>
      </c>
      <c r="Q92" s="1">
        <v>44051</v>
      </c>
      <c r="R92" t="s">
        <v>1779</v>
      </c>
      <c r="S92">
        <v>0</v>
      </c>
      <c r="T92">
        <v>0</v>
      </c>
    </row>
    <row r="93" spans="1:20" x14ac:dyDescent="0.25">
      <c r="A93" t="s">
        <v>1339</v>
      </c>
      <c r="B93" t="s">
        <v>1367</v>
      </c>
      <c r="C93" t="s">
        <v>1341</v>
      </c>
      <c r="D93" t="s">
        <v>1342</v>
      </c>
      <c r="E93">
        <v>23</v>
      </c>
      <c r="F93" s="1">
        <v>43628</v>
      </c>
      <c r="G93">
        <v>272400</v>
      </c>
      <c r="H93">
        <v>316900</v>
      </c>
      <c r="I93">
        <v>7.69</v>
      </c>
      <c r="J93">
        <v>14288</v>
      </c>
      <c r="K93" t="s">
        <v>1343</v>
      </c>
      <c r="L93">
        <v>190800</v>
      </c>
      <c r="M93" t="s">
        <v>1336</v>
      </c>
      <c r="N93">
        <v>4100</v>
      </c>
      <c r="O93" t="s">
        <v>1337</v>
      </c>
      <c r="P93" t="s">
        <v>1345</v>
      </c>
      <c r="Q93" s="1">
        <v>44386</v>
      </c>
      <c r="R93" t="s">
        <v>1416</v>
      </c>
      <c r="S93">
        <v>1</v>
      </c>
      <c r="T93">
        <v>1</v>
      </c>
    </row>
    <row r="94" spans="1:20" x14ac:dyDescent="0.25">
      <c r="A94" t="s">
        <v>1331</v>
      </c>
      <c r="B94" t="s">
        <v>1367</v>
      </c>
      <c r="C94" t="s">
        <v>1341</v>
      </c>
      <c r="D94" t="s">
        <v>1334</v>
      </c>
      <c r="E94">
        <v>62</v>
      </c>
      <c r="F94" s="1">
        <v>45440</v>
      </c>
      <c r="G94">
        <v>316900</v>
      </c>
      <c r="H94">
        <v>0</v>
      </c>
      <c r="I94">
        <v>0</v>
      </c>
      <c r="J94">
        <v>0</v>
      </c>
      <c r="K94" t="s">
        <v>1356</v>
      </c>
      <c r="L94">
        <v>387200</v>
      </c>
      <c r="M94" t="s">
        <v>16</v>
      </c>
      <c r="N94">
        <v>56500</v>
      </c>
      <c r="O94" t="s">
        <v>1357</v>
      </c>
      <c r="P94" t="s">
        <v>1338</v>
      </c>
      <c r="Q94" s="1">
        <v>43974</v>
      </c>
      <c r="R94" t="s">
        <v>1921</v>
      </c>
      <c r="S94">
        <v>0</v>
      </c>
      <c r="T94">
        <v>0</v>
      </c>
    </row>
    <row r="95" spans="1:20" x14ac:dyDescent="0.25">
      <c r="A95" t="s">
        <v>1331</v>
      </c>
      <c r="B95" t="s">
        <v>1362</v>
      </c>
      <c r="C95" t="s">
        <v>1363</v>
      </c>
      <c r="D95" t="s">
        <v>1334</v>
      </c>
      <c r="E95">
        <v>59</v>
      </c>
      <c r="F95" s="1">
        <v>43735</v>
      </c>
      <c r="G95">
        <v>68500</v>
      </c>
      <c r="H95">
        <v>1978700</v>
      </c>
      <c r="I95">
        <v>9.16</v>
      </c>
      <c r="J95">
        <v>41228</v>
      </c>
      <c r="K95" t="s">
        <v>1343</v>
      </c>
      <c r="L95">
        <v>73400</v>
      </c>
      <c r="M95" t="s">
        <v>1344</v>
      </c>
      <c r="N95">
        <v>8800</v>
      </c>
      <c r="O95" t="s">
        <v>1337</v>
      </c>
      <c r="P95" t="s">
        <v>1338</v>
      </c>
      <c r="Q95" s="1">
        <v>43507</v>
      </c>
      <c r="R95" t="s">
        <v>1922</v>
      </c>
      <c r="S95">
        <v>1</v>
      </c>
      <c r="T95">
        <v>1</v>
      </c>
    </row>
    <row r="96" spans="1:20" x14ac:dyDescent="0.25">
      <c r="A96" t="s">
        <v>1339</v>
      </c>
      <c r="B96" t="s">
        <v>1340</v>
      </c>
      <c r="C96" t="s">
        <v>1341</v>
      </c>
      <c r="D96" t="s">
        <v>1334</v>
      </c>
      <c r="E96">
        <v>61</v>
      </c>
      <c r="F96" s="1">
        <v>44097</v>
      </c>
      <c r="G96">
        <v>244500</v>
      </c>
      <c r="H96">
        <v>511900</v>
      </c>
      <c r="I96">
        <v>9.26</v>
      </c>
      <c r="J96">
        <v>16340</v>
      </c>
      <c r="K96" t="s">
        <v>1343</v>
      </c>
      <c r="L96">
        <v>235500</v>
      </c>
      <c r="M96" t="s">
        <v>1336</v>
      </c>
      <c r="N96">
        <v>2500</v>
      </c>
      <c r="O96" t="s">
        <v>1337</v>
      </c>
      <c r="P96" t="s">
        <v>1338</v>
      </c>
      <c r="Q96" s="1">
        <v>45929</v>
      </c>
      <c r="R96" t="s">
        <v>1923</v>
      </c>
      <c r="S96">
        <v>1</v>
      </c>
      <c r="T96">
        <v>1</v>
      </c>
    </row>
    <row r="97" spans="1:20" x14ac:dyDescent="0.25">
      <c r="A97" t="s">
        <v>1366</v>
      </c>
      <c r="B97" t="s">
        <v>1367</v>
      </c>
      <c r="C97" t="s">
        <v>1341</v>
      </c>
      <c r="D97" t="s">
        <v>1334</v>
      </c>
      <c r="E97">
        <v>31</v>
      </c>
      <c r="F97" s="1">
        <v>44371</v>
      </c>
      <c r="G97">
        <v>31400</v>
      </c>
      <c r="H97">
        <v>0</v>
      </c>
      <c r="I97">
        <v>0</v>
      </c>
      <c r="J97">
        <v>0</v>
      </c>
      <c r="K97" t="s">
        <v>1356</v>
      </c>
      <c r="L97">
        <v>35800</v>
      </c>
      <c r="M97" t="s">
        <v>1359</v>
      </c>
      <c r="N97">
        <v>29100</v>
      </c>
      <c r="O97" t="s">
        <v>1357</v>
      </c>
      <c r="P97" t="s">
        <v>1338</v>
      </c>
      <c r="Q97" s="1">
        <v>44523</v>
      </c>
      <c r="R97" t="s">
        <v>1546</v>
      </c>
      <c r="S97">
        <v>0</v>
      </c>
      <c r="T97">
        <v>0</v>
      </c>
    </row>
    <row r="98" spans="1:20" x14ac:dyDescent="0.25">
      <c r="A98" t="s">
        <v>1346</v>
      </c>
      <c r="B98" t="s">
        <v>1347</v>
      </c>
      <c r="C98" t="s">
        <v>1348</v>
      </c>
      <c r="D98" t="s">
        <v>1342</v>
      </c>
      <c r="E98">
        <v>59</v>
      </c>
      <c r="F98" s="1">
        <v>45480</v>
      </c>
      <c r="G98">
        <v>38200</v>
      </c>
      <c r="H98">
        <v>0</v>
      </c>
      <c r="I98">
        <v>0</v>
      </c>
      <c r="J98">
        <v>0</v>
      </c>
      <c r="K98" t="s">
        <v>1356</v>
      </c>
      <c r="L98">
        <v>53800</v>
      </c>
      <c r="M98" t="s">
        <v>1336</v>
      </c>
      <c r="N98">
        <v>9500</v>
      </c>
      <c r="O98" t="s">
        <v>1357</v>
      </c>
      <c r="P98" t="s">
        <v>1338</v>
      </c>
      <c r="Q98" s="1">
        <v>44572</v>
      </c>
      <c r="R98" t="s">
        <v>1924</v>
      </c>
      <c r="S98">
        <v>0</v>
      </c>
      <c r="T98">
        <v>0</v>
      </c>
    </row>
    <row r="99" spans="1:20" x14ac:dyDescent="0.25">
      <c r="A99" t="s">
        <v>1339</v>
      </c>
      <c r="B99" t="s">
        <v>1349</v>
      </c>
      <c r="C99" t="s">
        <v>1350</v>
      </c>
      <c r="D99" t="s">
        <v>1334</v>
      </c>
      <c r="E99">
        <v>44</v>
      </c>
      <c r="F99" s="1">
        <v>45107</v>
      </c>
      <c r="G99">
        <v>29400</v>
      </c>
      <c r="H99">
        <v>0</v>
      </c>
      <c r="I99">
        <v>0</v>
      </c>
      <c r="J99">
        <v>0</v>
      </c>
      <c r="K99" t="s">
        <v>1356</v>
      </c>
      <c r="L99">
        <v>27800</v>
      </c>
      <c r="M99" t="s">
        <v>1352</v>
      </c>
      <c r="N99">
        <v>18300</v>
      </c>
      <c r="O99" t="s">
        <v>1357</v>
      </c>
      <c r="P99" t="s">
        <v>1338</v>
      </c>
      <c r="Q99" s="1">
        <v>44738</v>
      </c>
      <c r="R99" t="s">
        <v>1649</v>
      </c>
      <c r="S99">
        <v>0</v>
      </c>
      <c r="T99">
        <v>0</v>
      </c>
    </row>
    <row r="100" spans="1:20" x14ac:dyDescent="0.25">
      <c r="A100" t="s">
        <v>1366</v>
      </c>
      <c r="B100" t="s">
        <v>1368</v>
      </c>
      <c r="C100" t="s">
        <v>1365</v>
      </c>
      <c r="D100" t="s">
        <v>1334</v>
      </c>
      <c r="E100">
        <v>39</v>
      </c>
      <c r="F100" s="1">
        <v>43670</v>
      </c>
      <c r="G100">
        <v>36400</v>
      </c>
      <c r="H100">
        <v>0</v>
      </c>
      <c r="I100">
        <v>0</v>
      </c>
      <c r="J100">
        <v>0</v>
      </c>
      <c r="K100" t="s">
        <v>1356</v>
      </c>
      <c r="L100">
        <v>37000</v>
      </c>
      <c r="M100" t="s">
        <v>1336</v>
      </c>
      <c r="N100">
        <v>25600</v>
      </c>
      <c r="O100" t="s">
        <v>1357</v>
      </c>
      <c r="P100" t="s">
        <v>1345</v>
      </c>
      <c r="Q100" s="1">
        <v>45620</v>
      </c>
      <c r="R100" t="s">
        <v>1695</v>
      </c>
      <c r="S100">
        <v>0</v>
      </c>
      <c r="T100">
        <v>0</v>
      </c>
    </row>
    <row r="101" spans="1:20" x14ac:dyDescent="0.25">
      <c r="A101" t="s">
        <v>1366</v>
      </c>
      <c r="B101" t="s">
        <v>1362</v>
      </c>
      <c r="C101" t="s">
        <v>1363</v>
      </c>
      <c r="D101" t="s">
        <v>1334</v>
      </c>
      <c r="E101">
        <v>24</v>
      </c>
      <c r="F101" s="1">
        <v>44047</v>
      </c>
      <c r="G101">
        <v>138600</v>
      </c>
      <c r="H101">
        <v>0</v>
      </c>
      <c r="I101">
        <v>0</v>
      </c>
      <c r="J101">
        <v>0</v>
      </c>
      <c r="K101" t="s">
        <v>1356</v>
      </c>
      <c r="L101">
        <v>145300</v>
      </c>
      <c r="M101" t="s">
        <v>1359</v>
      </c>
      <c r="N101">
        <v>11500</v>
      </c>
      <c r="O101" t="s">
        <v>1357</v>
      </c>
      <c r="P101" t="s">
        <v>1345</v>
      </c>
      <c r="Q101" s="1">
        <v>44707</v>
      </c>
      <c r="R101" t="s">
        <v>1925</v>
      </c>
      <c r="S101">
        <v>0</v>
      </c>
      <c r="T101">
        <v>0</v>
      </c>
    </row>
    <row r="102" spans="1:20" x14ac:dyDescent="0.25">
      <c r="A102" t="s">
        <v>1366</v>
      </c>
      <c r="B102" t="s">
        <v>1369</v>
      </c>
      <c r="C102" t="s">
        <v>1370</v>
      </c>
      <c r="D102" t="s">
        <v>1342</v>
      </c>
      <c r="E102">
        <v>46</v>
      </c>
      <c r="F102" s="1">
        <v>45045</v>
      </c>
      <c r="G102">
        <v>36000</v>
      </c>
      <c r="H102">
        <v>0</v>
      </c>
      <c r="I102">
        <v>0</v>
      </c>
      <c r="J102">
        <v>0</v>
      </c>
      <c r="K102" t="s">
        <v>1356</v>
      </c>
      <c r="L102">
        <v>57500</v>
      </c>
      <c r="M102" t="s">
        <v>16</v>
      </c>
      <c r="N102">
        <v>5000</v>
      </c>
      <c r="O102" t="s">
        <v>1357</v>
      </c>
      <c r="P102" t="s">
        <v>1338</v>
      </c>
      <c r="Q102" s="1">
        <v>45439</v>
      </c>
      <c r="R102" t="s">
        <v>1926</v>
      </c>
      <c r="S102">
        <v>0</v>
      </c>
      <c r="T102">
        <v>0</v>
      </c>
    </row>
    <row r="103" spans="1:20" x14ac:dyDescent="0.25">
      <c r="A103" t="s">
        <v>1339</v>
      </c>
      <c r="B103" t="s">
        <v>1368</v>
      </c>
      <c r="C103" t="s">
        <v>1365</v>
      </c>
      <c r="D103" t="s">
        <v>1342</v>
      </c>
      <c r="E103">
        <v>58</v>
      </c>
      <c r="F103" s="1">
        <v>44306</v>
      </c>
      <c r="G103">
        <v>503300</v>
      </c>
      <c r="H103">
        <v>0</v>
      </c>
      <c r="I103">
        <v>0</v>
      </c>
      <c r="J103">
        <v>0</v>
      </c>
      <c r="K103" t="s">
        <v>1356</v>
      </c>
      <c r="L103">
        <v>239100</v>
      </c>
      <c r="M103" t="s">
        <v>1336</v>
      </c>
      <c r="N103">
        <v>20500</v>
      </c>
      <c r="O103" t="s">
        <v>1357</v>
      </c>
      <c r="P103" t="s">
        <v>1338</v>
      </c>
      <c r="Q103" s="1">
        <v>43797</v>
      </c>
      <c r="R103" t="s">
        <v>1927</v>
      </c>
      <c r="S103">
        <v>0</v>
      </c>
      <c r="T103">
        <v>0</v>
      </c>
    </row>
    <row r="104" spans="1:20" x14ac:dyDescent="0.25">
      <c r="A104" t="s">
        <v>1346</v>
      </c>
      <c r="B104" t="s">
        <v>1362</v>
      </c>
      <c r="C104" t="s">
        <v>1363</v>
      </c>
      <c r="D104" t="s">
        <v>1334</v>
      </c>
      <c r="E104">
        <v>62</v>
      </c>
      <c r="F104" s="1">
        <v>45302</v>
      </c>
      <c r="G104">
        <v>110900</v>
      </c>
      <c r="H104">
        <v>0</v>
      </c>
      <c r="I104">
        <v>0</v>
      </c>
      <c r="J104">
        <v>0</v>
      </c>
      <c r="K104" t="s">
        <v>1356</v>
      </c>
      <c r="L104">
        <v>129800</v>
      </c>
      <c r="M104" t="s">
        <v>1336</v>
      </c>
      <c r="N104">
        <v>8500</v>
      </c>
      <c r="O104" t="s">
        <v>1357</v>
      </c>
      <c r="P104" t="s">
        <v>1345</v>
      </c>
      <c r="Q104" s="1">
        <v>44942</v>
      </c>
      <c r="R104" t="s">
        <v>1928</v>
      </c>
      <c r="S104">
        <v>0</v>
      </c>
      <c r="T104">
        <v>0</v>
      </c>
    </row>
    <row r="105" spans="1:20" x14ac:dyDescent="0.25">
      <c r="A105" t="s">
        <v>1331</v>
      </c>
      <c r="B105" t="s">
        <v>1371</v>
      </c>
      <c r="C105" t="s">
        <v>1372</v>
      </c>
      <c r="D105" t="s">
        <v>1334</v>
      </c>
      <c r="E105">
        <v>52</v>
      </c>
      <c r="F105" s="1">
        <v>44717</v>
      </c>
      <c r="G105">
        <v>188500</v>
      </c>
      <c r="H105">
        <v>301200</v>
      </c>
      <c r="I105">
        <v>15.03</v>
      </c>
      <c r="J105">
        <v>27190</v>
      </c>
      <c r="K105" t="s">
        <v>1343</v>
      </c>
      <c r="L105">
        <v>183100</v>
      </c>
      <c r="M105" t="s">
        <v>1336</v>
      </c>
      <c r="N105">
        <v>15800</v>
      </c>
      <c r="O105" t="s">
        <v>1337</v>
      </c>
      <c r="P105" t="s">
        <v>1338</v>
      </c>
      <c r="Q105" s="1">
        <v>44123</v>
      </c>
      <c r="R105" t="s">
        <v>1710</v>
      </c>
      <c r="S105">
        <v>1</v>
      </c>
      <c r="T105">
        <v>1</v>
      </c>
    </row>
    <row r="106" spans="1:20" x14ac:dyDescent="0.25">
      <c r="A106" t="s">
        <v>1346</v>
      </c>
      <c r="B106" t="s">
        <v>1340</v>
      </c>
      <c r="C106" t="s">
        <v>1341</v>
      </c>
      <c r="D106" t="s">
        <v>1334</v>
      </c>
      <c r="E106">
        <v>59</v>
      </c>
      <c r="F106" s="1">
        <v>45185</v>
      </c>
      <c r="G106">
        <v>113700</v>
      </c>
      <c r="H106">
        <v>0</v>
      </c>
      <c r="I106">
        <v>0</v>
      </c>
      <c r="J106">
        <v>0</v>
      </c>
      <c r="K106" t="s">
        <v>1356</v>
      </c>
      <c r="L106">
        <v>129800</v>
      </c>
      <c r="M106" t="s">
        <v>1336</v>
      </c>
      <c r="N106">
        <v>1200</v>
      </c>
      <c r="O106" t="s">
        <v>1357</v>
      </c>
      <c r="P106" t="s">
        <v>1338</v>
      </c>
      <c r="Q106" s="1">
        <v>43852</v>
      </c>
      <c r="R106" t="s">
        <v>1929</v>
      </c>
      <c r="S106">
        <v>0</v>
      </c>
      <c r="T106">
        <v>0</v>
      </c>
    </row>
    <row r="107" spans="1:20" x14ac:dyDescent="0.25">
      <c r="A107" t="s">
        <v>1366</v>
      </c>
      <c r="B107" t="s">
        <v>1371</v>
      </c>
      <c r="C107" t="s">
        <v>1372</v>
      </c>
      <c r="D107" t="s">
        <v>1342</v>
      </c>
      <c r="E107">
        <v>65</v>
      </c>
      <c r="F107" s="1">
        <v>45108</v>
      </c>
      <c r="G107">
        <v>210500</v>
      </c>
      <c r="H107">
        <v>377600</v>
      </c>
      <c r="I107">
        <v>9.64</v>
      </c>
      <c r="J107">
        <v>7956</v>
      </c>
      <c r="K107" t="s">
        <v>1343</v>
      </c>
      <c r="L107">
        <v>175900</v>
      </c>
      <c r="M107" t="s">
        <v>1359</v>
      </c>
      <c r="N107">
        <v>12700</v>
      </c>
      <c r="O107" t="s">
        <v>1337</v>
      </c>
      <c r="P107" t="s">
        <v>1361</v>
      </c>
      <c r="Q107" s="1">
        <v>44471</v>
      </c>
      <c r="R107" t="s">
        <v>1601</v>
      </c>
      <c r="S107">
        <v>1</v>
      </c>
      <c r="T107">
        <v>1</v>
      </c>
    </row>
    <row r="108" spans="1:20" x14ac:dyDescent="0.25">
      <c r="A108" t="s">
        <v>1346</v>
      </c>
      <c r="B108" t="s">
        <v>1349</v>
      </c>
      <c r="C108" t="s">
        <v>1350</v>
      </c>
      <c r="D108" t="s">
        <v>1342</v>
      </c>
      <c r="E108">
        <v>56</v>
      </c>
      <c r="F108" s="1">
        <v>45763</v>
      </c>
      <c r="G108">
        <v>35900</v>
      </c>
      <c r="H108">
        <v>0</v>
      </c>
      <c r="I108">
        <v>0</v>
      </c>
      <c r="J108">
        <v>0</v>
      </c>
      <c r="K108" t="s">
        <v>1356</v>
      </c>
      <c r="L108">
        <v>35500</v>
      </c>
      <c r="M108" t="s">
        <v>1344</v>
      </c>
      <c r="N108">
        <v>4800</v>
      </c>
      <c r="O108" t="s">
        <v>1357</v>
      </c>
      <c r="P108" t="s">
        <v>1361</v>
      </c>
      <c r="Q108" s="1">
        <v>45758</v>
      </c>
      <c r="R108" t="s">
        <v>1912</v>
      </c>
      <c r="S108">
        <v>0</v>
      </c>
      <c r="T108">
        <v>0</v>
      </c>
    </row>
    <row r="109" spans="1:20" x14ac:dyDescent="0.25">
      <c r="A109" t="s">
        <v>1346</v>
      </c>
      <c r="B109" t="s">
        <v>1349</v>
      </c>
      <c r="C109" t="s">
        <v>1350</v>
      </c>
      <c r="D109" t="s">
        <v>1334</v>
      </c>
      <c r="E109">
        <v>60</v>
      </c>
      <c r="F109" s="1">
        <v>44340</v>
      </c>
      <c r="G109">
        <v>256600</v>
      </c>
      <c r="H109">
        <v>0</v>
      </c>
      <c r="I109">
        <v>0</v>
      </c>
      <c r="J109">
        <v>0</v>
      </c>
      <c r="K109" t="s">
        <v>1356</v>
      </c>
      <c r="L109">
        <v>302200</v>
      </c>
      <c r="M109" t="s">
        <v>1344</v>
      </c>
      <c r="N109">
        <v>37600</v>
      </c>
      <c r="O109" t="s">
        <v>1357</v>
      </c>
      <c r="P109" t="s">
        <v>1361</v>
      </c>
      <c r="Q109" s="1">
        <v>44939</v>
      </c>
      <c r="R109" t="s">
        <v>1930</v>
      </c>
      <c r="S109">
        <v>0</v>
      </c>
      <c r="T109">
        <v>0</v>
      </c>
    </row>
    <row r="110" spans="1:20" x14ac:dyDescent="0.25">
      <c r="A110" t="s">
        <v>1366</v>
      </c>
      <c r="B110" t="s">
        <v>1358</v>
      </c>
      <c r="C110" t="s">
        <v>1333</v>
      </c>
      <c r="D110" t="s">
        <v>1334</v>
      </c>
      <c r="E110">
        <v>57</v>
      </c>
      <c r="F110" s="1">
        <v>44930</v>
      </c>
      <c r="G110">
        <v>84500</v>
      </c>
      <c r="H110">
        <v>0</v>
      </c>
      <c r="I110">
        <v>0</v>
      </c>
      <c r="J110">
        <v>0</v>
      </c>
      <c r="K110" t="s">
        <v>1356</v>
      </c>
      <c r="L110">
        <v>150300</v>
      </c>
      <c r="M110" t="s">
        <v>1336</v>
      </c>
      <c r="N110">
        <v>14900</v>
      </c>
      <c r="O110" t="s">
        <v>1357</v>
      </c>
      <c r="P110" t="s">
        <v>1345</v>
      </c>
      <c r="Q110" s="1">
        <v>44941</v>
      </c>
      <c r="R110" t="s">
        <v>1931</v>
      </c>
      <c r="S110">
        <v>0</v>
      </c>
      <c r="T110">
        <v>0</v>
      </c>
    </row>
    <row r="111" spans="1:20" x14ac:dyDescent="0.25">
      <c r="A111" t="s">
        <v>1346</v>
      </c>
      <c r="B111" t="s">
        <v>1371</v>
      </c>
      <c r="C111" t="s">
        <v>1372</v>
      </c>
      <c r="D111" t="s">
        <v>1334</v>
      </c>
      <c r="E111">
        <v>53</v>
      </c>
      <c r="F111" s="1">
        <v>45709</v>
      </c>
      <c r="G111">
        <v>209600</v>
      </c>
      <c r="H111">
        <v>0</v>
      </c>
      <c r="I111">
        <v>0</v>
      </c>
      <c r="J111">
        <v>0</v>
      </c>
      <c r="K111" t="s">
        <v>1356</v>
      </c>
      <c r="L111">
        <v>251900</v>
      </c>
      <c r="M111" t="s">
        <v>1359</v>
      </c>
      <c r="N111">
        <v>10500</v>
      </c>
      <c r="O111" t="s">
        <v>1357</v>
      </c>
      <c r="P111" t="s">
        <v>1338</v>
      </c>
      <c r="Q111" s="1">
        <v>44731</v>
      </c>
      <c r="R111" t="s">
        <v>1932</v>
      </c>
      <c r="S111">
        <v>0</v>
      </c>
      <c r="T111">
        <v>0</v>
      </c>
    </row>
    <row r="112" spans="1:20" x14ac:dyDescent="0.25">
      <c r="A112" t="s">
        <v>1339</v>
      </c>
      <c r="B112" t="s">
        <v>1332</v>
      </c>
      <c r="C112" t="s">
        <v>1333</v>
      </c>
      <c r="D112" t="s">
        <v>1342</v>
      </c>
      <c r="E112">
        <v>56</v>
      </c>
      <c r="F112" s="1">
        <v>44155</v>
      </c>
      <c r="G112">
        <v>22100</v>
      </c>
      <c r="H112">
        <v>0</v>
      </c>
      <c r="I112">
        <v>0</v>
      </c>
      <c r="J112">
        <v>0</v>
      </c>
      <c r="K112" t="s">
        <v>1356</v>
      </c>
      <c r="L112">
        <v>17400</v>
      </c>
      <c r="M112" t="s">
        <v>1359</v>
      </c>
      <c r="N112">
        <v>13200</v>
      </c>
      <c r="O112" t="s">
        <v>1357</v>
      </c>
      <c r="P112" t="s">
        <v>1345</v>
      </c>
      <c r="Q112" s="1">
        <v>45076</v>
      </c>
      <c r="R112" t="s">
        <v>1484</v>
      </c>
      <c r="S112">
        <v>0</v>
      </c>
      <c r="T112">
        <v>0</v>
      </c>
    </row>
    <row r="113" spans="1:20" x14ac:dyDescent="0.25">
      <c r="A113" t="s">
        <v>1339</v>
      </c>
      <c r="B113" t="s">
        <v>1369</v>
      </c>
      <c r="C113" t="s">
        <v>1370</v>
      </c>
      <c r="D113" t="s">
        <v>1334</v>
      </c>
      <c r="E113">
        <v>23</v>
      </c>
      <c r="F113" s="1">
        <v>45476</v>
      </c>
      <c r="G113">
        <v>87400</v>
      </c>
      <c r="H113">
        <v>551500</v>
      </c>
      <c r="I113">
        <v>12.59</v>
      </c>
      <c r="J113">
        <v>49152</v>
      </c>
      <c r="K113" t="s">
        <v>1335</v>
      </c>
      <c r="L113">
        <v>78100</v>
      </c>
      <c r="M113" t="s">
        <v>1336</v>
      </c>
      <c r="N113">
        <v>3500</v>
      </c>
      <c r="O113" t="s">
        <v>1337</v>
      </c>
      <c r="P113" t="s">
        <v>1338</v>
      </c>
      <c r="Q113" s="1">
        <v>45922</v>
      </c>
      <c r="R113" t="s">
        <v>1933</v>
      </c>
      <c r="S113">
        <v>1</v>
      </c>
      <c r="T113">
        <v>0</v>
      </c>
    </row>
    <row r="114" spans="1:20" x14ac:dyDescent="0.25">
      <c r="A114" t="s">
        <v>1339</v>
      </c>
      <c r="B114" t="s">
        <v>1375</v>
      </c>
      <c r="C114" t="s">
        <v>1363</v>
      </c>
      <c r="D114" t="s">
        <v>1334</v>
      </c>
      <c r="E114">
        <v>29</v>
      </c>
      <c r="F114" s="1">
        <v>44888</v>
      </c>
      <c r="G114">
        <v>84900</v>
      </c>
      <c r="H114">
        <v>0</v>
      </c>
      <c r="I114">
        <v>0</v>
      </c>
      <c r="J114">
        <v>0</v>
      </c>
      <c r="K114" t="s">
        <v>1356</v>
      </c>
      <c r="L114">
        <v>75300</v>
      </c>
      <c r="M114" t="s">
        <v>1352</v>
      </c>
      <c r="N114">
        <v>36600</v>
      </c>
      <c r="O114" t="s">
        <v>1357</v>
      </c>
      <c r="P114" t="s">
        <v>1345</v>
      </c>
      <c r="Q114" s="1">
        <v>45690</v>
      </c>
      <c r="R114" t="s">
        <v>1529</v>
      </c>
      <c r="S114">
        <v>0</v>
      </c>
      <c r="T114">
        <v>0</v>
      </c>
    </row>
    <row r="115" spans="1:20" x14ac:dyDescent="0.25">
      <c r="A115" t="s">
        <v>1366</v>
      </c>
      <c r="B115" t="s">
        <v>1371</v>
      </c>
      <c r="C115" t="s">
        <v>1372</v>
      </c>
      <c r="D115" t="s">
        <v>1334</v>
      </c>
      <c r="E115">
        <v>28</v>
      </c>
      <c r="F115" s="1">
        <v>45467</v>
      </c>
      <c r="G115">
        <v>44300</v>
      </c>
      <c r="H115">
        <v>50000</v>
      </c>
      <c r="I115">
        <v>12.52</v>
      </c>
      <c r="J115">
        <v>1329</v>
      </c>
      <c r="K115" t="s">
        <v>1351</v>
      </c>
      <c r="L115">
        <v>24400</v>
      </c>
      <c r="M115" t="s">
        <v>1336</v>
      </c>
      <c r="N115">
        <v>51000</v>
      </c>
      <c r="O115" t="s">
        <v>1353</v>
      </c>
      <c r="P115" t="s">
        <v>1338</v>
      </c>
      <c r="Q115" s="1">
        <v>45646</v>
      </c>
      <c r="R115" t="s">
        <v>1719</v>
      </c>
      <c r="S115">
        <v>1</v>
      </c>
      <c r="T115">
        <v>0</v>
      </c>
    </row>
    <row r="116" spans="1:20" x14ac:dyDescent="0.25">
      <c r="A116" t="s">
        <v>1339</v>
      </c>
      <c r="B116" t="s">
        <v>1358</v>
      </c>
      <c r="C116" t="s">
        <v>1333</v>
      </c>
      <c r="D116" t="s">
        <v>1334</v>
      </c>
      <c r="E116">
        <v>53</v>
      </c>
      <c r="F116" s="1">
        <v>44137</v>
      </c>
      <c r="G116">
        <v>97900</v>
      </c>
      <c r="H116">
        <v>457400</v>
      </c>
      <c r="I116">
        <v>9.7799999999999994</v>
      </c>
      <c r="J116">
        <v>21060</v>
      </c>
      <c r="K116" t="s">
        <v>1343</v>
      </c>
      <c r="L116">
        <v>89800</v>
      </c>
      <c r="M116" t="s">
        <v>1352</v>
      </c>
      <c r="N116">
        <v>12100</v>
      </c>
      <c r="O116" t="s">
        <v>1337</v>
      </c>
      <c r="P116" t="s">
        <v>1361</v>
      </c>
      <c r="Q116" s="1">
        <v>46008</v>
      </c>
      <c r="R116" t="s">
        <v>1627</v>
      </c>
      <c r="S116">
        <v>1</v>
      </c>
      <c r="T116">
        <v>1</v>
      </c>
    </row>
    <row r="117" spans="1:20" x14ac:dyDescent="0.25">
      <c r="A117" t="s">
        <v>1331</v>
      </c>
      <c r="B117" t="s">
        <v>1360</v>
      </c>
      <c r="C117" t="s">
        <v>1341</v>
      </c>
      <c r="D117" t="s">
        <v>1342</v>
      </c>
      <c r="E117">
        <v>26</v>
      </c>
      <c r="F117" s="1">
        <v>44637</v>
      </c>
      <c r="G117">
        <v>277600</v>
      </c>
      <c r="H117">
        <v>574600</v>
      </c>
      <c r="I117">
        <v>14.34</v>
      </c>
      <c r="J117">
        <v>27681</v>
      </c>
      <c r="K117" t="s">
        <v>1343</v>
      </c>
      <c r="L117">
        <v>328500</v>
      </c>
      <c r="M117" t="s">
        <v>1336</v>
      </c>
      <c r="N117">
        <v>35600</v>
      </c>
      <c r="O117" t="s">
        <v>1337</v>
      </c>
      <c r="P117" t="s">
        <v>1338</v>
      </c>
      <c r="Q117" s="1">
        <v>45952</v>
      </c>
      <c r="R117" t="s">
        <v>1934</v>
      </c>
      <c r="S117">
        <v>1</v>
      </c>
      <c r="T117">
        <v>1</v>
      </c>
    </row>
    <row r="118" spans="1:20" x14ac:dyDescent="0.25">
      <c r="A118" t="s">
        <v>1339</v>
      </c>
      <c r="B118" t="s">
        <v>1347</v>
      </c>
      <c r="C118" t="s">
        <v>1348</v>
      </c>
      <c r="D118" t="s">
        <v>1334</v>
      </c>
      <c r="E118">
        <v>61</v>
      </c>
      <c r="F118" s="1">
        <v>44961</v>
      </c>
      <c r="G118">
        <v>41500</v>
      </c>
      <c r="H118">
        <v>123900</v>
      </c>
      <c r="I118">
        <v>15.17</v>
      </c>
      <c r="J118">
        <v>2959</v>
      </c>
      <c r="K118" t="s">
        <v>1335</v>
      </c>
      <c r="L118">
        <v>28300</v>
      </c>
      <c r="M118" t="s">
        <v>1352</v>
      </c>
      <c r="N118">
        <v>5100</v>
      </c>
      <c r="O118" t="s">
        <v>1337</v>
      </c>
      <c r="P118" t="s">
        <v>1376</v>
      </c>
      <c r="Q118" s="1">
        <v>45242</v>
      </c>
      <c r="R118" t="s">
        <v>1464</v>
      </c>
      <c r="S118">
        <v>1</v>
      </c>
      <c r="T118">
        <v>0</v>
      </c>
    </row>
    <row r="119" spans="1:20" x14ac:dyDescent="0.25">
      <c r="A119" t="s">
        <v>1331</v>
      </c>
      <c r="B119" t="s">
        <v>1368</v>
      </c>
      <c r="C119" t="s">
        <v>1365</v>
      </c>
      <c r="D119" t="s">
        <v>1342</v>
      </c>
      <c r="E119">
        <v>59</v>
      </c>
      <c r="F119" s="1">
        <v>44409</v>
      </c>
      <c r="G119">
        <v>169900</v>
      </c>
      <c r="H119">
        <v>671000</v>
      </c>
      <c r="I119">
        <v>9.0500000000000007</v>
      </c>
      <c r="J119">
        <v>13945</v>
      </c>
      <c r="K119" t="s">
        <v>1335</v>
      </c>
      <c r="L119">
        <v>214400</v>
      </c>
      <c r="M119" t="s">
        <v>1352</v>
      </c>
      <c r="N119">
        <v>4100</v>
      </c>
      <c r="O119" t="s">
        <v>1337</v>
      </c>
      <c r="P119" t="s">
        <v>1361</v>
      </c>
      <c r="Q119" s="1">
        <v>44474</v>
      </c>
      <c r="R119" t="s">
        <v>1935</v>
      </c>
      <c r="S119">
        <v>1</v>
      </c>
      <c r="T119">
        <v>0</v>
      </c>
    </row>
    <row r="120" spans="1:20" x14ac:dyDescent="0.25">
      <c r="A120" t="s">
        <v>1366</v>
      </c>
      <c r="B120" t="s">
        <v>1349</v>
      </c>
      <c r="C120" t="s">
        <v>1350</v>
      </c>
      <c r="D120" t="s">
        <v>1342</v>
      </c>
      <c r="E120">
        <v>24</v>
      </c>
      <c r="F120" s="1">
        <v>45712</v>
      </c>
      <c r="G120">
        <v>28800</v>
      </c>
      <c r="H120">
        <v>0</v>
      </c>
      <c r="I120">
        <v>0</v>
      </c>
      <c r="J120">
        <v>0</v>
      </c>
      <c r="K120" t="s">
        <v>1356</v>
      </c>
      <c r="L120">
        <v>32300</v>
      </c>
      <c r="M120" t="s">
        <v>1336</v>
      </c>
      <c r="N120">
        <v>8800</v>
      </c>
      <c r="O120" t="s">
        <v>1357</v>
      </c>
      <c r="P120" t="s">
        <v>1345</v>
      </c>
      <c r="Q120" s="1">
        <v>45366</v>
      </c>
      <c r="R120" t="s">
        <v>1936</v>
      </c>
      <c r="S120">
        <v>0</v>
      </c>
      <c r="T120">
        <v>0</v>
      </c>
    </row>
    <row r="121" spans="1:20" x14ac:dyDescent="0.25">
      <c r="A121" t="s">
        <v>1366</v>
      </c>
      <c r="B121" t="s">
        <v>1360</v>
      </c>
      <c r="C121" t="s">
        <v>1341</v>
      </c>
      <c r="D121" t="s">
        <v>1334</v>
      </c>
      <c r="E121">
        <v>33</v>
      </c>
      <c r="F121" s="1">
        <v>44915</v>
      </c>
      <c r="G121">
        <v>450600</v>
      </c>
      <c r="H121">
        <v>589700</v>
      </c>
      <c r="I121">
        <v>8.85</v>
      </c>
      <c r="J121">
        <v>26900</v>
      </c>
      <c r="K121" t="s">
        <v>1374</v>
      </c>
      <c r="L121">
        <v>367900</v>
      </c>
      <c r="M121" t="s">
        <v>1352</v>
      </c>
      <c r="N121">
        <v>12600</v>
      </c>
      <c r="O121" t="s">
        <v>1353</v>
      </c>
      <c r="P121" t="s">
        <v>1361</v>
      </c>
      <c r="Q121" s="1">
        <v>45016</v>
      </c>
      <c r="R121" t="s">
        <v>1937</v>
      </c>
      <c r="S121">
        <v>1</v>
      </c>
      <c r="T121">
        <v>0</v>
      </c>
    </row>
    <row r="122" spans="1:20" x14ac:dyDescent="0.25">
      <c r="A122" t="s">
        <v>1339</v>
      </c>
      <c r="B122" t="s">
        <v>1358</v>
      </c>
      <c r="C122" t="s">
        <v>1333</v>
      </c>
      <c r="D122" t="s">
        <v>1334</v>
      </c>
      <c r="E122">
        <v>22</v>
      </c>
      <c r="F122" s="1">
        <v>46005</v>
      </c>
      <c r="G122">
        <v>146100</v>
      </c>
      <c r="H122">
        <v>368300</v>
      </c>
      <c r="I122">
        <v>14.02</v>
      </c>
      <c r="J122">
        <v>10068</v>
      </c>
      <c r="K122" t="s">
        <v>1343</v>
      </c>
      <c r="L122">
        <v>140900</v>
      </c>
      <c r="M122" t="s">
        <v>16</v>
      </c>
      <c r="N122">
        <v>6000</v>
      </c>
      <c r="O122" t="s">
        <v>1337</v>
      </c>
      <c r="P122" t="s">
        <v>1345</v>
      </c>
      <c r="Q122" s="1">
        <v>45446</v>
      </c>
      <c r="R122" t="s">
        <v>1577</v>
      </c>
      <c r="S122">
        <v>1</v>
      </c>
      <c r="T122">
        <v>1</v>
      </c>
    </row>
    <row r="123" spans="1:20" x14ac:dyDescent="0.25">
      <c r="A123" t="s">
        <v>1366</v>
      </c>
      <c r="B123" t="s">
        <v>1362</v>
      </c>
      <c r="C123" t="s">
        <v>1363</v>
      </c>
      <c r="D123" t="s">
        <v>1342</v>
      </c>
      <c r="E123">
        <v>25</v>
      </c>
      <c r="F123" s="1">
        <v>44361</v>
      </c>
      <c r="G123">
        <v>325000</v>
      </c>
      <c r="H123">
        <v>1224200</v>
      </c>
      <c r="I123">
        <v>12.83</v>
      </c>
      <c r="J123">
        <v>58103</v>
      </c>
      <c r="K123" t="s">
        <v>1343</v>
      </c>
      <c r="L123">
        <v>454900</v>
      </c>
      <c r="M123" t="s">
        <v>1344</v>
      </c>
      <c r="N123">
        <v>13800</v>
      </c>
      <c r="O123" t="s">
        <v>1337</v>
      </c>
      <c r="P123" t="s">
        <v>1361</v>
      </c>
      <c r="Q123" s="1">
        <v>44050</v>
      </c>
      <c r="R123" t="s">
        <v>1938</v>
      </c>
      <c r="S123">
        <v>1</v>
      </c>
      <c r="T123">
        <v>1</v>
      </c>
    </row>
    <row r="124" spans="1:20" x14ac:dyDescent="0.25">
      <c r="A124" t="s">
        <v>1331</v>
      </c>
      <c r="B124" t="s">
        <v>1375</v>
      </c>
      <c r="C124" t="s">
        <v>1363</v>
      </c>
      <c r="D124" t="s">
        <v>1334</v>
      </c>
      <c r="E124">
        <v>64</v>
      </c>
      <c r="F124" s="1">
        <v>45655</v>
      </c>
      <c r="G124">
        <v>132800</v>
      </c>
      <c r="H124">
        <v>539300</v>
      </c>
      <c r="I124">
        <v>12.5</v>
      </c>
      <c r="J124">
        <v>18042</v>
      </c>
      <c r="K124" t="s">
        <v>1343</v>
      </c>
      <c r="L124">
        <v>157200</v>
      </c>
      <c r="M124" t="s">
        <v>1359</v>
      </c>
      <c r="N124">
        <v>11200</v>
      </c>
      <c r="O124" t="s">
        <v>1337</v>
      </c>
      <c r="P124" t="s">
        <v>1345</v>
      </c>
      <c r="Q124" s="1">
        <v>43741</v>
      </c>
      <c r="R124" t="s">
        <v>1842</v>
      </c>
      <c r="S124">
        <v>1</v>
      </c>
      <c r="T124">
        <v>1</v>
      </c>
    </row>
    <row r="125" spans="1:20" x14ac:dyDescent="0.25">
      <c r="A125" t="s">
        <v>1339</v>
      </c>
      <c r="B125" t="s">
        <v>1369</v>
      </c>
      <c r="C125" t="s">
        <v>1370</v>
      </c>
      <c r="D125" t="s">
        <v>1334</v>
      </c>
      <c r="E125">
        <v>47</v>
      </c>
      <c r="F125" s="1">
        <v>44802</v>
      </c>
      <c r="G125">
        <v>104500</v>
      </c>
      <c r="H125">
        <v>0</v>
      </c>
      <c r="I125">
        <v>0</v>
      </c>
      <c r="J125">
        <v>0</v>
      </c>
      <c r="K125" t="s">
        <v>1356</v>
      </c>
      <c r="L125">
        <v>104700</v>
      </c>
      <c r="M125" t="s">
        <v>1352</v>
      </c>
      <c r="N125">
        <v>3500</v>
      </c>
      <c r="O125" t="s">
        <v>1357</v>
      </c>
      <c r="P125" t="s">
        <v>1361</v>
      </c>
      <c r="Q125" s="1">
        <v>43882</v>
      </c>
      <c r="R125" t="s">
        <v>1939</v>
      </c>
      <c r="S125">
        <v>0</v>
      </c>
      <c r="T125">
        <v>0</v>
      </c>
    </row>
    <row r="126" spans="1:20" x14ac:dyDescent="0.25">
      <c r="A126" t="s">
        <v>1346</v>
      </c>
      <c r="B126" t="s">
        <v>1369</v>
      </c>
      <c r="C126" t="s">
        <v>1370</v>
      </c>
      <c r="D126" t="s">
        <v>1342</v>
      </c>
      <c r="E126">
        <v>52</v>
      </c>
      <c r="F126" s="1">
        <v>43630</v>
      </c>
      <c r="G126">
        <v>147200</v>
      </c>
      <c r="H126">
        <v>1071700</v>
      </c>
      <c r="I126">
        <v>12.02</v>
      </c>
      <c r="J126">
        <v>50459</v>
      </c>
      <c r="K126" t="s">
        <v>1351</v>
      </c>
      <c r="L126">
        <v>138500</v>
      </c>
      <c r="M126" t="s">
        <v>1352</v>
      </c>
      <c r="N126">
        <v>13600</v>
      </c>
      <c r="O126" t="s">
        <v>1353</v>
      </c>
      <c r="P126" t="s">
        <v>1345</v>
      </c>
      <c r="Q126" s="1">
        <v>46124</v>
      </c>
      <c r="R126" t="s">
        <v>1571</v>
      </c>
      <c r="S126">
        <v>1</v>
      </c>
      <c r="T126">
        <v>0</v>
      </c>
    </row>
    <row r="127" spans="1:20" x14ac:dyDescent="0.25">
      <c r="A127" t="s">
        <v>1339</v>
      </c>
      <c r="B127" t="s">
        <v>1369</v>
      </c>
      <c r="C127" t="s">
        <v>1370</v>
      </c>
      <c r="D127" t="s">
        <v>1334</v>
      </c>
      <c r="E127">
        <v>41</v>
      </c>
      <c r="F127" s="1">
        <v>45827</v>
      </c>
      <c r="G127">
        <v>66800</v>
      </c>
      <c r="H127">
        <v>183800</v>
      </c>
      <c r="I127">
        <v>9.7899999999999991</v>
      </c>
      <c r="J127">
        <v>3886</v>
      </c>
      <c r="K127" t="s">
        <v>1343</v>
      </c>
      <c r="L127">
        <v>68100</v>
      </c>
      <c r="M127" t="s">
        <v>1359</v>
      </c>
      <c r="N127">
        <v>18500</v>
      </c>
      <c r="O127" t="s">
        <v>1337</v>
      </c>
      <c r="P127" t="s">
        <v>1376</v>
      </c>
      <c r="Q127" s="1">
        <v>45679</v>
      </c>
      <c r="R127" t="s">
        <v>1677</v>
      </c>
      <c r="S127">
        <v>1</v>
      </c>
      <c r="T127">
        <v>1</v>
      </c>
    </row>
    <row r="128" spans="1:20" x14ac:dyDescent="0.25">
      <c r="A128" t="s">
        <v>1339</v>
      </c>
      <c r="B128" t="s">
        <v>1347</v>
      </c>
      <c r="C128" t="s">
        <v>1348</v>
      </c>
      <c r="D128" t="s">
        <v>1334</v>
      </c>
      <c r="E128">
        <v>28</v>
      </c>
      <c r="F128" s="1">
        <v>45534</v>
      </c>
      <c r="G128">
        <v>19000</v>
      </c>
      <c r="H128">
        <v>249100</v>
      </c>
      <c r="I128">
        <v>11.19</v>
      </c>
      <c r="J128">
        <v>8178</v>
      </c>
      <c r="K128" t="s">
        <v>1343</v>
      </c>
      <c r="L128">
        <v>16600</v>
      </c>
      <c r="M128" t="s">
        <v>1352</v>
      </c>
      <c r="N128">
        <v>9900</v>
      </c>
      <c r="O128" t="s">
        <v>1337</v>
      </c>
      <c r="P128" t="s">
        <v>1345</v>
      </c>
      <c r="Q128" s="1">
        <v>45962</v>
      </c>
      <c r="R128" t="s">
        <v>1753</v>
      </c>
      <c r="S128">
        <v>1</v>
      </c>
      <c r="T128">
        <v>1</v>
      </c>
    </row>
    <row r="129" spans="1:20" x14ac:dyDescent="0.25">
      <c r="A129" t="s">
        <v>1346</v>
      </c>
      <c r="B129" t="s">
        <v>1375</v>
      </c>
      <c r="C129" t="s">
        <v>1363</v>
      </c>
      <c r="D129" t="s">
        <v>1334</v>
      </c>
      <c r="E129">
        <v>58</v>
      </c>
      <c r="F129" s="1">
        <v>44571</v>
      </c>
      <c r="G129">
        <v>109700</v>
      </c>
      <c r="H129">
        <v>645800</v>
      </c>
      <c r="I129">
        <v>13.79</v>
      </c>
      <c r="J129">
        <v>14956</v>
      </c>
      <c r="K129" t="s">
        <v>1343</v>
      </c>
      <c r="L129">
        <v>52000</v>
      </c>
      <c r="M129" t="s">
        <v>1359</v>
      </c>
      <c r="N129">
        <v>24000</v>
      </c>
      <c r="O129" t="s">
        <v>1337</v>
      </c>
      <c r="P129" t="s">
        <v>1345</v>
      </c>
      <c r="Q129" s="1">
        <v>43861</v>
      </c>
      <c r="R129" t="s">
        <v>1694</v>
      </c>
      <c r="S129">
        <v>1</v>
      </c>
      <c r="T129">
        <v>1</v>
      </c>
    </row>
    <row r="130" spans="1:20" x14ac:dyDescent="0.25">
      <c r="A130" t="s">
        <v>1339</v>
      </c>
      <c r="B130" t="s">
        <v>1347</v>
      </c>
      <c r="C130" t="s">
        <v>1348</v>
      </c>
      <c r="D130" t="s">
        <v>1342</v>
      </c>
      <c r="E130">
        <v>28</v>
      </c>
      <c r="F130" s="1">
        <v>45219</v>
      </c>
      <c r="G130">
        <v>39500</v>
      </c>
      <c r="H130">
        <v>335900</v>
      </c>
      <c r="I130">
        <v>15.35</v>
      </c>
      <c r="J130">
        <v>11702</v>
      </c>
      <c r="K130" t="s">
        <v>1335</v>
      </c>
      <c r="L130">
        <v>59700</v>
      </c>
      <c r="M130" t="s">
        <v>1336</v>
      </c>
      <c r="N130">
        <v>2800</v>
      </c>
      <c r="O130" t="s">
        <v>1337</v>
      </c>
      <c r="P130" t="s">
        <v>1361</v>
      </c>
      <c r="Q130" s="1">
        <v>45397</v>
      </c>
      <c r="R130" t="s">
        <v>1940</v>
      </c>
      <c r="S130">
        <v>1</v>
      </c>
      <c r="T130">
        <v>0</v>
      </c>
    </row>
    <row r="131" spans="1:20" x14ac:dyDescent="0.25">
      <c r="A131" t="s">
        <v>1339</v>
      </c>
      <c r="B131" t="s">
        <v>1349</v>
      </c>
      <c r="C131" t="s">
        <v>1350</v>
      </c>
      <c r="D131" t="s">
        <v>1334</v>
      </c>
      <c r="E131">
        <v>23</v>
      </c>
      <c r="F131" s="1">
        <v>45818</v>
      </c>
      <c r="G131">
        <v>29400</v>
      </c>
      <c r="H131">
        <v>371800</v>
      </c>
      <c r="I131">
        <v>14.94</v>
      </c>
      <c r="J131">
        <v>18017</v>
      </c>
      <c r="K131" t="s">
        <v>1343</v>
      </c>
      <c r="L131">
        <v>30500</v>
      </c>
      <c r="M131" t="s">
        <v>16</v>
      </c>
      <c r="N131">
        <v>13000</v>
      </c>
      <c r="O131" t="s">
        <v>1337</v>
      </c>
      <c r="P131" t="s">
        <v>1361</v>
      </c>
      <c r="Q131" s="1">
        <v>45434</v>
      </c>
      <c r="R131" t="s">
        <v>1502</v>
      </c>
      <c r="S131">
        <v>1</v>
      </c>
      <c r="T131">
        <v>1</v>
      </c>
    </row>
    <row r="132" spans="1:20" x14ac:dyDescent="0.25">
      <c r="A132" t="s">
        <v>1339</v>
      </c>
      <c r="B132" t="s">
        <v>1347</v>
      </c>
      <c r="C132" t="s">
        <v>1348</v>
      </c>
      <c r="D132" t="s">
        <v>1334</v>
      </c>
      <c r="E132">
        <v>64</v>
      </c>
      <c r="F132" s="1">
        <v>45404</v>
      </c>
      <c r="G132">
        <v>128800</v>
      </c>
      <c r="H132">
        <v>0</v>
      </c>
      <c r="I132">
        <v>0</v>
      </c>
      <c r="J132">
        <v>0</v>
      </c>
      <c r="K132" t="s">
        <v>1356</v>
      </c>
      <c r="L132">
        <v>141600</v>
      </c>
      <c r="M132" t="s">
        <v>16</v>
      </c>
      <c r="N132">
        <v>3000</v>
      </c>
      <c r="O132" t="s">
        <v>1357</v>
      </c>
      <c r="P132" t="s">
        <v>1345</v>
      </c>
      <c r="Q132" s="1">
        <v>45735</v>
      </c>
      <c r="R132" t="s">
        <v>1941</v>
      </c>
      <c r="S132">
        <v>0</v>
      </c>
      <c r="T132">
        <v>0</v>
      </c>
    </row>
    <row r="133" spans="1:20" x14ac:dyDescent="0.25">
      <c r="A133" t="s">
        <v>1339</v>
      </c>
      <c r="B133" t="s">
        <v>1373</v>
      </c>
      <c r="C133" t="s">
        <v>1365</v>
      </c>
      <c r="D133" t="s">
        <v>1334</v>
      </c>
      <c r="E133">
        <v>23</v>
      </c>
      <c r="F133" s="1">
        <v>43836</v>
      </c>
      <c r="G133">
        <v>59200</v>
      </c>
      <c r="H133">
        <v>0</v>
      </c>
      <c r="I133">
        <v>0</v>
      </c>
      <c r="J133">
        <v>0</v>
      </c>
      <c r="K133" t="s">
        <v>1356</v>
      </c>
      <c r="L133">
        <v>58300</v>
      </c>
      <c r="M133" t="s">
        <v>1344</v>
      </c>
      <c r="N133">
        <v>3100</v>
      </c>
      <c r="O133" t="s">
        <v>1357</v>
      </c>
      <c r="P133" t="s">
        <v>1338</v>
      </c>
      <c r="Q133" s="1">
        <v>43744</v>
      </c>
      <c r="R133" t="s">
        <v>1924</v>
      </c>
      <c r="S133">
        <v>0</v>
      </c>
      <c r="T133">
        <v>0</v>
      </c>
    </row>
    <row r="134" spans="1:20" x14ac:dyDescent="0.25">
      <c r="A134" t="s">
        <v>1339</v>
      </c>
      <c r="B134" t="s">
        <v>1375</v>
      </c>
      <c r="C134" t="s">
        <v>1363</v>
      </c>
      <c r="D134" t="s">
        <v>1334</v>
      </c>
      <c r="E134">
        <v>42</v>
      </c>
      <c r="F134" s="1">
        <v>45346</v>
      </c>
      <c r="G134">
        <v>179700</v>
      </c>
      <c r="H134">
        <v>207300</v>
      </c>
      <c r="I134">
        <v>11.12</v>
      </c>
      <c r="J134">
        <v>6799</v>
      </c>
      <c r="K134" t="s">
        <v>1335</v>
      </c>
      <c r="L134">
        <v>146700</v>
      </c>
      <c r="M134" t="s">
        <v>1352</v>
      </c>
      <c r="N134">
        <v>4800</v>
      </c>
      <c r="O134" t="s">
        <v>1337</v>
      </c>
      <c r="P134" t="s">
        <v>1345</v>
      </c>
      <c r="Q134" s="1">
        <v>43609</v>
      </c>
      <c r="R134" t="s">
        <v>1942</v>
      </c>
      <c r="S134">
        <v>1</v>
      </c>
      <c r="T134">
        <v>0</v>
      </c>
    </row>
    <row r="135" spans="1:20" x14ac:dyDescent="0.25">
      <c r="A135" t="s">
        <v>1331</v>
      </c>
      <c r="B135" t="s">
        <v>1332</v>
      </c>
      <c r="C135" t="s">
        <v>1333</v>
      </c>
      <c r="D135" t="s">
        <v>1334</v>
      </c>
      <c r="E135">
        <v>26</v>
      </c>
      <c r="F135" s="1">
        <v>44318</v>
      </c>
      <c r="G135">
        <v>38400</v>
      </c>
      <c r="H135">
        <v>0</v>
      </c>
      <c r="I135">
        <v>0</v>
      </c>
      <c r="J135">
        <v>0</v>
      </c>
      <c r="K135" t="s">
        <v>1356</v>
      </c>
      <c r="L135">
        <v>36600</v>
      </c>
      <c r="M135" t="s">
        <v>1344</v>
      </c>
      <c r="N135">
        <v>3600</v>
      </c>
      <c r="O135" t="s">
        <v>1357</v>
      </c>
      <c r="P135" t="s">
        <v>1376</v>
      </c>
      <c r="Q135" s="1">
        <v>43987</v>
      </c>
      <c r="R135" t="s">
        <v>1943</v>
      </c>
      <c r="S135">
        <v>0</v>
      </c>
      <c r="T135">
        <v>0</v>
      </c>
    </row>
    <row r="136" spans="1:20" x14ac:dyDescent="0.25">
      <c r="A136" t="s">
        <v>1346</v>
      </c>
      <c r="B136" t="s">
        <v>1375</v>
      </c>
      <c r="C136" t="s">
        <v>1363</v>
      </c>
      <c r="D136" t="s">
        <v>1334</v>
      </c>
      <c r="E136">
        <v>22</v>
      </c>
      <c r="F136" s="1">
        <v>43849</v>
      </c>
      <c r="G136">
        <v>50300</v>
      </c>
      <c r="H136">
        <v>2578900</v>
      </c>
      <c r="I136">
        <v>14.86</v>
      </c>
      <c r="J136">
        <v>124871</v>
      </c>
      <c r="K136" t="s">
        <v>1343</v>
      </c>
      <c r="L136">
        <v>30200</v>
      </c>
      <c r="M136" t="s">
        <v>1336</v>
      </c>
      <c r="N136">
        <v>5200</v>
      </c>
      <c r="O136" t="s">
        <v>1337</v>
      </c>
      <c r="P136" t="s">
        <v>1361</v>
      </c>
      <c r="Q136" s="1">
        <v>43769</v>
      </c>
      <c r="R136" t="s">
        <v>1532</v>
      </c>
      <c r="S136">
        <v>1</v>
      </c>
      <c r="T136">
        <v>1</v>
      </c>
    </row>
    <row r="137" spans="1:20" x14ac:dyDescent="0.25">
      <c r="A137" t="s">
        <v>1346</v>
      </c>
      <c r="B137" t="s">
        <v>1358</v>
      </c>
      <c r="C137" t="s">
        <v>1333</v>
      </c>
      <c r="D137" t="s">
        <v>1342</v>
      </c>
      <c r="E137">
        <v>43</v>
      </c>
      <c r="F137" s="1">
        <v>45397</v>
      </c>
      <c r="G137">
        <v>199400</v>
      </c>
      <c r="H137">
        <v>390200</v>
      </c>
      <c r="I137">
        <v>8.42</v>
      </c>
      <c r="J137">
        <v>34019</v>
      </c>
      <c r="K137" t="s">
        <v>1343</v>
      </c>
      <c r="L137">
        <v>312900</v>
      </c>
      <c r="M137" t="s">
        <v>16</v>
      </c>
      <c r="N137">
        <v>7000</v>
      </c>
      <c r="O137" t="s">
        <v>1337</v>
      </c>
      <c r="P137" t="s">
        <v>1361</v>
      </c>
      <c r="Q137" s="1">
        <v>43593</v>
      </c>
      <c r="R137" t="s">
        <v>1944</v>
      </c>
      <c r="S137">
        <v>1</v>
      </c>
      <c r="T137">
        <v>1</v>
      </c>
    </row>
    <row r="138" spans="1:20" x14ac:dyDescent="0.25">
      <c r="A138" t="s">
        <v>1346</v>
      </c>
      <c r="B138" t="s">
        <v>1373</v>
      </c>
      <c r="C138" t="s">
        <v>1365</v>
      </c>
      <c r="D138" t="s">
        <v>1334</v>
      </c>
      <c r="E138">
        <v>64</v>
      </c>
      <c r="F138" s="1">
        <v>45958</v>
      </c>
      <c r="G138">
        <v>95100</v>
      </c>
      <c r="H138">
        <v>0</v>
      </c>
      <c r="I138">
        <v>0</v>
      </c>
      <c r="J138">
        <v>0</v>
      </c>
      <c r="K138" t="s">
        <v>1356</v>
      </c>
      <c r="L138">
        <v>65700</v>
      </c>
      <c r="M138" t="s">
        <v>1336</v>
      </c>
      <c r="N138">
        <v>18100</v>
      </c>
      <c r="O138" t="s">
        <v>1357</v>
      </c>
      <c r="P138" t="s">
        <v>1338</v>
      </c>
      <c r="Q138" s="1">
        <v>45633</v>
      </c>
      <c r="R138" t="s">
        <v>1484</v>
      </c>
      <c r="S138">
        <v>0</v>
      </c>
      <c r="T138">
        <v>0</v>
      </c>
    </row>
    <row r="139" spans="1:20" x14ac:dyDescent="0.25">
      <c r="A139" t="s">
        <v>1346</v>
      </c>
      <c r="B139" t="s">
        <v>1369</v>
      </c>
      <c r="C139" t="s">
        <v>1370</v>
      </c>
      <c r="D139" t="s">
        <v>1334</v>
      </c>
      <c r="E139">
        <v>22</v>
      </c>
      <c r="F139" s="1">
        <v>43890</v>
      </c>
      <c r="G139">
        <v>21400</v>
      </c>
      <c r="H139">
        <v>109300</v>
      </c>
      <c r="I139">
        <v>8.4</v>
      </c>
      <c r="J139">
        <v>2689</v>
      </c>
      <c r="K139" t="s">
        <v>1335</v>
      </c>
      <c r="L139">
        <v>15900</v>
      </c>
      <c r="M139" t="s">
        <v>1336</v>
      </c>
      <c r="N139">
        <v>6400</v>
      </c>
      <c r="O139" t="s">
        <v>1337</v>
      </c>
      <c r="P139" t="s">
        <v>1345</v>
      </c>
      <c r="Q139" s="1">
        <v>45214</v>
      </c>
      <c r="R139" t="s">
        <v>1404</v>
      </c>
      <c r="S139">
        <v>1</v>
      </c>
      <c r="T139">
        <v>0</v>
      </c>
    </row>
    <row r="140" spans="1:20" x14ac:dyDescent="0.25">
      <c r="A140" t="s">
        <v>1346</v>
      </c>
      <c r="B140" t="s">
        <v>1358</v>
      </c>
      <c r="C140" t="s">
        <v>1333</v>
      </c>
      <c r="D140" t="s">
        <v>1334</v>
      </c>
      <c r="E140">
        <v>58</v>
      </c>
      <c r="F140" s="1">
        <v>45674</v>
      </c>
      <c r="G140">
        <v>93400</v>
      </c>
      <c r="H140">
        <v>0</v>
      </c>
      <c r="I140">
        <v>0</v>
      </c>
      <c r="J140">
        <v>0</v>
      </c>
      <c r="K140" t="s">
        <v>1356</v>
      </c>
      <c r="L140">
        <v>83100</v>
      </c>
      <c r="M140" t="s">
        <v>1352</v>
      </c>
      <c r="N140">
        <v>2000</v>
      </c>
      <c r="O140" t="s">
        <v>1357</v>
      </c>
      <c r="P140" t="s">
        <v>1345</v>
      </c>
      <c r="Q140" s="1">
        <v>43658</v>
      </c>
      <c r="R140" t="s">
        <v>1521</v>
      </c>
      <c r="S140">
        <v>0</v>
      </c>
      <c r="T140">
        <v>0</v>
      </c>
    </row>
    <row r="141" spans="1:20" x14ac:dyDescent="0.25">
      <c r="A141" t="s">
        <v>1339</v>
      </c>
      <c r="B141" t="s">
        <v>1358</v>
      </c>
      <c r="C141" t="s">
        <v>1333</v>
      </c>
      <c r="D141" t="s">
        <v>1334</v>
      </c>
      <c r="E141">
        <v>37</v>
      </c>
      <c r="F141" s="1">
        <v>44094</v>
      </c>
      <c r="G141">
        <v>264200</v>
      </c>
      <c r="H141">
        <v>384500</v>
      </c>
      <c r="I141">
        <v>9.7799999999999994</v>
      </c>
      <c r="J141">
        <v>9711</v>
      </c>
      <c r="K141" t="s">
        <v>1343</v>
      </c>
      <c r="L141">
        <v>349300</v>
      </c>
      <c r="M141" t="s">
        <v>1336</v>
      </c>
      <c r="N141">
        <v>23700</v>
      </c>
      <c r="O141" t="s">
        <v>1337</v>
      </c>
      <c r="P141" t="s">
        <v>1361</v>
      </c>
      <c r="Q141" s="1">
        <v>45744</v>
      </c>
      <c r="R141" t="s">
        <v>1945</v>
      </c>
      <c r="S141">
        <v>1</v>
      </c>
      <c r="T141">
        <v>1</v>
      </c>
    </row>
    <row r="142" spans="1:20" x14ac:dyDescent="0.25">
      <c r="A142" t="s">
        <v>1339</v>
      </c>
      <c r="B142" t="s">
        <v>1349</v>
      </c>
      <c r="C142" t="s">
        <v>1350</v>
      </c>
      <c r="D142" t="s">
        <v>1334</v>
      </c>
      <c r="E142">
        <v>55</v>
      </c>
      <c r="F142" s="1">
        <v>44360</v>
      </c>
      <c r="G142">
        <v>49900</v>
      </c>
      <c r="H142">
        <v>961600</v>
      </c>
      <c r="I142">
        <v>9.94</v>
      </c>
      <c r="J142">
        <v>44346</v>
      </c>
      <c r="K142" t="s">
        <v>1343</v>
      </c>
      <c r="L142">
        <v>50100</v>
      </c>
      <c r="M142" t="s">
        <v>16</v>
      </c>
      <c r="N142">
        <v>4000</v>
      </c>
      <c r="O142" t="s">
        <v>1337</v>
      </c>
      <c r="P142" t="s">
        <v>1338</v>
      </c>
      <c r="Q142" s="1">
        <v>46090</v>
      </c>
      <c r="R142" t="s">
        <v>1946</v>
      </c>
      <c r="S142">
        <v>1</v>
      </c>
      <c r="T142">
        <v>1</v>
      </c>
    </row>
    <row r="143" spans="1:20" x14ac:dyDescent="0.25">
      <c r="A143" t="s">
        <v>1339</v>
      </c>
      <c r="B143" t="s">
        <v>1354</v>
      </c>
      <c r="C143" t="s">
        <v>1355</v>
      </c>
      <c r="D143" t="s">
        <v>1342</v>
      </c>
      <c r="E143">
        <v>54</v>
      </c>
      <c r="F143" s="1">
        <v>46003</v>
      </c>
      <c r="G143">
        <v>124700</v>
      </c>
      <c r="H143">
        <v>889900</v>
      </c>
      <c r="I143">
        <v>7.84</v>
      </c>
      <c r="J143">
        <v>27821</v>
      </c>
      <c r="K143" t="s">
        <v>1343</v>
      </c>
      <c r="L143">
        <v>86200</v>
      </c>
      <c r="M143" t="s">
        <v>1344</v>
      </c>
      <c r="N143">
        <v>8100</v>
      </c>
      <c r="O143" t="s">
        <v>1337</v>
      </c>
      <c r="P143" t="s">
        <v>1361</v>
      </c>
      <c r="Q143" s="1">
        <v>44437</v>
      </c>
      <c r="R143" t="s">
        <v>1581</v>
      </c>
      <c r="S143">
        <v>1</v>
      </c>
      <c r="T143">
        <v>1</v>
      </c>
    </row>
    <row r="144" spans="1:20" x14ac:dyDescent="0.25">
      <c r="A144" t="s">
        <v>1339</v>
      </c>
      <c r="B144" t="s">
        <v>1364</v>
      </c>
      <c r="C144" t="s">
        <v>1365</v>
      </c>
      <c r="D144" t="s">
        <v>1334</v>
      </c>
      <c r="E144">
        <v>43</v>
      </c>
      <c r="F144" s="1">
        <v>45840</v>
      </c>
      <c r="G144">
        <v>36400</v>
      </c>
      <c r="H144">
        <v>0</v>
      </c>
      <c r="I144">
        <v>0</v>
      </c>
      <c r="J144">
        <v>0</v>
      </c>
      <c r="K144" t="s">
        <v>1356</v>
      </c>
      <c r="L144">
        <v>47800</v>
      </c>
      <c r="M144" t="s">
        <v>16</v>
      </c>
      <c r="N144">
        <v>12700</v>
      </c>
      <c r="O144" t="s">
        <v>1357</v>
      </c>
      <c r="P144" t="s">
        <v>1345</v>
      </c>
      <c r="Q144" s="1">
        <v>43836</v>
      </c>
      <c r="R144" t="s">
        <v>1566</v>
      </c>
      <c r="S144">
        <v>0</v>
      </c>
      <c r="T144">
        <v>0</v>
      </c>
    </row>
    <row r="145" spans="1:20" x14ac:dyDescent="0.25">
      <c r="A145" t="s">
        <v>1331</v>
      </c>
      <c r="B145" t="s">
        <v>1373</v>
      </c>
      <c r="C145" t="s">
        <v>1365</v>
      </c>
      <c r="D145" t="s">
        <v>1334</v>
      </c>
      <c r="E145">
        <v>50</v>
      </c>
      <c r="F145" s="1">
        <v>44063</v>
      </c>
      <c r="G145">
        <v>66800</v>
      </c>
      <c r="H145">
        <v>0</v>
      </c>
      <c r="I145">
        <v>0</v>
      </c>
      <c r="J145">
        <v>0</v>
      </c>
      <c r="K145" t="s">
        <v>1356</v>
      </c>
      <c r="L145">
        <v>79000</v>
      </c>
      <c r="M145" t="s">
        <v>1352</v>
      </c>
      <c r="N145">
        <v>10200</v>
      </c>
      <c r="O145" t="s">
        <v>1357</v>
      </c>
      <c r="P145" t="s">
        <v>1338</v>
      </c>
      <c r="Q145" s="1">
        <v>43685</v>
      </c>
      <c r="R145" t="s">
        <v>1734</v>
      </c>
      <c r="S145">
        <v>0</v>
      </c>
      <c r="T145">
        <v>0</v>
      </c>
    </row>
    <row r="146" spans="1:20" x14ac:dyDescent="0.25">
      <c r="A146" t="s">
        <v>1339</v>
      </c>
      <c r="B146" t="s">
        <v>1358</v>
      </c>
      <c r="C146" t="s">
        <v>1333</v>
      </c>
      <c r="D146" t="s">
        <v>1334</v>
      </c>
      <c r="E146">
        <v>28</v>
      </c>
      <c r="F146" s="1">
        <v>45802</v>
      </c>
      <c r="G146">
        <v>189400</v>
      </c>
      <c r="H146">
        <v>0</v>
      </c>
      <c r="I146">
        <v>0</v>
      </c>
      <c r="J146">
        <v>0</v>
      </c>
      <c r="K146" t="s">
        <v>1356</v>
      </c>
      <c r="L146">
        <v>214900</v>
      </c>
      <c r="M146" t="s">
        <v>16</v>
      </c>
      <c r="N146">
        <v>22800</v>
      </c>
      <c r="O146" t="s">
        <v>1357</v>
      </c>
      <c r="P146" t="s">
        <v>1338</v>
      </c>
      <c r="Q146" s="1">
        <v>44634</v>
      </c>
      <c r="R146" t="s">
        <v>1874</v>
      </c>
      <c r="S146">
        <v>0</v>
      </c>
      <c r="T146">
        <v>0</v>
      </c>
    </row>
    <row r="147" spans="1:20" x14ac:dyDescent="0.25">
      <c r="A147" t="s">
        <v>1346</v>
      </c>
      <c r="B147" t="s">
        <v>1364</v>
      </c>
      <c r="C147" t="s">
        <v>1365</v>
      </c>
      <c r="D147" t="s">
        <v>1342</v>
      </c>
      <c r="E147">
        <v>42</v>
      </c>
      <c r="F147" s="1">
        <v>44058</v>
      </c>
      <c r="G147">
        <v>90400</v>
      </c>
      <c r="H147">
        <v>111100</v>
      </c>
      <c r="I147">
        <v>12.99</v>
      </c>
      <c r="J147">
        <v>2527</v>
      </c>
      <c r="K147" t="s">
        <v>1343</v>
      </c>
      <c r="L147">
        <v>106600</v>
      </c>
      <c r="M147" t="s">
        <v>1359</v>
      </c>
      <c r="N147">
        <v>13100</v>
      </c>
      <c r="O147" t="s">
        <v>1337</v>
      </c>
      <c r="P147" t="s">
        <v>1338</v>
      </c>
      <c r="Q147" s="1">
        <v>45913</v>
      </c>
      <c r="R147" t="s">
        <v>1947</v>
      </c>
      <c r="S147">
        <v>1</v>
      </c>
      <c r="T147">
        <v>1</v>
      </c>
    </row>
    <row r="148" spans="1:20" x14ac:dyDescent="0.25">
      <c r="A148" t="s">
        <v>1366</v>
      </c>
      <c r="B148" t="s">
        <v>1364</v>
      </c>
      <c r="C148" t="s">
        <v>1365</v>
      </c>
      <c r="D148" t="s">
        <v>1342</v>
      </c>
      <c r="E148">
        <v>64</v>
      </c>
      <c r="F148" s="1">
        <v>45153</v>
      </c>
      <c r="G148">
        <v>224400</v>
      </c>
      <c r="H148">
        <v>2195400</v>
      </c>
      <c r="I148">
        <v>12.44</v>
      </c>
      <c r="J148">
        <v>58289</v>
      </c>
      <c r="K148" t="s">
        <v>1343</v>
      </c>
      <c r="L148">
        <v>358700</v>
      </c>
      <c r="M148" t="s">
        <v>1344</v>
      </c>
      <c r="N148">
        <v>3900</v>
      </c>
      <c r="O148" t="s">
        <v>1337</v>
      </c>
      <c r="P148" t="s">
        <v>1345</v>
      </c>
      <c r="Q148" s="1">
        <v>44220</v>
      </c>
      <c r="R148" t="s">
        <v>1948</v>
      </c>
      <c r="S148">
        <v>1</v>
      </c>
      <c r="T148">
        <v>1</v>
      </c>
    </row>
    <row r="149" spans="1:20" x14ac:dyDescent="0.25">
      <c r="A149" t="s">
        <v>1331</v>
      </c>
      <c r="B149" t="s">
        <v>1373</v>
      </c>
      <c r="C149" t="s">
        <v>1365</v>
      </c>
      <c r="D149" t="s">
        <v>1342</v>
      </c>
      <c r="E149">
        <v>56</v>
      </c>
      <c r="F149" s="1">
        <v>44038</v>
      </c>
      <c r="G149">
        <v>107700</v>
      </c>
      <c r="H149">
        <v>759400</v>
      </c>
      <c r="I149">
        <v>14.37</v>
      </c>
      <c r="J149">
        <v>20893</v>
      </c>
      <c r="K149" t="s">
        <v>1343</v>
      </c>
      <c r="L149">
        <v>166500</v>
      </c>
      <c r="M149" t="s">
        <v>1359</v>
      </c>
      <c r="N149">
        <v>60400</v>
      </c>
      <c r="O149" t="s">
        <v>1337</v>
      </c>
      <c r="P149" t="s">
        <v>1338</v>
      </c>
      <c r="Q149" s="1">
        <v>44317</v>
      </c>
      <c r="R149" t="s">
        <v>1949</v>
      </c>
      <c r="S149">
        <v>1</v>
      </c>
      <c r="T149">
        <v>1</v>
      </c>
    </row>
    <row r="150" spans="1:20" x14ac:dyDescent="0.25">
      <c r="A150" t="s">
        <v>1339</v>
      </c>
      <c r="B150" t="s">
        <v>1354</v>
      </c>
      <c r="C150" t="s">
        <v>1355</v>
      </c>
      <c r="D150" t="s">
        <v>1334</v>
      </c>
      <c r="E150">
        <v>25</v>
      </c>
      <c r="F150" s="1">
        <v>45541</v>
      </c>
      <c r="G150">
        <v>494400</v>
      </c>
      <c r="H150">
        <v>900400</v>
      </c>
      <c r="I150">
        <v>8.34</v>
      </c>
      <c r="J150">
        <v>22125</v>
      </c>
      <c r="K150" t="s">
        <v>1343</v>
      </c>
      <c r="L150">
        <v>409500</v>
      </c>
      <c r="M150" t="s">
        <v>1359</v>
      </c>
      <c r="N150">
        <v>10100</v>
      </c>
      <c r="O150" t="s">
        <v>1337</v>
      </c>
      <c r="P150" t="s">
        <v>1338</v>
      </c>
      <c r="Q150" s="1">
        <v>44875</v>
      </c>
      <c r="R150" t="s">
        <v>1906</v>
      </c>
      <c r="S150">
        <v>1</v>
      </c>
      <c r="T150">
        <v>1</v>
      </c>
    </row>
    <row r="151" spans="1:20" x14ac:dyDescent="0.25">
      <c r="A151" t="s">
        <v>1339</v>
      </c>
      <c r="B151" t="s">
        <v>1360</v>
      </c>
      <c r="C151" t="s">
        <v>1341</v>
      </c>
      <c r="D151" t="s">
        <v>1342</v>
      </c>
      <c r="E151">
        <v>33</v>
      </c>
      <c r="F151" s="1">
        <v>45556</v>
      </c>
      <c r="G151">
        <v>19800</v>
      </c>
      <c r="H151">
        <v>0</v>
      </c>
      <c r="I151">
        <v>0</v>
      </c>
      <c r="J151">
        <v>0</v>
      </c>
      <c r="K151" t="s">
        <v>1356</v>
      </c>
      <c r="L151">
        <v>27800</v>
      </c>
      <c r="M151" t="s">
        <v>1352</v>
      </c>
      <c r="N151">
        <v>7400</v>
      </c>
      <c r="O151" t="s">
        <v>1357</v>
      </c>
      <c r="P151" t="s">
        <v>1361</v>
      </c>
      <c r="Q151" s="1">
        <v>45655</v>
      </c>
      <c r="R151" t="s">
        <v>1825</v>
      </c>
      <c r="S151">
        <v>0</v>
      </c>
      <c r="T151">
        <v>0</v>
      </c>
    </row>
    <row r="152" spans="1:20" x14ac:dyDescent="0.25">
      <c r="A152" t="s">
        <v>1366</v>
      </c>
      <c r="B152" t="s">
        <v>1362</v>
      </c>
      <c r="C152" t="s">
        <v>1363</v>
      </c>
      <c r="D152" t="s">
        <v>1334</v>
      </c>
      <c r="E152">
        <v>49</v>
      </c>
      <c r="F152" s="1">
        <v>45170</v>
      </c>
      <c r="G152">
        <v>62400</v>
      </c>
      <c r="H152">
        <v>1255600</v>
      </c>
      <c r="I152">
        <v>12.06</v>
      </c>
      <c r="J152">
        <v>41740</v>
      </c>
      <c r="K152" t="s">
        <v>1343</v>
      </c>
      <c r="L152">
        <v>68400</v>
      </c>
      <c r="M152" t="s">
        <v>1336</v>
      </c>
      <c r="N152">
        <v>20200</v>
      </c>
      <c r="O152" t="s">
        <v>1337</v>
      </c>
      <c r="P152" t="s">
        <v>1338</v>
      </c>
      <c r="Q152" s="1">
        <v>43976</v>
      </c>
      <c r="R152" t="s">
        <v>1794</v>
      </c>
      <c r="S152">
        <v>1</v>
      </c>
      <c r="T152">
        <v>1</v>
      </c>
    </row>
    <row r="153" spans="1:20" x14ac:dyDescent="0.25">
      <c r="A153" t="s">
        <v>1366</v>
      </c>
      <c r="B153" t="s">
        <v>1332</v>
      </c>
      <c r="C153" t="s">
        <v>1333</v>
      </c>
      <c r="D153" t="s">
        <v>1334</v>
      </c>
      <c r="E153">
        <v>51</v>
      </c>
      <c r="F153" s="1">
        <v>45936</v>
      </c>
      <c r="G153">
        <v>29800</v>
      </c>
      <c r="H153">
        <v>0</v>
      </c>
      <c r="I153">
        <v>0</v>
      </c>
      <c r="J153">
        <v>0</v>
      </c>
      <c r="K153" t="s">
        <v>1356</v>
      </c>
      <c r="L153">
        <v>33500</v>
      </c>
      <c r="M153" t="s">
        <v>1359</v>
      </c>
      <c r="N153">
        <v>10600</v>
      </c>
      <c r="O153" t="s">
        <v>1357</v>
      </c>
      <c r="P153" t="s">
        <v>1338</v>
      </c>
      <c r="Q153" s="1">
        <v>44824</v>
      </c>
      <c r="R153" t="s">
        <v>1563</v>
      </c>
      <c r="S153">
        <v>0</v>
      </c>
      <c r="T153">
        <v>0</v>
      </c>
    </row>
    <row r="154" spans="1:20" x14ac:dyDescent="0.25">
      <c r="A154" t="s">
        <v>1339</v>
      </c>
      <c r="B154" t="s">
        <v>1362</v>
      </c>
      <c r="C154" t="s">
        <v>1363</v>
      </c>
      <c r="D154" t="s">
        <v>1334</v>
      </c>
      <c r="E154">
        <v>36</v>
      </c>
      <c r="F154" s="1">
        <v>43642</v>
      </c>
      <c r="G154">
        <v>31600</v>
      </c>
      <c r="H154">
        <v>0</v>
      </c>
      <c r="I154">
        <v>0</v>
      </c>
      <c r="J154">
        <v>0</v>
      </c>
      <c r="K154" t="s">
        <v>1356</v>
      </c>
      <c r="L154">
        <v>18200</v>
      </c>
      <c r="M154" t="s">
        <v>16</v>
      </c>
      <c r="N154">
        <v>12200</v>
      </c>
      <c r="O154" t="s">
        <v>1357</v>
      </c>
      <c r="P154" t="s">
        <v>1345</v>
      </c>
      <c r="Q154" s="1">
        <v>45713</v>
      </c>
      <c r="R154" t="s">
        <v>1950</v>
      </c>
      <c r="S154">
        <v>0</v>
      </c>
      <c r="T154">
        <v>0</v>
      </c>
    </row>
    <row r="155" spans="1:20" x14ac:dyDescent="0.25">
      <c r="A155" t="s">
        <v>1346</v>
      </c>
      <c r="B155" t="s">
        <v>1375</v>
      </c>
      <c r="C155" t="s">
        <v>1363</v>
      </c>
      <c r="D155" t="s">
        <v>1334</v>
      </c>
      <c r="E155">
        <v>62</v>
      </c>
      <c r="F155" s="1">
        <v>43994</v>
      </c>
      <c r="G155">
        <v>31900</v>
      </c>
      <c r="H155">
        <v>436100</v>
      </c>
      <c r="I155">
        <v>9.08</v>
      </c>
      <c r="J155">
        <v>9070</v>
      </c>
      <c r="K155" t="s">
        <v>1343</v>
      </c>
      <c r="L155">
        <v>30500</v>
      </c>
      <c r="M155" t="s">
        <v>1336</v>
      </c>
      <c r="N155">
        <v>80100</v>
      </c>
      <c r="O155" t="s">
        <v>1337</v>
      </c>
      <c r="P155" t="s">
        <v>1345</v>
      </c>
      <c r="Q155" s="1">
        <v>43490</v>
      </c>
      <c r="R155" t="s">
        <v>1951</v>
      </c>
      <c r="S155">
        <v>1</v>
      </c>
      <c r="T155">
        <v>1</v>
      </c>
    </row>
    <row r="156" spans="1:20" x14ac:dyDescent="0.25">
      <c r="A156" t="s">
        <v>1339</v>
      </c>
      <c r="B156" t="s">
        <v>1369</v>
      </c>
      <c r="C156" t="s">
        <v>1370</v>
      </c>
      <c r="D156" t="s">
        <v>1342</v>
      </c>
      <c r="E156">
        <v>50</v>
      </c>
      <c r="F156" s="1">
        <v>45099</v>
      </c>
      <c r="G156">
        <v>86500</v>
      </c>
      <c r="H156">
        <v>0</v>
      </c>
      <c r="I156">
        <v>0</v>
      </c>
      <c r="J156">
        <v>0</v>
      </c>
      <c r="K156" t="s">
        <v>1356</v>
      </c>
      <c r="L156">
        <v>68900</v>
      </c>
      <c r="M156" t="s">
        <v>16</v>
      </c>
      <c r="N156">
        <v>6600</v>
      </c>
      <c r="O156" t="s">
        <v>1357</v>
      </c>
      <c r="P156" t="s">
        <v>1361</v>
      </c>
      <c r="Q156" s="1">
        <v>43870</v>
      </c>
      <c r="R156" t="s">
        <v>1952</v>
      </c>
      <c r="S156">
        <v>0</v>
      </c>
      <c r="T156">
        <v>0</v>
      </c>
    </row>
    <row r="157" spans="1:20" x14ac:dyDescent="0.25">
      <c r="A157" t="s">
        <v>1339</v>
      </c>
      <c r="B157" t="s">
        <v>1332</v>
      </c>
      <c r="C157" t="s">
        <v>1333</v>
      </c>
      <c r="D157" t="s">
        <v>1342</v>
      </c>
      <c r="E157">
        <v>36</v>
      </c>
      <c r="F157" s="1">
        <v>44431</v>
      </c>
      <c r="G157">
        <v>90900</v>
      </c>
      <c r="H157">
        <v>189900</v>
      </c>
      <c r="I157">
        <v>9.36</v>
      </c>
      <c r="J157">
        <v>8707</v>
      </c>
      <c r="K157" t="s">
        <v>1335</v>
      </c>
      <c r="L157">
        <v>109700</v>
      </c>
      <c r="M157" t="s">
        <v>16</v>
      </c>
      <c r="N157">
        <v>6400</v>
      </c>
      <c r="O157" t="s">
        <v>1337</v>
      </c>
      <c r="P157" t="s">
        <v>1345</v>
      </c>
      <c r="Q157" s="1">
        <v>45238</v>
      </c>
      <c r="R157" t="s">
        <v>1953</v>
      </c>
      <c r="S157">
        <v>1</v>
      </c>
      <c r="T157">
        <v>0</v>
      </c>
    </row>
    <row r="158" spans="1:20" x14ac:dyDescent="0.25">
      <c r="A158" t="s">
        <v>1339</v>
      </c>
      <c r="B158" t="s">
        <v>1375</v>
      </c>
      <c r="C158" t="s">
        <v>1363</v>
      </c>
      <c r="D158" t="s">
        <v>1334</v>
      </c>
      <c r="E158">
        <v>32</v>
      </c>
      <c r="F158" s="1">
        <v>44983</v>
      </c>
      <c r="G158">
        <v>107900</v>
      </c>
      <c r="H158">
        <v>219900</v>
      </c>
      <c r="I158">
        <v>11.6</v>
      </c>
      <c r="J158">
        <v>19497</v>
      </c>
      <c r="K158" t="s">
        <v>1335</v>
      </c>
      <c r="L158">
        <v>136800</v>
      </c>
      <c r="M158" t="s">
        <v>1336</v>
      </c>
      <c r="N158">
        <v>9400</v>
      </c>
      <c r="O158" t="s">
        <v>1337</v>
      </c>
      <c r="P158" t="s">
        <v>1361</v>
      </c>
      <c r="Q158" s="1">
        <v>45501</v>
      </c>
      <c r="R158" t="s">
        <v>1935</v>
      </c>
      <c r="S158">
        <v>1</v>
      </c>
      <c r="T158">
        <v>0</v>
      </c>
    </row>
    <row r="159" spans="1:20" x14ac:dyDescent="0.25">
      <c r="A159" t="s">
        <v>1339</v>
      </c>
      <c r="B159" t="s">
        <v>1358</v>
      </c>
      <c r="C159" t="s">
        <v>1333</v>
      </c>
      <c r="D159" t="s">
        <v>1342</v>
      </c>
      <c r="E159">
        <v>37</v>
      </c>
      <c r="F159" s="1">
        <v>43663</v>
      </c>
      <c r="G159">
        <v>28900</v>
      </c>
      <c r="H159">
        <v>206600</v>
      </c>
      <c r="I159">
        <v>8.67</v>
      </c>
      <c r="J159">
        <v>18036</v>
      </c>
      <c r="K159" t="s">
        <v>1343</v>
      </c>
      <c r="L159">
        <v>13900</v>
      </c>
      <c r="M159" t="s">
        <v>1336</v>
      </c>
      <c r="N159">
        <v>22300</v>
      </c>
      <c r="O159" t="s">
        <v>1337</v>
      </c>
      <c r="P159" t="s">
        <v>1345</v>
      </c>
      <c r="Q159" s="1">
        <v>44915</v>
      </c>
      <c r="R159" t="s">
        <v>1954</v>
      </c>
      <c r="S159">
        <v>1</v>
      </c>
      <c r="T159">
        <v>1</v>
      </c>
    </row>
    <row r="160" spans="1:20" x14ac:dyDescent="0.25">
      <c r="A160" t="s">
        <v>1366</v>
      </c>
      <c r="B160" t="s">
        <v>1369</v>
      </c>
      <c r="C160" t="s">
        <v>1370</v>
      </c>
      <c r="D160" t="s">
        <v>1342</v>
      </c>
      <c r="E160">
        <v>36</v>
      </c>
      <c r="F160" s="1">
        <v>44318</v>
      </c>
      <c r="G160">
        <v>56900</v>
      </c>
      <c r="H160">
        <v>0</v>
      </c>
      <c r="I160">
        <v>0</v>
      </c>
      <c r="J160">
        <v>0</v>
      </c>
      <c r="K160" t="s">
        <v>1356</v>
      </c>
      <c r="L160">
        <v>56600</v>
      </c>
      <c r="M160" t="s">
        <v>16</v>
      </c>
      <c r="N160">
        <v>2200</v>
      </c>
      <c r="O160" t="s">
        <v>1357</v>
      </c>
      <c r="P160" t="s">
        <v>1338</v>
      </c>
      <c r="Q160" s="1">
        <v>45528</v>
      </c>
      <c r="R160" t="s">
        <v>1925</v>
      </c>
      <c r="S160">
        <v>0</v>
      </c>
      <c r="T160">
        <v>0</v>
      </c>
    </row>
    <row r="161" spans="1:20" x14ac:dyDescent="0.25">
      <c r="A161" t="s">
        <v>1346</v>
      </c>
      <c r="B161" t="s">
        <v>1368</v>
      </c>
      <c r="C161" t="s">
        <v>1365</v>
      </c>
      <c r="D161" t="s">
        <v>1342</v>
      </c>
      <c r="E161">
        <v>32</v>
      </c>
      <c r="F161" s="1">
        <v>45003</v>
      </c>
      <c r="G161">
        <v>33000</v>
      </c>
      <c r="H161">
        <v>329900</v>
      </c>
      <c r="I161">
        <v>11.07</v>
      </c>
      <c r="J161">
        <v>8538</v>
      </c>
      <c r="K161" t="s">
        <v>1343</v>
      </c>
      <c r="L161">
        <v>42300</v>
      </c>
      <c r="M161" t="s">
        <v>1352</v>
      </c>
      <c r="N161">
        <v>1400</v>
      </c>
      <c r="O161" t="s">
        <v>1337</v>
      </c>
      <c r="P161" t="s">
        <v>1338</v>
      </c>
      <c r="Q161" s="1">
        <v>46047</v>
      </c>
      <c r="R161" t="s">
        <v>1599</v>
      </c>
      <c r="S161">
        <v>1</v>
      </c>
      <c r="T161">
        <v>1</v>
      </c>
    </row>
    <row r="162" spans="1:20" x14ac:dyDescent="0.25">
      <c r="A162" t="s">
        <v>1339</v>
      </c>
      <c r="B162" t="s">
        <v>1373</v>
      </c>
      <c r="C162" t="s">
        <v>1365</v>
      </c>
      <c r="D162" t="s">
        <v>1342</v>
      </c>
      <c r="E162">
        <v>28</v>
      </c>
      <c r="F162" s="1">
        <v>45535</v>
      </c>
      <c r="G162">
        <v>166200</v>
      </c>
      <c r="H162">
        <v>148100</v>
      </c>
      <c r="I162">
        <v>7.52</v>
      </c>
      <c r="J162">
        <v>12850</v>
      </c>
      <c r="K162" t="s">
        <v>1343</v>
      </c>
      <c r="L162">
        <v>158400</v>
      </c>
      <c r="M162" t="s">
        <v>1344</v>
      </c>
      <c r="N162">
        <v>5000</v>
      </c>
      <c r="O162" t="s">
        <v>1337</v>
      </c>
      <c r="P162" t="s">
        <v>1345</v>
      </c>
      <c r="Q162" s="1">
        <v>44722</v>
      </c>
      <c r="R162" t="s">
        <v>1955</v>
      </c>
      <c r="S162">
        <v>1</v>
      </c>
      <c r="T162">
        <v>1</v>
      </c>
    </row>
    <row r="163" spans="1:20" x14ac:dyDescent="0.25">
      <c r="A163" t="s">
        <v>1346</v>
      </c>
      <c r="B163" t="s">
        <v>1332</v>
      </c>
      <c r="C163" t="s">
        <v>1333</v>
      </c>
      <c r="D163" t="s">
        <v>1342</v>
      </c>
      <c r="E163">
        <v>40</v>
      </c>
      <c r="F163" s="1">
        <v>44546</v>
      </c>
      <c r="G163">
        <v>35800</v>
      </c>
      <c r="H163">
        <v>258800</v>
      </c>
      <c r="I163">
        <v>8.26</v>
      </c>
      <c r="J163">
        <v>8141</v>
      </c>
      <c r="K163" t="s">
        <v>1343</v>
      </c>
      <c r="L163">
        <v>42300</v>
      </c>
      <c r="M163" t="s">
        <v>1344</v>
      </c>
      <c r="N163">
        <v>2000</v>
      </c>
      <c r="O163" t="s">
        <v>1337</v>
      </c>
      <c r="P163" t="s">
        <v>1338</v>
      </c>
      <c r="Q163" s="1">
        <v>44601</v>
      </c>
      <c r="R163" t="s">
        <v>1956</v>
      </c>
      <c r="S163">
        <v>1</v>
      </c>
      <c r="T163">
        <v>1</v>
      </c>
    </row>
    <row r="164" spans="1:20" x14ac:dyDescent="0.25">
      <c r="A164" t="s">
        <v>1366</v>
      </c>
      <c r="B164" t="s">
        <v>1332</v>
      </c>
      <c r="C164" t="s">
        <v>1333</v>
      </c>
      <c r="D164" t="s">
        <v>1342</v>
      </c>
      <c r="E164">
        <v>23</v>
      </c>
      <c r="F164" s="1">
        <v>43563</v>
      </c>
      <c r="G164">
        <v>62500</v>
      </c>
      <c r="H164">
        <v>1038300</v>
      </c>
      <c r="I164">
        <v>10.68</v>
      </c>
      <c r="J164">
        <v>22410</v>
      </c>
      <c r="K164" t="s">
        <v>1351</v>
      </c>
      <c r="L164">
        <v>68000</v>
      </c>
      <c r="M164" t="s">
        <v>1352</v>
      </c>
      <c r="N164">
        <v>5800</v>
      </c>
      <c r="O164" t="s">
        <v>1353</v>
      </c>
      <c r="P164" t="s">
        <v>1361</v>
      </c>
      <c r="Q164" s="1">
        <v>43525</v>
      </c>
      <c r="R164" t="s">
        <v>1690</v>
      </c>
      <c r="S164">
        <v>1</v>
      </c>
      <c r="T164">
        <v>0</v>
      </c>
    </row>
    <row r="165" spans="1:20" x14ac:dyDescent="0.25">
      <c r="A165" t="s">
        <v>1366</v>
      </c>
      <c r="B165" t="s">
        <v>1371</v>
      </c>
      <c r="C165" t="s">
        <v>1372</v>
      </c>
      <c r="D165" t="s">
        <v>1342</v>
      </c>
      <c r="E165">
        <v>36</v>
      </c>
      <c r="F165" s="1">
        <v>45369</v>
      </c>
      <c r="G165">
        <v>120800</v>
      </c>
      <c r="H165">
        <v>0</v>
      </c>
      <c r="I165">
        <v>0</v>
      </c>
      <c r="J165">
        <v>0</v>
      </c>
      <c r="K165" t="s">
        <v>1356</v>
      </c>
      <c r="L165">
        <v>131100</v>
      </c>
      <c r="M165" t="s">
        <v>1336</v>
      </c>
      <c r="N165">
        <v>13400</v>
      </c>
      <c r="O165" t="s">
        <v>1357</v>
      </c>
      <c r="P165" t="s">
        <v>1345</v>
      </c>
      <c r="Q165" s="1">
        <v>44100</v>
      </c>
      <c r="R165" t="s">
        <v>1396</v>
      </c>
      <c r="S165">
        <v>0</v>
      </c>
      <c r="T165">
        <v>0</v>
      </c>
    </row>
    <row r="166" spans="1:20" x14ac:dyDescent="0.25">
      <c r="A166" t="s">
        <v>1339</v>
      </c>
      <c r="B166" t="s">
        <v>1358</v>
      </c>
      <c r="C166" t="s">
        <v>1333</v>
      </c>
      <c r="D166" t="s">
        <v>1334</v>
      </c>
      <c r="E166">
        <v>50</v>
      </c>
      <c r="F166" s="1">
        <v>43900</v>
      </c>
      <c r="G166">
        <v>44400</v>
      </c>
      <c r="H166">
        <v>0</v>
      </c>
      <c r="I166">
        <v>0</v>
      </c>
      <c r="J166">
        <v>0</v>
      </c>
      <c r="K166" t="s">
        <v>1356</v>
      </c>
      <c r="L166">
        <v>41400</v>
      </c>
      <c r="M166" t="s">
        <v>16</v>
      </c>
      <c r="N166">
        <v>3800</v>
      </c>
      <c r="O166" t="s">
        <v>1357</v>
      </c>
      <c r="P166" t="s">
        <v>1338</v>
      </c>
      <c r="Q166" s="1">
        <v>46016</v>
      </c>
      <c r="R166" t="s">
        <v>1957</v>
      </c>
      <c r="S166">
        <v>0</v>
      </c>
      <c r="T166">
        <v>0</v>
      </c>
    </row>
    <row r="167" spans="1:20" x14ac:dyDescent="0.25">
      <c r="A167" t="s">
        <v>1339</v>
      </c>
      <c r="B167" t="s">
        <v>1360</v>
      </c>
      <c r="C167" t="s">
        <v>1341</v>
      </c>
      <c r="D167" t="s">
        <v>1334</v>
      </c>
      <c r="E167">
        <v>65</v>
      </c>
      <c r="F167" s="1">
        <v>44102</v>
      </c>
      <c r="G167">
        <v>135300</v>
      </c>
      <c r="H167">
        <v>968600</v>
      </c>
      <c r="I167">
        <v>11.16</v>
      </c>
      <c r="J167">
        <v>31784</v>
      </c>
      <c r="K167" t="s">
        <v>1343</v>
      </c>
      <c r="L167">
        <v>94100</v>
      </c>
      <c r="M167" t="s">
        <v>1344</v>
      </c>
      <c r="N167">
        <v>2400</v>
      </c>
      <c r="O167" t="s">
        <v>1337</v>
      </c>
      <c r="P167" t="s">
        <v>1338</v>
      </c>
      <c r="Q167" s="1">
        <v>43588</v>
      </c>
      <c r="R167" t="s">
        <v>1391</v>
      </c>
      <c r="S167">
        <v>1</v>
      </c>
      <c r="T167">
        <v>1</v>
      </c>
    </row>
    <row r="168" spans="1:20" x14ac:dyDescent="0.25">
      <c r="A168" t="s">
        <v>1339</v>
      </c>
      <c r="B168" t="s">
        <v>1364</v>
      </c>
      <c r="C168" t="s">
        <v>1365</v>
      </c>
      <c r="D168" t="s">
        <v>1342</v>
      </c>
      <c r="E168">
        <v>43</v>
      </c>
      <c r="F168" s="1">
        <v>44053</v>
      </c>
      <c r="G168">
        <v>291200</v>
      </c>
      <c r="H168">
        <v>93300</v>
      </c>
      <c r="I168">
        <v>10.97</v>
      </c>
      <c r="J168">
        <v>4347</v>
      </c>
      <c r="K168" t="s">
        <v>1343</v>
      </c>
      <c r="L168">
        <v>209600</v>
      </c>
      <c r="M168" t="s">
        <v>16</v>
      </c>
      <c r="N168">
        <v>9000</v>
      </c>
      <c r="O168" t="s">
        <v>1337</v>
      </c>
      <c r="P168" t="s">
        <v>1338</v>
      </c>
      <c r="Q168" s="1">
        <v>45145</v>
      </c>
      <c r="R168" t="s">
        <v>1497</v>
      </c>
      <c r="S168">
        <v>1</v>
      </c>
      <c r="T168">
        <v>1</v>
      </c>
    </row>
    <row r="169" spans="1:20" x14ac:dyDescent="0.25">
      <c r="A169" t="s">
        <v>1339</v>
      </c>
      <c r="B169" t="s">
        <v>1369</v>
      </c>
      <c r="C169" t="s">
        <v>1370</v>
      </c>
      <c r="D169" t="s">
        <v>1334</v>
      </c>
      <c r="E169">
        <v>48</v>
      </c>
      <c r="F169" s="1">
        <v>43809</v>
      </c>
      <c r="G169">
        <v>88100</v>
      </c>
      <c r="H169">
        <v>0</v>
      </c>
      <c r="I169">
        <v>0</v>
      </c>
      <c r="J169">
        <v>0</v>
      </c>
      <c r="K169" t="s">
        <v>1356</v>
      </c>
      <c r="L169">
        <v>103700</v>
      </c>
      <c r="M169" t="s">
        <v>1352</v>
      </c>
      <c r="N169">
        <v>18500</v>
      </c>
      <c r="O169" t="s">
        <v>1357</v>
      </c>
      <c r="P169" t="s">
        <v>1345</v>
      </c>
      <c r="Q169" s="1">
        <v>46105</v>
      </c>
      <c r="R169" t="s">
        <v>1958</v>
      </c>
      <c r="S169">
        <v>0</v>
      </c>
      <c r="T169">
        <v>0</v>
      </c>
    </row>
    <row r="170" spans="1:20" x14ac:dyDescent="0.25">
      <c r="A170" t="s">
        <v>1339</v>
      </c>
      <c r="B170" t="s">
        <v>1358</v>
      </c>
      <c r="C170" t="s">
        <v>1333</v>
      </c>
      <c r="D170" t="s">
        <v>1342</v>
      </c>
      <c r="E170">
        <v>60</v>
      </c>
      <c r="F170" s="1">
        <v>44783</v>
      </c>
      <c r="G170">
        <v>161400</v>
      </c>
      <c r="H170">
        <v>1273500</v>
      </c>
      <c r="I170">
        <v>11.62</v>
      </c>
      <c r="J170">
        <v>42068</v>
      </c>
      <c r="K170" t="s">
        <v>1343</v>
      </c>
      <c r="L170">
        <v>162200</v>
      </c>
      <c r="M170" t="s">
        <v>16</v>
      </c>
      <c r="N170">
        <v>1800</v>
      </c>
      <c r="O170" t="s">
        <v>1337</v>
      </c>
      <c r="P170" t="s">
        <v>1345</v>
      </c>
      <c r="Q170" s="1">
        <v>46170</v>
      </c>
      <c r="R170" t="s">
        <v>1959</v>
      </c>
      <c r="S170">
        <v>1</v>
      </c>
      <c r="T170">
        <v>1</v>
      </c>
    </row>
    <row r="171" spans="1:20" x14ac:dyDescent="0.25">
      <c r="A171" t="s">
        <v>1331</v>
      </c>
      <c r="B171" t="s">
        <v>1367</v>
      </c>
      <c r="C171" t="s">
        <v>1341</v>
      </c>
      <c r="D171" t="s">
        <v>1334</v>
      </c>
      <c r="E171">
        <v>25</v>
      </c>
      <c r="F171" s="1">
        <v>45445</v>
      </c>
      <c r="G171">
        <v>12900</v>
      </c>
      <c r="H171">
        <v>0</v>
      </c>
      <c r="I171">
        <v>0</v>
      </c>
      <c r="J171">
        <v>0</v>
      </c>
      <c r="K171" t="s">
        <v>1356</v>
      </c>
      <c r="L171">
        <v>12500</v>
      </c>
      <c r="M171" t="s">
        <v>1352</v>
      </c>
      <c r="N171">
        <v>17800</v>
      </c>
      <c r="O171" t="s">
        <v>1357</v>
      </c>
      <c r="P171" t="s">
        <v>1345</v>
      </c>
      <c r="Q171" s="1">
        <v>45760</v>
      </c>
      <c r="R171" t="s">
        <v>1960</v>
      </c>
      <c r="S171">
        <v>0</v>
      </c>
      <c r="T171">
        <v>0</v>
      </c>
    </row>
    <row r="172" spans="1:20" x14ac:dyDescent="0.25">
      <c r="A172" t="s">
        <v>1339</v>
      </c>
      <c r="B172" t="s">
        <v>1354</v>
      </c>
      <c r="C172" t="s">
        <v>1355</v>
      </c>
      <c r="D172" t="s">
        <v>1334</v>
      </c>
      <c r="E172">
        <v>40</v>
      </c>
      <c r="F172" s="1">
        <v>44036</v>
      </c>
      <c r="G172">
        <v>52100</v>
      </c>
      <c r="H172">
        <v>611100</v>
      </c>
      <c r="I172">
        <v>10.64</v>
      </c>
      <c r="J172">
        <v>28380</v>
      </c>
      <c r="K172" t="s">
        <v>1374</v>
      </c>
      <c r="L172">
        <v>46600</v>
      </c>
      <c r="M172" t="s">
        <v>1336</v>
      </c>
      <c r="N172">
        <v>17700</v>
      </c>
      <c r="O172" t="s">
        <v>1353</v>
      </c>
      <c r="P172" t="s">
        <v>1338</v>
      </c>
      <c r="Q172" s="1">
        <v>46261</v>
      </c>
      <c r="R172" t="s">
        <v>1961</v>
      </c>
      <c r="S172">
        <v>1</v>
      </c>
      <c r="T172">
        <v>0</v>
      </c>
    </row>
    <row r="173" spans="1:20" x14ac:dyDescent="0.25">
      <c r="A173" t="s">
        <v>1339</v>
      </c>
      <c r="B173" t="s">
        <v>1364</v>
      </c>
      <c r="C173" t="s">
        <v>1365</v>
      </c>
      <c r="D173" t="s">
        <v>1334</v>
      </c>
      <c r="E173">
        <v>60</v>
      </c>
      <c r="F173" s="1">
        <v>44076</v>
      </c>
      <c r="G173">
        <v>87800</v>
      </c>
      <c r="H173">
        <v>146700</v>
      </c>
      <c r="I173">
        <v>14</v>
      </c>
      <c r="J173">
        <v>3413</v>
      </c>
      <c r="K173" t="s">
        <v>1343</v>
      </c>
      <c r="L173">
        <v>81100</v>
      </c>
      <c r="M173" t="s">
        <v>1352</v>
      </c>
      <c r="N173">
        <v>20100</v>
      </c>
      <c r="O173" t="s">
        <v>1337</v>
      </c>
      <c r="P173" t="s">
        <v>1345</v>
      </c>
      <c r="Q173" s="1">
        <v>43792</v>
      </c>
      <c r="R173" t="s">
        <v>1962</v>
      </c>
      <c r="S173">
        <v>1</v>
      </c>
      <c r="T173">
        <v>1</v>
      </c>
    </row>
    <row r="174" spans="1:20" x14ac:dyDescent="0.25">
      <c r="A174" t="s">
        <v>1339</v>
      </c>
      <c r="B174" t="s">
        <v>1373</v>
      </c>
      <c r="C174" t="s">
        <v>1365</v>
      </c>
      <c r="D174" t="s">
        <v>1334</v>
      </c>
      <c r="E174">
        <v>64</v>
      </c>
      <c r="F174" s="1">
        <v>45193</v>
      </c>
      <c r="G174">
        <v>30600</v>
      </c>
      <c r="H174">
        <v>472300</v>
      </c>
      <c r="I174">
        <v>14.63</v>
      </c>
      <c r="J174">
        <v>13056</v>
      </c>
      <c r="K174" t="s">
        <v>1343</v>
      </c>
      <c r="L174">
        <v>38600</v>
      </c>
      <c r="M174" t="s">
        <v>1352</v>
      </c>
      <c r="N174">
        <v>25400</v>
      </c>
      <c r="O174" t="s">
        <v>1337</v>
      </c>
      <c r="P174" t="s">
        <v>1361</v>
      </c>
      <c r="Q174" s="1">
        <v>45677</v>
      </c>
      <c r="R174" t="s">
        <v>1492</v>
      </c>
      <c r="S174">
        <v>1</v>
      </c>
      <c r="T174">
        <v>1</v>
      </c>
    </row>
    <row r="175" spans="1:20" x14ac:dyDescent="0.25">
      <c r="A175" t="s">
        <v>1339</v>
      </c>
      <c r="B175" t="s">
        <v>1364</v>
      </c>
      <c r="C175" t="s">
        <v>1365</v>
      </c>
      <c r="D175" t="s">
        <v>1342</v>
      </c>
      <c r="E175">
        <v>21</v>
      </c>
      <c r="F175" s="1">
        <v>45756</v>
      </c>
      <c r="G175">
        <v>89500</v>
      </c>
      <c r="H175">
        <v>388500</v>
      </c>
      <c r="I175">
        <v>14.29</v>
      </c>
      <c r="J175">
        <v>34935</v>
      </c>
      <c r="K175" t="s">
        <v>1351</v>
      </c>
      <c r="L175">
        <v>82000</v>
      </c>
      <c r="M175" t="s">
        <v>1344</v>
      </c>
      <c r="N175">
        <v>61700</v>
      </c>
      <c r="O175" t="s">
        <v>1353</v>
      </c>
      <c r="P175" t="s">
        <v>1338</v>
      </c>
      <c r="Q175" s="1">
        <v>44120</v>
      </c>
      <c r="R175" t="s">
        <v>1963</v>
      </c>
      <c r="S175">
        <v>1</v>
      </c>
      <c r="T175">
        <v>0</v>
      </c>
    </row>
    <row r="176" spans="1:20" x14ac:dyDescent="0.25">
      <c r="A176" t="s">
        <v>1339</v>
      </c>
      <c r="B176" t="s">
        <v>1360</v>
      </c>
      <c r="C176" t="s">
        <v>1341</v>
      </c>
      <c r="D176" t="s">
        <v>1342</v>
      </c>
      <c r="E176">
        <v>50</v>
      </c>
      <c r="F176" s="1">
        <v>45320</v>
      </c>
      <c r="G176">
        <v>184600</v>
      </c>
      <c r="H176">
        <v>0</v>
      </c>
      <c r="I176">
        <v>0</v>
      </c>
      <c r="J176">
        <v>0</v>
      </c>
      <c r="K176" t="s">
        <v>1356</v>
      </c>
      <c r="L176">
        <v>122700</v>
      </c>
      <c r="M176" t="s">
        <v>16</v>
      </c>
      <c r="N176">
        <v>6200</v>
      </c>
      <c r="O176" t="s">
        <v>1357</v>
      </c>
      <c r="P176" t="s">
        <v>1345</v>
      </c>
      <c r="Q176" s="1">
        <v>44002</v>
      </c>
      <c r="R176" t="s">
        <v>1964</v>
      </c>
      <c r="S176">
        <v>0</v>
      </c>
      <c r="T176">
        <v>0</v>
      </c>
    </row>
    <row r="177" spans="1:20" x14ac:dyDescent="0.25">
      <c r="A177" t="s">
        <v>1339</v>
      </c>
      <c r="B177" t="s">
        <v>1349</v>
      </c>
      <c r="C177" t="s">
        <v>1350</v>
      </c>
      <c r="D177" t="s">
        <v>1342</v>
      </c>
      <c r="E177">
        <v>41</v>
      </c>
      <c r="F177" s="1">
        <v>44425</v>
      </c>
      <c r="G177">
        <v>15200</v>
      </c>
      <c r="H177">
        <v>309300</v>
      </c>
      <c r="I177">
        <v>8.3800000000000008</v>
      </c>
      <c r="J177">
        <v>9747</v>
      </c>
      <c r="K177" t="s">
        <v>1343</v>
      </c>
      <c r="L177">
        <v>18000</v>
      </c>
      <c r="M177" t="s">
        <v>1344</v>
      </c>
      <c r="N177">
        <v>9400</v>
      </c>
      <c r="O177" t="s">
        <v>1337</v>
      </c>
      <c r="P177" t="s">
        <v>1376</v>
      </c>
      <c r="Q177" s="1">
        <v>44421</v>
      </c>
      <c r="R177" t="s">
        <v>1965</v>
      </c>
      <c r="S177">
        <v>1</v>
      </c>
      <c r="T177">
        <v>1</v>
      </c>
    </row>
    <row r="178" spans="1:20" x14ac:dyDescent="0.25">
      <c r="A178" t="s">
        <v>1339</v>
      </c>
      <c r="B178" t="s">
        <v>1371</v>
      </c>
      <c r="C178" t="s">
        <v>1372</v>
      </c>
      <c r="D178" t="s">
        <v>1342</v>
      </c>
      <c r="E178">
        <v>40</v>
      </c>
      <c r="F178" s="1">
        <v>45545</v>
      </c>
      <c r="G178">
        <v>27300</v>
      </c>
      <c r="H178">
        <v>0</v>
      </c>
      <c r="I178">
        <v>0</v>
      </c>
      <c r="J178">
        <v>0</v>
      </c>
      <c r="K178" t="s">
        <v>1356</v>
      </c>
      <c r="L178">
        <v>25900</v>
      </c>
      <c r="M178" t="s">
        <v>1359</v>
      </c>
      <c r="N178">
        <v>5800</v>
      </c>
      <c r="O178" t="s">
        <v>1357</v>
      </c>
      <c r="P178" t="s">
        <v>1338</v>
      </c>
      <c r="Q178" s="1">
        <v>45705</v>
      </c>
      <c r="R178" t="s">
        <v>1890</v>
      </c>
      <c r="S178">
        <v>0</v>
      </c>
      <c r="T178">
        <v>0</v>
      </c>
    </row>
    <row r="179" spans="1:20" x14ac:dyDescent="0.25">
      <c r="A179" t="s">
        <v>1339</v>
      </c>
      <c r="B179" t="s">
        <v>1364</v>
      </c>
      <c r="C179" t="s">
        <v>1365</v>
      </c>
      <c r="D179" t="s">
        <v>1334</v>
      </c>
      <c r="E179">
        <v>26</v>
      </c>
      <c r="F179" s="1">
        <v>45904</v>
      </c>
      <c r="G179">
        <v>87800</v>
      </c>
      <c r="H179">
        <v>0</v>
      </c>
      <c r="I179">
        <v>0</v>
      </c>
      <c r="J179">
        <v>0</v>
      </c>
      <c r="K179" t="s">
        <v>1356</v>
      </c>
      <c r="L179">
        <v>88500</v>
      </c>
      <c r="M179" t="s">
        <v>1352</v>
      </c>
      <c r="N179">
        <v>8500</v>
      </c>
      <c r="O179" t="s">
        <v>1357</v>
      </c>
      <c r="P179" t="s">
        <v>1345</v>
      </c>
      <c r="Q179" s="1">
        <v>43677</v>
      </c>
      <c r="R179" t="s">
        <v>1966</v>
      </c>
      <c r="S179">
        <v>0</v>
      </c>
      <c r="T179">
        <v>0</v>
      </c>
    </row>
    <row r="180" spans="1:20" x14ac:dyDescent="0.25">
      <c r="A180" t="s">
        <v>1339</v>
      </c>
      <c r="B180" t="s">
        <v>1373</v>
      </c>
      <c r="C180" t="s">
        <v>1365</v>
      </c>
      <c r="D180" t="s">
        <v>1334</v>
      </c>
      <c r="E180">
        <v>42</v>
      </c>
      <c r="F180" s="1">
        <v>45790</v>
      </c>
      <c r="G180">
        <v>110900</v>
      </c>
      <c r="H180">
        <v>226500</v>
      </c>
      <c r="I180">
        <v>14.93</v>
      </c>
      <c r="J180">
        <v>20436</v>
      </c>
      <c r="K180" t="s">
        <v>1351</v>
      </c>
      <c r="L180">
        <v>155500</v>
      </c>
      <c r="M180" t="s">
        <v>1359</v>
      </c>
      <c r="N180">
        <v>33800</v>
      </c>
      <c r="O180" t="s">
        <v>1353</v>
      </c>
      <c r="P180" t="s">
        <v>1338</v>
      </c>
      <c r="Q180" s="1">
        <v>44216</v>
      </c>
      <c r="R180" t="s">
        <v>1967</v>
      </c>
      <c r="S180">
        <v>1</v>
      </c>
      <c r="T180">
        <v>0</v>
      </c>
    </row>
    <row r="181" spans="1:20" x14ac:dyDescent="0.25">
      <c r="A181" t="s">
        <v>1331</v>
      </c>
      <c r="B181" t="s">
        <v>1360</v>
      </c>
      <c r="C181" t="s">
        <v>1341</v>
      </c>
      <c r="D181" t="s">
        <v>1342</v>
      </c>
      <c r="E181">
        <v>38</v>
      </c>
      <c r="F181" s="1">
        <v>43997</v>
      </c>
      <c r="G181">
        <v>140500</v>
      </c>
      <c r="H181">
        <v>0</v>
      </c>
      <c r="I181">
        <v>0</v>
      </c>
      <c r="J181">
        <v>0</v>
      </c>
      <c r="K181" t="s">
        <v>1356</v>
      </c>
      <c r="L181">
        <v>139800</v>
      </c>
      <c r="M181" t="s">
        <v>1344</v>
      </c>
      <c r="N181">
        <v>2500</v>
      </c>
      <c r="O181" t="s">
        <v>1357</v>
      </c>
      <c r="P181" t="s">
        <v>1345</v>
      </c>
      <c r="Q181" s="1">
        <v>45363</v>
      </c>
      <c r="R181" t="s">
        <v>1417</v>
      </c>
      <c r="S181">
        <v>0</v>
      </c>
      <c r="T181">
        <v>0</v>
      </c>
    </row>
    <row r="182" spans="1:20" x14ac:dyDescent="0.25">
      <c r="A182" t="s">
        <v>1339</v>
      </c>
      <c r="B182" t="s">
        <v>1362</v>
      </c>
      <c r="C182" t="s">
        <v>1363</v>
      </c>
      <c r="D182" t="s">
        <v>1334</v>
      </c>
      <c r="E182">
        <v>28</v>
      </c>
      <c r="F182" s="1">
        <v>44643</v>
      </c>
      <c r="G182">
        <v>82400</v>
      </c>
      <c r="H182">
        <v>893500</v>
      </c>
      <c r="I182">
        <v>13.41</v>
      </c>
      <c r="J182">
        <v>24153</v>
      </c>
      <c r="K182" t="s">
        <v>1343</v>
      </c>
      <c r="L182">
        <v>88400</v>
      </c>
      <c r="M182" t="s">
        <v>16</v>
      </c>
      <c r="N182">
        <v>3900</v>
      </c>
      <c r="O182" t="s">
        <v>1337</v>
      </c>
      <c r="P182" t="s">
        <v>1338</v>
      </c>
      <c r="Q182" s="1">
        <v>43632</v>
      </c>
      <c r="R182" t="s">
        <v>1968</v>
      </c>
      <c r="S182">
        <v>1</v>
      </c>
      <c r="T182">
        <v>1</v>
      </c>
    </row>
    <row r="183" spans="1:20" x14ac:dyDescent="0.25">
      <c r="A183" t="s">
        <v>1339</v>
      </c>
      <c r="B183" t="s">
        <v>1332</v>
      </c>
      <c r="C183" t="s">
        <v>1333</v>
      </c>
      <c r="D183" t="s">
        <v>1334</v>
      </c>
      <c r="E183">
        <v>59</v>
      </c>
      <c r="F183" s="1">
        <v>45896</v>
      </c>
      <c r="G183">
        <v>111000</v>
      </c>
      <c r="H183">
        <v>213500</v>
      </c>
      <c r="I183">
        <v>9.82</v>
      </c>
      <c r="J183">
        <v>4517</v>
      </c>
      <c r="K183" t="s">
        <v>1351</v>
      </c>
      <c r="L183">
        <v>78300</v>
      </c>
      <c r="M183" t="s">
        <v>1344</v>
      </c>
      <c r="N183">
        <v>29400</v>
      </c>
      <c r="O183" t="s">
        <v>1353</v>
      </c>
      <c r="P183" t="s">
        <v>1376</v>
      </c>
      <c r="Q183" s="1">
        <v>43579</v>
      </c>
      <c r="R183" t="s">
        <v>1969</v>
      </c>
      <c r="S183">
        <v>1</v>
      </c>
      <c r="T183">
        <v>0</v>
      </c>
    </row>
    <row r="184" spans="1:20" x14ac:dyDescent="0.25">
      <c r="A184" t="s">
        <v>1339</v>
      </c>
      <c r="B184" t="s">
        <v>1349</v>
      </c>
      <c r="C184" t="s">
        <v>1350</v>
      </c>
      <c r="D184" t="s">
        <v>1334</v>
      </c>
      <c r="E184">
        <v>52</v>
      </c>
      <c r="F184" s="1">
        <v>44557</v>
      </c>
      <c r="G184">
        <v>161700</v>
      </c>
      <c r="H184">
        <v>0</v>
      </c>
      <c r="I184">
        <v>0</v>
      </c>
      <c r="J184">
        <v>0</v>
      </c>
      <c r="K184" t="s">
        <v>1356</v>
      </c>
      <c r="L184">
        <v>152800</v>
      </c>
      <c r="M184" t="s">
        <v>16</v>
      </c>
      <c r="N184">
        <v>21300</v>
      </c>
      <c r="O184" t="s">
        <v>1357</v>
      </c>
      <c r="P184" t="s">
        <v>1345</v>
      </c>
      <c r="Q184" s="1">
        <v>43665</v>
      </c>
      <c r="R184" t="s">
        <v>1825</v>
      </c>
      <c r="S184">
        <v>0</v>
      </c>
      <c r="T184">
        <v>0</v>
      </c>
    </row>
    <row r="185" spans="1:20" x14ac:dyDescent="0.25">
      <c r="A185" t="s">
        <v>1366</v>
      </c>
      <c r="B185" t="s">
        <v>1371</v>
      </c>
      <c r="C185" t="s">
        <v>1372</v>
      </c>
      <c r="D185" t="s">
        <v>1334</v>
      </c>
      <c r="E185">
        <v>53</v>
      </c>
      <c r="F185" s="1">
        <v>45367</v>
      </c>
      <c r="G185">
        <v>52700</v>
      </c>
      <c r="H185">
        <v>882200</v>
      </c>
      <c r="I185">
        <v>9.39</v>
      </c>
      <c r="J185">
        <v>22117</v>
      </c>
      <c r="K185" t="s">
        <v>1343</v>
      </c>
      <c r="L185">
        <v>60700</v>
      </c>
      <c r="M185" t="s">
        <v>16</v>
      </c>
      <c r="N185">
        <v>6100</v>
      </c>
      <c r="O185" t="s">
        <v>1337</v>
      </c>
      <c r="P185" t="s">
        <v>1361</v>
      </c>
      <c r="Q185" s="1">
        <v>43617</v>
      </c>
      <c r="R185" t="s">
        <v>1483</v>
      </c>
      <c r="S185">
        <v>1</v>
      </c>
      <c r="T185">
        <v>1</v>
      </c>
    </row>
    <row r="186" spans="1:20" x14ac:dyDescent="0.25">
      <c r="A186" t="s">
        <v>1339</v>
      </c>
      <c r="B186" t="s">
        <v>1332</v>
      </c>
      <c r="C186" t="s">
        <v>1333</v>
      </c>
      <c r="D186" t="s">
        <v>1342</v>
      </c>
      <c r="E186">
        <v>36</v>
      </c>
      <c r="F186" s="1">
        <v>44349</v>
      </c>
      <c r="G186">
        <v>44700</v>
      </c>
      <c r="H186">
        <v>0</v>
      </c>
      <c r="I186">
        <v>0</v>
      </c>
      <c r="J186">
        <v>0</v>
      </c>
      <c r="K186" t="s">
        <v>1356</v>
      </c>
      <c r="L186">
        <v>27300</v>
      </c>
      <c r="M186" t="s">
        <v>1336</v>
      </c>
      <c r="N186">
        <v>18300</v>
      </c>
      <c r="O186" t="s">
        <v>1357</v>
      </c>
      <c r="P186" t="s">
        <v>1345</v>
      </c>
      <c r="Q186" s="1">
        <v>43557</v>
      </c>
      <c r="R186" t="s">
        <v>1970</v>
      </c>
      <c r="S186">
        <v>0</v>
      </c>
      <c r="T186">
        <v>0</v>
      </c>
    </row>
    <row r="187" spans="1:20" x14ac:dyDescent="0.25">
      <c r="A187" t="s">
        <v>1331</v>
      </c>
      <c r="B187" t="s">
        <v>1354</v>
      </c>
      <c r="C187" t="s">
        <v>1355</v>
      </c>
      <c r="D187" t="s">
        <v>1342</v>
      </c>
      <c r="E187">
        <v>32</v>
      </c>
      <c r="F187" s="1">
        <v>45727</v>
      </c>
      <c r="G187">
        <v>65000</v>
      </c>
      <c r="H187">
        <v>856500</v>
      </c>
      <c r="I187">
        <v>10.36</v>
      </c>
      <c r="J187">
        <v>18350</v>
      </c>
      <c r="K187" t="s">
        <v>1374</v>
      </c>
      <c r="L187">
        <v>68300</v>
      </c>
      <c r="M187" t="s">
        <v>1352</v>
      </c>
      <c r="N187">
        <v>11600</v>
      </c>
      <c r="O187" t="s">
        <v>1353</v>
      </c>
      <c r="P187" t="s">
        <v>1345</v>
      </c>
      <c r="Q187" s="1">
        <v>44472</v>
      </c>
      <c r="R187" t="s">
        <v>1806</v>
      </c>
      <c r="S187">
        <v>1</v>
      </c>
      <c r="T187">
        <v>0</v>
      </c>
    </row>
    <row r="188" spans="1:20" x14ac:dyDescent="0.25">
      <c r="A188" t="s">
        <v>1366</v>
      </c>
      <c r="B188" t="s">
        <v>1375</v>
      </c>
      <c r="C188" t="s">
        <v>1363</v>
      </c>
      <c r="D188" t="s">
        <v>1334</v>
      </c>
      <c r="E188">
        <v>58</v>
      </c>
      <c r="F188" s="1">
        <v>45144</v>
      </c>
      <c r="G188">
        <v>88900</v>
      </c>
      <c r="H188">
        <v>0</v>
      </c>
      <c r="I188">
        <v>0</v>
      </c>
      <c r="J188">
        <v>0</v>
      </c>
      <c r="K188" t="s">
        <v>1356</v>
      </c>
      <c r="L188">
        <v>91100</v>
      </c>
      <c r="M188" t="s">
        <v>1344</v>
      </c>
      <c r="N188">
        <v>32800</v>
      </c>
      <c r="O188" t="s">
        <v>1357</v>
      </c>
      <c r="P188" t="s">
        <v>1345</v>
      </c>
      <c r="Q188" s="1">
        <v>44804</v>
      </c>
      <c r="R188" t="s">
        <v>1971</v>
      </c>
      <c r="S188">
        <v>0</v>
      </c>
      <c r="T188">
        <v>0</v>
      </c>
    </row>
    <row r="189" spans="1:20" x14ac:dyDescent="0.25">
      <c r="A189" t="s">
        <v>1339</v>
      </c>
      <c r="B189" t="s">
        <v>1349</v>
      </c>
      <c r="C189" t="s">
        <v>1350</v>
      </c>
      <c r="D189" t="s">
        <v>1342</v>
      </c>
      <c r="E189">
        <v>54</v>
      </c>
      <c r="F189" s="1">
        <v>45889</v>
      </c>
      <c r="G189">
        <v>42900</v>
      </c>
      <c r="H189">
        <v>0</v>
      </c>
      <c r="I189">
        <v>0</v>
      </c>
      <c r="J189">
        <v>0</v>
      </c>
      <c r="K189" t="s">
        <v>1356</v>
      </c>
      <c r="L189">
        <v>43300</v>
      </c>
      <c r="M189" t="s">
        <v>16</v>
      </c>
      <c r="N189">
        <v>9100</v>
      </c>
      <c r="O189" t="s">
        <v>1357</v>
      </c>
      <c r="P189" t="s">
        <v>1361</v>
      </c>
      <c r="Q189" s="1">
        <v>45555</v>
      </c>
      <c r="R189" t="s">
        <v>1506</v>
      </c>
      <c r="S189">
        <v>0</v>
      </c>
      <c r="T189">
        <v>0</v>
      </c>
    </row>
    <row r="190" spans="1:20" x14ac:dyDescent="0.25">
      <c r="A190" t="s">
        <v>1366</v>
      </c>
      <c r="B190" t="s">
        <v>1349</v>
      </c>
      <c r="C190" t="s">
        <v>1350</v>
      </c>
      <c r="D190" t="s">
        <v>1342</v>
      </c>
      <c r="E190">
        <v>34</v>
      </c>
      <c r="F190" s="1">
        <v>45726</v>
      </c>
      <c r="G190">
        <v>53700</v>
      </c>
      <c r="H190">
        <v>0</v>
      </c>
      <c r="I190">
        <v>0</v>
      </c>
      <c r="J190">
        <v>0</v>
      </c>
      <c r="K190" t="s">
        <v>1356</v>
      </c>
      <c r="L190">
        <v>67600</v>
      </c>
      <c r="M190" t="s">
        <v>1344</v>
      </c>
      <c r="N190">
        <v>21400</v>
      </c>
      <c r="O190" t="s">
        <v>1357</v>
      </c>
      <c r="P190" t="s">
        <v>1376</v>
      </c>
      <c r="Q190" s="1">
        <v>43547</v>
      </c>
      <c r="R190" t="s">
        <v>1972</v>
      </c>
      <c r="S190">
        <v>0</v>
      </c>
      <c r="T190">
        <v>0</v>
      </c>
    </row>
    <row r="191" spans="1:20" x14ac:dyDescent="0.25">
      <c r="A191" t="s">
        <v>1331</v>
      </c>
      <c r="B191" t="s">
        <v>1362</v>
      </c>
      <c r="C191" t="s">
        <v>1363</v>
      </c>
      <c r="D191" t="s">
        <v>1334</v>
      </c>
      <c r="E191">
        <v>56</v>
      </c>
      <c r="F191" s="1">
        <v>45592</v>
      </c>
      <c r="G191">
        <v>105200</v>
      </c>
      <c r="H191">
        <v>0</v>
      </c>
      <c r="I191">
        <v>0</v>
      </c>
      <c r="J191">
        <v>0</v>
      </c>
      <c r="K191" t="s">
        <v>1356</v>
      </c>
      <c r="L191">
        <v>114000</v>
      </c>
      <c r="M191" t="s">
        <v>1344</v>
      </c>
      <c r="N191">
        <v>91600</v>
      </c>
      <c r="O191" t="s">
        <v>1357</v>
      </c>
      <c r="P191" t="s">
        <v>1345</v>
      </c>
      <c r="Q191" s="1">
        <v>43583</v>
      </c>
      <c r="R191" t="s">
        <v>1785</v>
      </c>
      <c r="S191">
        <v>0</v>
      </c>
      <c r="T191">
        <v>0</v>
      </c>
    </row>
    <row r="192" spans="1:20" x14ac:dyDescent="0.25">
      <c r="A192" t="s">
        <v>1339</v>
      </c>
      <c r="B192" t="s">
        <v>1362</v>
      </c>
      <c r="C192" t="s">
        <v>1363</v>
      </c>
      <c r="D192" t="s">
        <v>1342</v>
      </c>
      <c r="E192">
        <v>53</v>
      </c>
      <c r="F192" s="1">
        <v>45215</v>
      </c>
      <c r="G192">
        <v>85800</v>
      </c>
      <c r="H192">
        <v>0</v>
      </c>
      <c r="I192">
        <v>0</v>
      </c>
      <c r="J192">
        <v>0</v>
      </c>
      <c r="K192" t="s">
        <v>1356</v>
      </c>
      <c r="L192">
        <v>117500</v>
      </c>
      <c r="M192" t="s">
        <v>16</v>
      </c>
      <c r="N192">
        <v>14600</v>
      </c>
      <c r="O192" t="s">
        <v>1357</v>
      </c>
      <c r="P192" t="s">
        <v>1376</v>
      </c>
      <c r="Q192" s="1">
        <v>44577</v>
      </c>
      <c r="R192" t="s">
        <v>1973</v>
      </c>
      <c r="S192">
        <v>0</v>
      </c>
      <c r="T192">
        <v>0</v>
      </c>
    </row>
    <row r="193" spans="1:20" x14ac:dyDescent="0.25">
      <c r="A193" t="s">
        <v>1339</v>
      </c>
      <c r="B193" t="s">
        <v>1369</v>
      </c>
      <c r="C193" t="s">
        <v>1370</v>
      </c>
      <c r="D193" t="s">
        <v>1342</v>
      </c>
      <c r="E193">
        <v>43</v>
      </c>
      <c r="F193" s="1">
        <v>44247</v>
      </c>
      <c r="G193">
        <v>64100</v>
      </c>
      <c r="H193">
        <v>0</v>
      </c>
      <c r="I193">
        <v>0</v>
      </c>
      <c r="J193">
        <v>0</v>
      </c>
      <c r="K193" t="s">
        <v>1356</v>
      </c>
      <c r="L193">
        <v>48200</v>
      </c>
      <c r="M193" t="s">
        <v>1359</v>
      </c>
      <c r="N193">
        <v>8900</v>
      </c>
      <c r="O193" t="s">
        <v>1357</v>
      </c>
      <c r="P193" t="s">
        <v>1345</v>
      </c>
      <c r="Q193" s="1">
        <v>44204</v>
      </c>
      <c r="R193" t="s">
        <v>1974</v>
      </c>
      <c r="S193">
        <v>0</v>
      </c>
      <c r="T193">
        <v>0</v>
      </c>
    </row>
    <row r="194" spans="1:20" x14ac:dyDescent="0.25">
      <c r="A194" t="s">
        <v>1346</v>
      </c>
      <c r="B194" t="s">
        <v>1347</v>
      </c>
      <c r="C194" t="s">
        <v>1348</v>
      </c>
      <c r="D194" t="s">
        <v>1334</v>
      </c>
      <c r="E194">
        <v>65</v>
      </c>
      <c r="F194" s="1">
        <v>45571</v>
      </c>
      <c r="G194">
        <v>17100</v>
      </c>
      <c r="H194">
        <v>0</v>
      </c>
      <c r="I194">
        <v>0</v>
      </c>
      <c r="J194">
        <v>0</v>
      </c>
      <c r="K194" t="s">
        <v>1356</v>
      </c>
      <c r="L194">
        <v>17700</v>
      </c>
      <c r="M194" t="s">
        <v>1352</v>
      </c>
      <c r="N194">
        <v>16300</v>
      </c>
      <c r="O194" t="s">
        <v>1357</v>
      </c>
      <c r="P194" t="s">
        <v>1345</v>
      </c>
      <c r="Q194" s="1">
        <v>43579</v>
      </c>
      <c r="R194" t="s">
        <v>1634</v>
      </c>
      <c r="S194">
        <v>0</v>
      </c>
      <c r="T194">
        <v>0</v>
      </c>
    </row>
    <row r="195" spans="1:20" x14ac:dyDescent="0.25">
      <c r="A195" t="s">
        <v>1339</v>
      </c>
      <c r="B195" t="s">
        <v>1364</v>
      </c>
      <c r="C195" t="s">
        <v>1365</v>
      </c>
      <c r="D195" t="s">
        <v>1334</v>
      </c>
      <c r="E195">
        <v>22</v>
      </c>
      <c r="F195" s="1">
        <v>44346</v>
      </c>
      <c r="G195">
        <v>74800</v>
      </c>
      <c r="H195">
        <v>487400</v>
      </c>
      <c r="I195">
        <v>14.03</v>
      </c>
      <c r="J195">
        <v>43769</v>
      </c>
      <c r="K195" t="s">
        <v>1343</v>
      </c>
      <c r="L195">
        <v>76400</v>
      </c>
      <c r="M195" t="s">
        <v>1352</v>
      </c>
      <c r="N195">
        <v>6100</v>
      </c>
      <c r="O195" t="s">
        <v>1337</v>
      </c>
      <c r="P195" t="s">
        <v>1345</v>
      </c>
      <c r="Q195" s="1">
        <v>45102</v>
      </c>
      <c r="R195" t="s">
        <v>1533</v>
      </c>
      <c r="S195">
        <v>1</v>
      </c>
      <c r="T195">
        <v>1</v>
      </c>
    </row>
    <row r="196" spans="1:20" x14ac:dyDescent="0.25">
      <c r="A196" t="s">
        <v>1366</v>
      </c>
      <c r="B196" t="s">
        <v>1349</v>
      </c>
      <c r="C196" t="s">
        <v>1350</v>
      </c>
      <c r="D196" t="s">
        <v>1334</v>
      </c>
      <c r="E196">
        <v>61</v>
      </c>
      <c r="F196" s="1">
        <v>43912</v>
      </c>
      <c r="G196">
        <v>32900</v>
      </c>
      <c r="H196">
        <v>899500</v>
      </c>
      <c r="I196">
        <v>13.46</v>
      </c>
      <c r="J196">
        <v>30507</v>
      </c>
      <c r="K196" t="s">
        <v>1343</v>
      </c>
      <c r="L196">
        <v>24100</v>
      </c>
      <c r="M196" t="s">
        <v>1336</v>
      </c>
      <c r="N196">
        <v>72900</v>
      </c>
      <c r="O196" t="s">
        <v>1337</v>
      </c>
      <c r="P196" t="s">
        <v>1338</v>
      </c>
      <c r="Q196" s="1">
        <v>45460</v>
      </c>
      <c r="R196" t="s">
        <v>1382</v>
      </c>
      <c r="S196">
        <v>1</v>
      </c>
      <c r="T196">
        <v>1</v>
      </c>
    </row>
    <row r="197" spans="1:20" x14ac:dyDescent="0.25">
      <c r="A197" t="s">
        <v>1339</v>
      </c>
      <c r="B197" t="s">
        <v>1332</v>
      </c>
      <c r="C197" t="s">
        <v>1333</v>
      </c>
      <c r="D197" t="s">
        <v>1334</v>
      </c>
      <c r="E197">
        <v>41</v>
      </c>
      <c r="F197" s="1">
        <v>45579</v>
      </c>
      <c r="G197">
        <v>173000</v>
      </c>
      <c r="H197">
        <v>230500</v>
      </c>
      <c r="I197">
        <v>13.3</v>
      </c>
      <c r="J197">
        <v>10991</v>
      </c>
      <c r="K197" t="s">
        <v>1343</v>
      </c>
      <c r="L197">
        <v>214400</v>
      </c>
      <c r="M197" t="s">
        <v>1336</v>
      </c>
      <c r="N197">
        <v>10000</v>
      </c>
      <c r="O197" t="s">
        <v>1337</v>
      </c>
      <c r="P197" t="s">
        <v>1338</v>
      </c>
      <c r="Q197" s="1">
        <v>44961</v>
      </c>
      <c r="R197" t="s">
        <v>1975</v>
      </c>
      <c r="S197">
        <v>1</v>
      </c>
      <c r="T197">
        <v>1</v>
      </c>
    </row>
    <row r="198" spans="1:20" x14ac:dyDescent="0.25">
      <c r="A198" t="s">
        <v>1346</v>
      </c>
      <c r="B198" t="s">
        <v>1373</v>
      </c>
      <c r="C198" t="s">
        <v>1365</v>
      </c>
      <c r="D198" t="s">
        <v>1334</v>
      </c>
      <c r="E198">
        <v>22</v>
      </c>
      <c r="F198" s="1">
        <v>45249</v>
      </c>
      <c r="G198">
        <v>57700</v>
      </c>
      <c r="H198">
        <v>0</v>
      </c>
      <c r="I198">
        <v>0</v>
      </c>
      <c r="J198">
        <v>0</v>
      </c>
      <c r="K198" t="s">
        <v>1356</v>
      </c>
      <c r="L198">
        <v>91200</v>
      </c>
      <c r="M198" t="s">
        <v>1336</v>
      </c>
      <c r="N198">
        <v>6600</v>
      </c>
      <c r="O198" t="s">
        <v>1357</v>
      </c>
      <c r="P198" t="s">
        <v>1338</v>
      </c>
      <c r="Q198" s="1">
        <v>46128</v>
      </c>
      <c r="R198" t="s">
        <v>1593</v>
      </c>
      <c r="S198">
        <v>0</v>
      </c>
      <c r="T198">
        <v>0</v>
      </c>
    </row>
    <row r="199" spans="1:20" x14ac:dyDescent="0.25">
      <c r="A199" t="s">
        <v>1339</v>
      </c>
      <c r="B199" t="s">
        <v>1340</v>
      </c>
      <c r="C199" t="s">
        <v>1341</v>
      </c>
      <c r="D199" t="s">
        <v>1342</v>
      </c>
      <c r="E199">
        <v>47</v>
      </c>
      <c r="F199" s="1">
        <v>44743</v>
      </c>
      <c r="G199">
        <v>32200</v>
      </c>
      <c r="H199">
        <v>203900</v>
      </c>
      <c r="I199">
        <v>13.21</v>
      </c>
      <c r="J199">
        <v>4661</v>
      </c>
      <c r="K199" t="s">
        <v>1351</v>
      </c>
      <c r="L199">
        <v>32100</v>
      </c>
      <c r="M199" t="s">
        <v>1352</v>
      </c>
      <c r="N199">
        <v>4000</v>
      </c>
      <c r="O199" t="s">
        <v>1353</v>
      </c>
      <c r="P199" t="s">
        <v>1345</v>
      </c>
      <c r="Q199" s="1">
        <v>45788</v>
      </c>
      <c r="R199" t="s">
        <v>1818</v>
      </c>
      <c r="S199">
        <v>1</v>
      </c>
      <c r="T199">
        <v>0</v>
      </c>
    </row>
    <row r="200" spans="1:20" x14ac:dyDescent="0.25">
      <c r="A200" t="s">
        <v>1346</v>
      </c>
      <c r="B200" t="s">
        <v>1347</v>
      </c>
      <c r="C200" t="s">
        <v>1348</v>
      </c>
      <c r="D200" t="s">
        <v>1334</v>
      </c>
      <c r="E200">
        <v>29</v>
      </c>
      <c r="F200" s="1">
        <v>45457</v>
      </c>
      <c r="G200">
        <v>71200</v>
      </c>
      <c r="H200">
        <v>370200</v>
      </c>
      <c r="I200">
        <v>9.16</v>
      </c>
      <c r="J200">
        <v>16940</v>
      </c>
      <c r="K200" t="s">
        <v>1343</v>
      </c>
      <c r="L200">
        <v>80200</v>
      </c>
      <c r="M200" t="s">
        <v>1359</v>
      </c>
      <c r="N200">
        <v>22800</v>
      </c>
      <c r="O200" t="s">
        <v>1337</v>
      </c>
      <c r="P200" t="s">
        <v>1338</v>
      </c>
      <c r="Q200" s="1">
        <v>45171</v>
      </c>
      <c r="R200" t="s">
        <v>1976</v>
      </c>
      <c r="S200">
        <v>1</v>
      </c>
      <c r="T200">
        <v>1</v>
      </c>
    </row>
    <row r="201" spans="1:20" x14ac:dyDescent="0.25">
      <c r="A201" t="s">
        <v>1331</v>
      </c>
      <c r="B201" t="s">
        <v>1340</v>
      </c>
      <c r="C201" t="s">
        <v>1341</v>
      </c>
      <c r="D201" t="s">
        <v>1334</v>
      </c>
      <c r="E201">
        <v>21</v>
      </c>
      <c r="F201" s="1">
        <v>44533</v>
      </c>
      <c r="G201">
        <v>220900</v>
      </c>
      <c r="H201">
        <v>613000</v>
      </c>
      <c r="I201">
        <v>13.07</v>
      </c>
      <c r="J201">
        <v>13970</v>
      </c>
      <c r="K201" t="s">
        <v>1335</v>
      </c>
      <c r="L201">
        <v>225600</v>
      </c>
      <c r="M201" t="s">
        <v>1352</v>
      </c>
      <c r="N201">
        <v>18600</v>
      </c>
      <c r="O201" t="s">
        <v>1337</v>
      </c>
      <c r="P201" t="s">
        <v>1345</v>
      </c>
      <c r="Q201" s="1">
        <v>45952</v>
      </c>
      <c r="R201" t="s">
        <v>1977</v>
      </c>
      <c r="S201">
        <v>1</v>
      </c>
      <c r="T201">
        <v>0</v>
      </c>
    </row>
    <row r="202" spans="1:20" x14ac:dyDescent="0.25">
      <c r="A202" t="s">
        <v>1339</v>
      </c>
      <c r="B202" t="s">
        <v>1371</v>
      </c>
      <c r="C202" t="s">
        <v>1372</v>
      </c>
      <c r="D202" t="s">
        <v>1342</v>
      </c>
      <c r="E202">
        <v>31</v>
      </c>
      <c r="F202" s="1">
        <v>45043</v>
      </c>
      <c r="G202">
        <v>128200</v>
      </c>
      <c r="H202">
        <v>0</v>
      </c>
      <c r="I202">
        <v>0</v>
      </c>
      <c r="J202">
        <v>0</v>
      </c>
      <c r="K202" t="s">
        <v>1356</v>
      </c>
      <c r="L202">
        <v>105300</v>
      </c>
      <c r="M202" t="s">
        <v>1352</v>
      </c>
      <c r="N202">
        <v>5400</v>
      </c>
      <c r="O202" t="s">
        <v>1357</v>
      </c>
      <c r="P202" t="s">
        <v>1376</v>
      </c>
      <c r="Q202" s="1">
        <v>43988</v>
      </c>
      <c r="R202" t="s">
        <v>1978</v>
      </c>
      <c r="S202">
        <v>0</v>
      </c>
      <c r="T202">
        <v>0</v>
      </c>
    </row>
    <row r="203" spans="1:20" x14ac:dyDescent="0.25">
      <c r="A203" t="s">
        <v>1339</v>
      </c>
      <c r="B203" t="s">
        <v>1360</v>
      </c>
      <c r="C203" t="s">
        <v>1341</v>
      </c>
      <c r="D203" t="s">
        <v>1342</v>
      </c>
      <c r="E203">
        <v>23</v>
      </c>
      <c r="F203" s="1">
        <v>44477</v>
      </c>
      <c r="G203">
        <v>90400</v>
      </c>
      <c r="H203">
        <v>0</v>
      </c>
      <c r="I203">
        <v>0</v>
      </c>
      <c r="J203">
        <v>0</v>
      </c>
      <c r="K203" t="s">
        <v>1356</v>
      </c>
      <c r="L203">
        <v>49300</v>
      </c>
      <c r="M203" t="s">
        <v>1352</v>
      </c>
      <c r="N203">
        <v>14300</v>
      </c>
      <c r="O203" t="s">
        <v>1357</v>
      </c>
      <c r="P203" t="s">
        <v>1338</v>
      </c>
      <c r="Q203" s="1">
        <v>46068</v>
      </c>
      <c r="R203" t="s">
        <v>1940</v>
      </c>
      <c r="S203">
        <v>0</v>
      </c>
      <c r="T203">
        <v>0</v>
      </c>
    </row>
    <row r="204" spans="1:20" x14ac:dyDescent="0.25">
      <c r="A204" t="s">
        <v>1339</v>
      </c>
      <c r="B204" t="s">
        <v>1332</v>
      </c>
      <c r="C204" t="s">
        <v>1333</v>
      </c>
      <c r="D204" t="s">
        <v>1334</v>
      </c>
      <c r="E204">
        <v>43</v>
      </c>
      <c r="F204" s="1">
        <v>45740</v>
      </c>
      <c r="G204">
        <v>24300</v>
      </c>
      <c r="H204">
        <v>945000</v>
      </c>
      <c r="I204">
        <v>7.85</v>
      </c>
      <c r="J204">
        <v>82139</v>
      </c>
      <c r="K204" t="s">
        <v>1343</v>
      </c>
      <c r="L204">
        <v>20000</v>
      </c>
      <c r="M204" t="s">
        <v>1352</v>
      </c>
      <c r="N204">
        <v>2200</v>
      </c>
      <c r="O204" t="s">
        <v>1337</v>
      </c>
      <c r="P204" t="s">
        <v>1345</v>
      </c>
      <c r="Q204" s="1">
        <v>45280</v>
      </c>
      <c r="R204" t="s">
        <v>1969</v>
      </c>
      <c r="S204">
        <v>1</v>
      </c>
      <c r="T204">
        <v>1</v>
      </c>
    </row>
    <row r="205" spans="1:20" x14ac:dyDescent="0.25">
      <c r="A205" t="s">
        <v>1339</v>
      </c>
      <c r="B205" t="s">
        <v>1332</v>
      </c>
      <c r="C205" t="s">
        <v>1333</v>
      </c>
      <c r="D205" t="s">
        <v>1334</v>
      </c>
      <c r="E205">
        <v>46</v>
      </c>
      <c r="F205" s="1">
        <v>44239</v>
      </c>
      <c r="G205">
        <v>297600</v>
      </c>
      <c r="H205">
        <v>273300</v>
      </c>
      <c r="I205">
        <v>13.39</v>
      </c>
      <c r="J205">
        <v>24460</v>
      </c>
      <c r="K205" t="s">
        <v>1335</v>
      </c>
      <c r="L205">
        <v>194000</v>
      </c>
      <c r="M205" t="s">
        <v>1359</v>
      </c>
      <c r="N205">
        <v>10000</v>
      </c>
      <c r="O205" t="s">
        <v>1337</v>
      </c>
      <c r="P205" t="s">
        <v>1338</v>
      </c>
      <c r="Q205" s="1">
        <v>45077</v>
      </c>
      <c r="R205" t="s">
        <v>1610</v>
      </c>
      <c r="S205">
        <v>1</v>
      </c>
      <c r="T205">
        <v>0</v>
      </c>
    </row>
    <row r="206" spans="1:20" x14ac:dyDescent="0.25">
      <c r="A206" t="s">
        <v>1339</v>
      </c>
      <c r="B206" t="s">
        <v>1347</v>
      </c>
      <c r="C206" t="s">
        <v>1348</v>
      </c>
      <c r="D206" t="s">
        <v>1334</v>
      </c>
      <c r="E206">
        <v>24</v>
      </c>
      <c r="F206" s="1">
        <v>45280</v>
      </c>
      <c r="G206">
        <v>44200</v>
      </c>
      <c r="H206">
        <v>0</v>
      </c>
      <c r="I206">
        <v>0</v>
      </c>
      <c r="J206">
        <v>0</v>
      </c>
      <c r="K206" t="s">
        <v>1356</v>
      </c>
      <c r="L206">
        <v>63000</v>
      </c>
      <c r="M206" t="s">
        <v>1336</v>
      </c>
      <c r="N206">
        <v>12800</v>
      </c>
      <c r="O206" t="s">
        <v>1357</v>
      </c>
      <c r="P206" t="s">
        <v>1338</v>
      </c>
      <c r="Q206" s="1">
        <v>44892</v>
      </c>
      <c r="R206" t="s">
        <v>1956</v>
      </c>
      <c r="S206">
        <v>0</v>
      </c>
      <c r="T206">
        <v>0</v>
      </c>
    </row>
    <row r="207" spans="1:20" x14ac:dyDescent="0.25">
      <c r="A207" t="s">
        <v>1346</v>
      </c>
      <c r="B207" t="s">
        <v>1349</v>
      </c>
      <c r="C207" t="s">
        <v>1350</v>
      </c>
      <c r="D207" t="s">
        <v>1342</v>
      </c>
      <c r="E207">
        <v>38</v>
      </c>
      <c r="F207" s="1">
        <v>45892</v>
      </c>
      <c r="G207">
        <v>165900</v>
      </c>
      <c r="H207">
        <v>163700</v>
      </c>
      <c r="I207">
        <v>9.18</v>
      </c>
      <c r="J207">
        <v>14329</v>
      </c>
      <c r="K207" t="s">
        <v>1351</v>
      </c>
      <c r="L207">
        <v>161100</v>
      </c>
      <c r="M207" t="s">
        <v>1344</v>
      </c>
      <c r="N207">
        <v>39500</v>
      </c>
      <c r="O207" t="s">
        <v>1353</v>
      </c>
      <c r="P207" t="s">
        <v>1361</v>
      </c>
      <c r="Q207" s="1">
        <v>44830</v>
      </c>
      <c r="R207" t="s">
        <v>1769</v>
      </c>
      <c r="S207">
        <v>1</v>
      </c>
      <c r="T207">
        <v>0</v>
      </c>
    </row>
    <row r="208" spans="1:20" x14ac:dyDescent="0.25">
      <c r="A208" t="s">
        <v>1331</v>
      </c>
      <c r="B208" t="s">
        <v>1354</v>
      </c>
      <c r="C208" t="s">
        <v>1355</v>
      </c>
      <c r="D208" t="s">
        <v>1334</v>
      </c>
      <c r="E208">
        <v>26</v>
      </c>
      <c r="F208" s="1">
        <v>44667</v>
      </c>
      <c r="G208">
        <v>56900</v>
      </c>
      <c r="H208">
        <v>187600</v>
      </c>
      <c r="I208">
        <v>13.43</v>
      </c>
      <c r="J208">
        <v>8957</v>
      </c>
      <c r="K208" t="s">
        <v>1335</v>
      </c>
      <c r="L208">
        <v>52000</v>
      </c>
      <c r="M208" t="s">
        <v>1336</v>
      </c>
      <c r="N208">
        <v>4200</v>
      </c>
      <c r="O208" t="s">
        <v>1337</v>
      </c>
      <c r="P208" t="s">
        <v>1345</v>
      </c>
      <c r="Q208" s="1">
        <v>43682</v>
      </c>
      <c r="R208" t="s">
        <v>1979</v>
      </c>
      <c r="S208">
        <v>1</v>
      </c>
      <c r="T208">
        <v>0</v>
      </c>
    </row>
    <row r="209" spans="1:20" x14ac:dyDescent="0.25">
      <c r="A209" t="s">
        <v>1346</v>
      </c>
      <c r="B209" t="s">
        <v>1347</v>
      </c>
      <c r="C209" t="s">
        <v>1348</v>
      </c>
      <c r="D209" t="s">
        <v>1334</v>
      </c>
      <c r="E209">
        <v>55</v>
      </c>
      <c r="F209" s="1">
        <v>44916</v>
      </c>
      <c r="G209">
        <v>152800</v>
      </c>
      <c r="H209">
        <v>0</v>
      </c>
      <c r="I209">
        <v>0</v>
      </c>
      <c r="J209">
        <v>0</v>
      </c>
      <c r="K209" t="s">
        <v>1356</v>
      </c>
      <c r="L209">
        <v>186800</v>
      </c>
      <c r="M209" t="s">
        <v>1336</v>
      </c>
      <c r="N209">
        <v>2700</v>
      </c>
      <c r="O209" t="s">
        <v>1357</v>
      </c>
      <c r="P209" t="s">
        <v>1361</v>
      </c>
      <c r="Q209" s="1">
        <v>44395</v>
      </c>
      <c r="R209" t="s">
        <v>1980</v>
      </c>
      <c r="S209">
        <v>0</v>
      </c>
      <c r="T209">
        <v>0</v>
      </c>
    </row>
    <row r="210" spans="1:20" x14ac:dyDescent="0.25">
      <c r="A210" t="s">
        <v>1366</v>
      </c>
      <c r="B210" t="s">
        <v>1340</v>
      </c>
      <c r="C210" t="s">
        <v>1341</v>
      </c>
      <c r="D210" t="s">
        <v>1342</v>
      </c>
      <c r="E210">
        <v>42</v>
      </c>
      <c r="F210" s="1">
        <v>43772</v>
      </c>
      <c r="G210">
        <v>227800</v>
      </c>
      <c r="H210">
        <v>0</v>
      </c>
      <c r="I210">
        <v>0</v>
      </c>
      <c r="J210">
        <v>0</v>
      </c>
      <c r="K210" t="s">
        <v>1356</v>
      </c>
      <c r="L210">
        <v>163900</v>
      </c>
      <c r="M210" t="s">
        <v>1344</v>
      </c>
      <c r="N210">
        <v>3800</v>
      </c>
      <c r="O210" t="s">
        <v>1357</v>
      </c>
      <c r="P210" t="s">
        <v>1338</v>
      </c>
      <c r="Q210" s="1">
        <v>44144</v>
      </c>
      <c r="R210" t="s">
        <v>1438</v>
      </c>
      <c r="S210">
        <v>0</v>
      </c>
      <c r="T210">
        <v>0</v>
      </c>
    </row>
    <row r="211" spans="1:20" x14ac:dyDescent="0.25">
      <c r="A211" t="s">
        <v>1331</v>
      </c>
      <c r="B211" t="s">
        <v>1347</v>
      </c>
      <c r="C211" t="s">
        <v>1348</v>
      </c>
      <c r="D211" t="s">
        <v>1334</v>
      </c>
      <c r="E211">
        <v>63</v>
      </c>
      <c r="F211" s="1">
        <v>44244</v>
      </c>
      <c r="G211">
        <v>130100</v>
      </c>
      <c r="H211">
        <v>316800</v>
      </c>
      <c r="I211">
        <v>9.17</v>
      </c>
      <c r="J211">
        <v>10099</v>
      </c>
      <c r="K211" t="s">
        <v>1351</v>
      </c>
      <c r="L211">
        <v>105200</v>
      </c>
      <c r="M211" t="s">
        <v>1352</v>
      </c>
      <c r="N211">
        <v>2600</v>
      </c>
      <c r="O211" t="s">
        <v>1353</v>
      </c>
      <c r="P211" t="s">
        <v>1345</v>
      </c>
      <c r="Q211" s="1">
        <v>43591</v>
      </c>
      <c r="R211" t="s">
        <v>1770</v>
      </c>
      <c r="S211">
        <v>1</v>
      </c>
      <c r="T211">
        <v>0</v>
      </c>
    </row>
    <row r="212" spans="1:20" x14ac:dyDescent="0.25">
      <c r="A212" t="s">
        <v>1346</v>
      </c>
      <c r="B212" t="s">
        <v>1332</v>
      </c>
      <c r="C212" t="s">
        <v>1333</v>
      </c>
      <c r="D212" t="s">
        <v>1342</v>
      </c>
      <c r="E212">
        <v>35</v>
      </c>
      <c r="F212" s="1">
        <v>46017</v>
      </c>
      <c r="G212">
        <v>142600</v>
      </c>
      <c r="H212">
        <v>0</v>
      </c>
      <c r="I212">
        <v>0</v>
      </c>
      <c r="J212">
        <v>0</v>
      </c>
      <c r="K212" t="s">
        <v>1356</v>
      </c>
      <c r="L212">
        <v>145000</v>
      </c>
      <c r="M212" t="s">
        <v>1359</v>
      </c>
      <c r="N212">
        <v>28300</v>
      </c>
      <c r="O212" t="s">
        <v>1357</v>
      </c>
      <c r="P212" t="s">
        <v>1338</v>
      </c>
      <c r="Q212" s="1">
        <v>44595</v>
      </c>
      <c r="R212" t="s">
        <v>1535</v>
      </c>
      <c r="S212">
        <v>0</v>
      </c>
      <c r="T212">
        <v>0</v>
      </c>
    </row>
    <row r="213" spans="1:20" x14ac:dyDescent="0.25">
      <c r="A213" t="s">
        <v>1346</v>
      </c>
      <c r="B213" t="s">
        <v>1354</v>
      </c>
      <c r="C213" t="s">
        <v>1355</v>
      </c>
      <c r="D213" t="s">
        <v>1342</v>
      </c>
      <c r="E213">
        <v>42</v>
      </c>
      <c r="F213" s="1">
        <v>45781</v>
      </c>
      <c r="G213">
        <v>69000</v>
      </c>
      <c r="H213">
        <v>0</v>
      </c>
      <c r="I213">
        <v>0</v>
      </c>
      <c r="J213">
        <v>0</v>
      </c>
      <c r="K213" t="s">
        <v>1356</v>
      </c>
      <c r="L213">
        <v>86700</v>
      </c>
      <c r="M213" t="s">
        <v>1359</v>
      </c>
      <c r="N213">
        <v>34300</v>
      </c>
      <c r="O213" t="s">
        <v>1357</v>
      </c>
      <c r="P213" t="s">
        <v>1338</v>
      </c>
      <c r="Q213" s="1">
        <v>43486</v>
      </c>
      <c r="R213" t="s">
        <v>1981</v>
      </c>
      <c r="S213">
        <v>0</v>
      </c>
      <c r="T213">
        <v>0</v>
      </c>
    </row>
    <row r="214" spans="1:20" x14ac:dyDescent="0.25">
      <c r="A214" t="s">
        <v>1339</v>
      </c>
      <c r="B214" t="s">
        <v>1364</v>
      </c>
      <c r="C214" t="s">
        <v>1365</v>
      </c>
      <c r="D214" t="s">
        <v>1334</v>
      </c>
      <c r="E214">
        <v>57</v>
      </c>
      <c r="F214" s="1">
        <v>43473</v>
      </c>
      <c r="G214">
        <v>51900</v>
      </c>
      <c r="H214">
        <v>491500</v>
      </c>
      <c r="I214">
        <v>12.4</v>
      </c>
      <c r="J214">
        <v>23229</v>
      </c>
      <c r="K214" t="s">
        <v>1343</v>
      </c>
      <c r="L214">
        <v>58400</v>
      </c>
      <c r="M214" t="s">
        <v>1336</v>
      </c>
      <c r="N214">
        <v>11300</v>
      </c>
      <c r="O214" t="s">
        <v>1337</v>
      </c>
      <c r="P214" t="s">
        <v>1338</v>
      </c>
      <c r="Q214" s="1">
        <v>44253</v>
      </c>
      <c r="R214" t="s">
        <v>1982</v>
      </c>
      <c r="S214">
        <v>1</v>
      </c>
      <c r="T214">
        <v>1</v>
      </c>
    </row>
    <row r="215" spans="1:20" x14ac:dyDescent="0.25">
      <c r="A215" t="s">
        <v>1339</v>
      </c>
      <c r="B215" t="s">
        <v>1367</v>
      </c>
      <c r="C215" t="s">
        <v>1341</v>
      </c>
      <c r="D215" t="s">
        <v>1342</v>
      </c>
      <c r="E215">
        <v>62</v>
      </c>
      <c r="F215" s="1">
        <v>46021</v>
      </c>
      <c r="G215">
        <v>84400</v>
      </c>
      <c r="H215">
        <v>0</v>
      </c>
      <c r="I215">
        <v>0</v>
      </c>
      <c r="J215">
        <v>0</v>
      </c>
      <c r="K215" t="s">
        <v>1356</v>
      </c>
      <c r="L215">
        <v>89600</v>
      </c>
      <c r="M215" t="s">
        <v>1344</v>
      </c>
      <c r="N215">
        <v>25500</v>
      </c>
      <c r="O215" t="s">
        <v>1357</v>
      </c>
      <c r="P215" t="s">
        <v>1338</v>
      </c>
      <c r="Q215" s="1">
        <v>44281</v>
      </c>
      <c r="R215" t="s">
        <v>1983</v>
      </c>
      <c r="S215">
        <v>0</v>
      </c>
      <c r="T215">
        <v>0</v>
      </c>
    </row>
    <row r="216" spans="1:20" x14ac:dyDescent="0.25">
      <c r="A216" t="s">
        <v>1339</v>
      </c>
      <c r="B216" t="s">
        <v>1369</v>
      </c>
      <c r="C216" t="s">
        <v>1370</v>
      </c>
      <c r="D216" t="s">
        <v>1334</v>
      </c>
      <c r="E216">
        <v>32</v>
      </c>
      <c r="F216" s="1">
        <v>43941</v>
      </c>
      <c r="G216">
        <v>56200</v>
      </c>
      <c r="H216">
        <v>0</v>
      </c>
      <c r="I216">
        <v>0</v>
      </c>
      <c r="J216">
        <v>0</v>
      </c>
      <c r="K216" t="s">
        <v>1356</v>
      </c>
      <c r="L216">
        <v>57300</v>
      </c>
      <c r="M216" t="s">
        <v>16</v>
      </c>
      <c r="N216">
        <v>9600</v>
      </c>
      <c r="O216" t="s">
        <v>1357</v>
      </c>
      <c r="P216" t="s">
        <v>1338</v>
      </c>
      <c r="Q216" s="1">
        <v>45406</v>
      </c>
      <c r="R216" t="s">
        <v>1581</v>
      </c>
      <c r="S216">
        <v>0</v>
      </c>
      <c r="T216">
        <v>0</v>
      </c>
    </row>
    <row r="217" spans="1:20" x14ac:dyDescent="0.25">
      <c r="A217" t="s">
        <v>1339</v>
      </c>
      <c r="B217" t="s">
        <v>1368</v>
      </c>
      <c r="C217" t="s">
        <v>1365</v>
      </c>
      <c r="D217" t="s">
        <v>1342</v>
      </c>
      <c r="E217">
        <v>62</v>
      </c>
      <c r="F217" s="1">
        <v>44786</v>
      </c>
      <c r="G217">
        <v>610700</v>
      </c>
      <c r="H217">
        <v>0</v>
      </c>
      <c r="I217">
        <v>0</v>
      </c>
      <c r="J217">
        <v>0</v>
      </c>
      <c r="K217" t="s">
        <v>1356</v>
      </c>
      <c r="L217">
        <v>671800</v>
      </c>
      <c r="M217" t="s">
        <v>1352</v>
      </c>
      <c r="N217">
        <v>7800</v>
      </c>
      <c r="O217" t="s">
        <v>1357</v>
      </c>
      <c r="P217" t="s">
        <v>1338</v>
      </c>
      <c r="Q217" s="1">
        <v>44015</v>
      </c>
      <c r="R217" t="s">
        <v>1397</v>
      </c>
      <c r="S217">
        <v>0</v>
      </c>
      <c r="T217">
        <v>0</v>
      </c>
    </row>
    <row r="218" spans="1:20" x14ac:dyDescent="0.25">
      <c r="A218" t="s">
        <v>1339</v>
      </c>
      <c r="B218" t="s">
        <v>1362</v>
      </c>
      <c r="C218" t="s">
        <v>1363</v>
      </c>
      <c r="D218" t="s">
        <v>1334</v>
      </c>
      <c r="E218">
        <v>58</v>
      </c>
      <c r="F218" s="1">
        <v>45677</v>
      </c>
      <c r="G218">
        <v>32300</v>
      </c>
      <c r="H218">
        <v>0</v>
      </c>
      <c r="I218">
        <v>0</v>
      </c>
      <c r="J218">
        <v>0</v>
      </c>
      <c r="K218" t="s">
        <v>1356</v>
      </c>
      <c r="L218">
        <v>33900</v>
      </c>
      <c r="M218" t="s">
        <v>1336</v>
      </c>
      <c r="N218">
        <v>6300</v>
      </c>
      <c r="O218" t="s">
        <v>1357</v>
      </c>
      <c r="P218" t="s">
        <v>1376</v>
      </c>
      <c r="Q218" s="1">
        <v>43493</v>
      </c>
      <c r="R218" t="s">
        <v>1984</v>
      </c>
      <c r="S218">
        <v>0</v>
      </c>
      <c r="T218">
        <v>0</v>
      </c>
    </row>
    <row r="219" spans="1:20" x14ac:dyDescent="0.25">
      <c r="A219" t="s">
        <v>1339</v>
      </c>
      <c r="B219" t="s">
        <v>1347</v>
      </c>
      <c r="C219" t="s">
        <v>1348</v>
      </c>
      <c r="D219" t="s">
        <v>1342</v>
      </c>
      <c r="E219">
        <v>38</v>
      </c>
      <c r="F219" s="1">
        <v>43950</v>
      </c>
      <c r="G219">
        <v>175800</v>
      </c>
      <c r="H219">
        <v>430600</v>
      </c>
      <c r="I219">
        <v>13.97</v>
      </c>
      <c r="J219">
        <v>11760</v>
      </c>
      <c r="K219" t="s">
        <v>1374</v>
      </c>
      <c r="L219">
        <v>130500</v>
      </c>
      <c r="M219" t="s">
        <v>1359</v>
      </c>
      <c r="N219">
        <v>6400</v>
      </c>
      <c r="O219" t="s">
        <v>1353</v>
      </c>
      <c r="P219" t="s">
        <v>1338</v>
      </c>
      <c r="Q219" s="1">
        <v>44487</v>
      </c>
      <c r="R219" t="s">
        <v>1985</v>
      </c>
      <c r="S219">
        <v>1</v>
      </c>
      <c r="T219">
        <v>0</v>
      </c>
    </row>
    <row r="220" spans="1:20" x14ac:dyDescent="0.25">
      <c r="A220" t="s">
        <v>1366</v>
      </c>
      <c r="B220" t="s">
        <v>1371</v>
      </c>
      <c r="C220" t="s">
        <v>1372</v>
      </c>
      <c r="D220" t="s">
        <v>1334</v>
      </c>
      <c r="E220">
        <v>65</v>
      </c>
      <c r="F220" s="1">
        <v>44370</v>
      </c>
      <c r="G220">
        <v>116400</v>
      </c>
      <c r="H220">
        <v>310000</v>
      </c>
      <c r="I220">
        <v>14.49</v>
      </c>
      <c r="J220">
        <v>10669</v>
      </c>
      <c r="K220" t="s">
        <v>1343</v>
      </c>
      <c r="L220">
        <v>117700</v>
      </c>
      <c r="M220" t="s">
        <v>1344</v>
      </c>
      <c r="N220">
        <v>2100</v>
      </c>
      <c r="O220" t="s">
        <v>1337</v>
      </c>
      <c r="P220" t="s">
        <v>1338</v>
      </c>
      <c r="Q220" s="1">
        <v>46170</v>
      </c>
      <c r="R220" t="s">
        <v>1986</v>
      </c>
      <c r="S220">
        <v>1</v>
      </c>
      <c r="T220">
        <v>1</v>
      </c>
    </row>
    <row r="221" spans="1:20" x14ac:dyDescent="0.25">
      <c r="A221" t="s">
        <v>1346</v>
      </c>
      <c r="B221" t="s">
        <v>1375</v>
      </c>
      <c r="C221" t="s">
        <v>1363</v>
      </c>
      <c r="D221" t="s">
        <v>1342</v>
      </c>
      <c r="E221">
        <v>55</v>
      </c>
      <c r="F221" s="1">
        <v>44024</v>
      </c>
      <c r="G221">
        <v>91200</v>
      </c>
      <c r="H221">
        <v>196800</v>
      </c>
      <c r="I221">
        <v>13.63</v>
      </c>
      <c r="J221">
        <v>6691</v>
      </c>
      <c r="K221" t="s">
        <v>1351</v>
      </c>
      <c r="L221">
        <v>66700</v>
      </c>
      <c r="M221" t="s">
        <v>1344</v>
      </c>
      <c r="N221">
        <v>10800</v>
      </c>
      <c r="O221" t="s">
        <v>1353</v>
      </c>
      <c r="P221" t="s">
        <v>1338</v>
      </c>
      <c r="Q221" s="1">
        <v>43790</v>
      </c>
      <c r="R221" t="s">
        <v>1924</v>
      </c>
      <c r="S221">
        <v>1</v>
      </c>
      <c r="T221">
        <v>0</v>
      </c>
    </row>
    <row r="222" spans="1:20" x14ac:dyDescent="0.25">
      <c r="A222" t="s">
        <v>1339</v>
      </c>
      <c r="B222" t="s">
        <v>1360</v>
      </c>
      <c r="C222" t="s">
        <v>1341</v>
      </c>
      <c r="D222" t="s">
        <v>1342</v>
      </c>
      <c r="E222">
        <v>50</v>
      </c>
      <c r="F222" s="1">
        <v>45433</v>
      </c>
      <c r="G222">
        <v>263900</v>
      </c>
      <c r="H222">
        <v>454500</v>
      </c>
      <c r="I222">
        <v>12.79</v>
      </c>
      <c r="J222">
        <v>21563</v>
      </c>
      <c r="K222" t="s">
        <v>1343</v>
      </c>
      <c r="L222">
        <v>269200</v>
      </c>
      <c r="M222" t="s">
        <v>1336</v>
      </c>
      <c r="N222">
        <v>8200</v>
      </c>
      <c r="O222" t="s">
        <v>1337</v>
      </c>
      <c r="P222" t="s">
        <v>1345</v>
      </c>
      <c r="Q222" s="1">
        <v>44522</v>
      </c>
      <c r="R222" t="s">
        <v>1910</v>
      </c>
      <c r="S222">
        <v>1</v>
      </c>
      <c r="T222">
        <v>1</v>
      </c>
    </row>
    <row r="223" spans="1:20" x14ac:dyDescent="0.25">
      <c r="A223" t="s">
        <v>1339</v>
      </c>
      <c r="B223" t="s">
        <v>1367</v>
      </c>
      <c r="C223" t="s">
        <v>1341</v>
      </c>
      <c r="D223" t="s">
        <v>1334</v>
      </c>
      <c r="E223">
        <v>44</v>
      </c>
      <c r="F223" s="1">
        <v>45751</v>
      </c>
      <c r="G223">
        <v>96700</v>
      </c>
      <c r="H223">
        <v>310600</v>
      </c>
      <c r="I223">
        <v>7.51</v>
      </c>
      <c r="J223">
        <v>26948</v>
      </c>
      <c r="K223" t="s">
        <v>1343</v>
      </c>
      <c r="L223">
        <v>85100</v>
      </c>
      <c r="M223" t="s">
        <v>16</v>
      </c>
      <c r="N223">
        <v>16600</v>
      </c>
      <c r="O223" t="s">
        <v>1337</v>
      </c>
      <c r="P223" t="s">
        <v>1338</v>
      </c>
      <c r="Q223" s="1">
        <v>44582</v>
      </c>
      <c r="R223" t="s">
        <v>1619</v>
      </c>
      <c r="S223">
        <v>1</v>
      </c>
      <c r="T223">
        <v>1</v>
      </c>
    </row>
    <row r="224" spans="1:20" x14ac:dyDescent="0.25">
      <c r="A224" t="s">
        <v>1339</v>
      </c>
      <c r="B224" t="s">
        <v>1369</v>
      </c>
      <c r="C224" t="s">
        <v>1370</v>
      </c>
      <c r="D224" t="s">
        <v>1342</v>
      </c>
      <c r="E224">
        <v>62</v>
      </c>
      <c r="F224" s="1">
        <v>44593</v>
      </c>
      <c r="G224">
        <v>43700</v>
      </c>
      <c r="H224">
        <v>0</v>
      </c>
      <c r="I224">
        <v>0</v>
      </c>
      <c r="J224">
        <v>0</v>
      </c>
      <c r="K224" t="s">
        <v>1356</v>
      </c>
      <c r="L224">
        <v>71400</v>
      </c>
      <c r="M224" t="s">
        <v>1359</v>
      </c>
      <c r="N224">
        <v>9200</v>
      </c>
      <c r="O224" t="s">
        <v>1357</v>
      </c>
      <c r="P224" t="s">
        <v>1361</v>
      </c>
      <c r="Q224" s="1">
        <v>46262</v>
      </c>
      <c r="R224" t="s">
        <v>1987</v>
      </c>
      <c r="S224">
        <v>0</v>
      </c>
      <c r="T224">
        <v>0</v>
      </c>
    </row>
    <row r="225" spans="1:20" x14ac:dyDescent="0.25">
      <c r="A225" t="s">
        <v>1339</v>
      </c>
      <c r="B225" t="s">
        <v>1369</v>
      </c>
      <c r="C225" t="s">
        <v>1370</v>
      </c>
      <c r="D225" t="s">
        <v>1334</v>
      </c>
      <c r="E225">
        <v>50</v>
      </c>
      <c r="F225" s="1">
        <v>44699</v>
      </c>
      <c r="G225">
        <v>96100</v>
      </c>
      <c r="H225">
        <v>0</v>
      </c>
      <c r="I225">
        <v>0</v>
      </c>
      <c r="J225">
        <v>0</v>
      </c>
      <c r="K225" t="s">
        <v>1356</v>
      </c>
      <c r="L225">
        <v>95100</v>
      </c>
      <c r="M225" t="s">
        <v>1336</v>
      </c>
      <c r="N225">
        <v>7300</v>
      </c>
      <c r="O225" t="s">
        <v>1357</v>
      </c>
      <c r="P225" t="s">
        <v>1376</v>
      </c>
      <c r="Q225" s="1">
        <v>44110</v>
      </c>
      <c r="R225" t="s">
        <v>1968</v>
      </c>
      <c r="S225">
        <v>0</v>
      </c>
      <c r="T225">
        <v>0</v>
      </c>
    </row>
    <row r="226" spans="1:20" x14ac:dyDescent="0.25">
      <c r="A226" t="s">
        <v>1339</v>
      </c>
      <c r="B226" t="s">
        <v>1369</v>
      </c>
      <c r="C226" t="s">
        <v>1370</v>
      </c>
      <c r="D226" t="s">
        <v>1334</v>
      </c>
      <c r="E226">
        <v>34</v>
      </c>
      <c r="F226" s="1">
        <v>43933</v>
      </c>
      <c r="G226">
        <v>64200</v>
      </c>
      <c r="H226">
        <v>0</v>
      </c>
      <c r="I226">
        <v>0</v>
      </c>
      <c r="J226">
        <v>0</v>
      </c>
      <c r="K226" t="s">
        <v>1356</v>
      </c>
      <c r="L226">
        <v>41700</v>
      </c>
      <c r="M226" t="s">
        <v>16</v>
      </c>
      <c r="N226">
        <v>3900</v>
      </c>
      <c r="O226" t="s">
        <v>1357</v>
      </c>
      <c r="P226" t="s">
        <v>1338</v>
      </c>
      <c r="Q226" s="1">
        <v>46110</v>
      </c>
      <c r="R226" t="s">
        <v>1988</v>
      </c>
      <c r="S226">
        <v>0</v>
      </c>
      <c r="T226">
        <v>0</v>
      </c>
    </row>
    <row r="227" spans="1:20" x14ac:dyDescent="0.25">
      <c r="A227" t="s">
        <v>1346</v>
      </c>
      <c r="B227" t="s">
        <v>1369</v>
      </c>
      <c r="C227" t="s">
        <v>1370</v>
      </c>
      <c r="D227" t="s">
        <v>1334</v>
      </c>
      <c r="E227">
        <v>26</v>
      </c>
      <c r="F227" s="1">
        <v>45899</v>
      </c>
      <c r="G227">
        <v>115000</v>
      </c>
      <c r="H227">
        <v>0</v>
      </c>
      <c r="I227">
        <v>0</v>
      </c>
      <c r="J227">
        <v>0</v>
      </c>
      <c r="K227" t="s">
        <v>1356</v>
      </c>
      <c r="L227">
        <v>111100</v>
      </c>
      <c r="M227" t="s">
        <v>1344</v>
      </c>
      <c r="N227">
        <v>9100</v>
      </c>
      <c r="O227" t="s">
        <v>1357</v>
      </c>
      <c r="P227" t="s">
        <v>1345</v>
      </c>
      <c r="Q227" s="1">
        <v>44790</v>
      </c>
      <c r="R227" t="s">
        <v>1989</v>
      </c>
      <c r="S227">
        <v>0</v>
      </c>
      <c r="T227">
        <v>0</v>
      </c>
    </row>
    <row r="228" spans="1:20" x14ac:dyDescent="0.25">
      <c r="A228" t="s">
        <v>1339</v>
      </c>
      <c r="B228" t="s">
        <v>1340</v>
      </c>
      <c r="C228" t="s">
        <v>1341</v>
      </c>
      <c r="D228" t="s">
        <v>1334</v>
      </c>
      <c r="E228">
        <v>23</v>
      </c>
      <c r="F228" s="1">
        <v>44313</v>
      </c>
      <c r="G228">
        <v>149700</v>
      </c>
      <c r="H228">
        <v>0</v>
      </c>
      <c r="I228">
        <v>0</v>
      </c>
      <c r="J228">
        <v>0</v>
      </c>
      <c r="K228" t="s">
        <v>1356</v>
      </c>
      <c r="L228">
        <v>169100</v>
      </c>
      <c r="M228" t="s">
        <v>1352</v>
      </c>
      <c r="N228">
        <v>16500</v>
      </c>
      <c r="O228" t="s">
        <v>1357</v>
      </c>
      <c r="P228" t="s">
        <v>1338</v>
      </c>
      <c r="Q228" s="1">
        <v>45602</v>
      </c>
      <c r="R228" t="s">
        <v>1990</v>
      </c>
      <c r="S228">
        <v>0</v>
      </c>
      <c r="T228">
        <v>0</v>
      </c>
    </row>
    <row r="229" spans="1:20" x14ac:dyDescent="0.25">
      <c r="A229" t="s">
        <v>1346</v>
      </c>
      <c r="B229" t="s">
        <v>1371</v>
      </c>
      <c r="C229" t="s">
        <v>1372</v>
      </c>
      <c r="D229" t="s">
        <v>1334</v>
      </c>
      <c r="E229">
        <v>36</v>
      </c>
      <c r="F229" s="1">
        <v>45900</v>
      </c>
      <c r="G229">
        <v>36100</v>
      </c>
      <c r="H229">
        <v>2442300</v>
      </c>
      <c r="I229">
        <v>9.56</v>
      </c>
      <c r="J229">
        <v>78303</v>
      </c>
      <c r="K229" t="s">
        <v>1343</v>
      </c>
      <c r="L229">
        <v>51200</v>
      </c>
      <c r="M229" t="s">
        <v>1359</v>
      </c>
      <c r="N229">
        <v>3000</v>
      </c>
      <c r="O229" t="s">
        <v>1337</v>
      </c>
      <c r="P229" t="s">
        <v>1345</v>
      </c>
      <c r="Q229" s="1">
        <v>43953</v>
      </c>
      <c r="R229" t="s">
        <v>1911</v>
      </c>
      <c r="S229">
        <v>1</v>
      </c>
      <c r="T229">
        <v>1</v>
      </c>
    </row>
    <row r="230" spans="1:20" x14ac:dyDescent="0.25">
      <c r="A230" t="s">
        <v>1366</v>
      </c>
      <c r="B230" t="s">
        <v>1371</v>
      </c>
      <c r="C230" t="s">
        <v>1372</v>
      </c>
      <c r="D230" t="s">
        <v>1342</v>
      </c>
      <c r="E230">
        <v>27</v>
      </c>
      <c r="F230" s="1">
        <v>43724</v>
      </c>
      <c r="G230">
        <v>207200</v>
      </c>
      <c r="H230">
        <v>209900</v>
      </c>
      <c r="I230">
        <v>13.71</v>
      </c>
      <c r="J230">
        <v>18818</v>
      </c>
      <c r="K230" t="s">
        <v>1343</v>
      </c>
      <c r="L230">
        <v>176700</v>
      </c>
      <c r="M230" t="s">
        <v>1359</v>
      </c>
      <c r="N230">
        <v>9200</v>
      </c>
      <c r="O230" t="s">
        <v>1337</v>
      </c>
      <c r="P230" t="s">
        <v>1338</v>
      </c>
      <c r="Q230" s="1">
        <v>44358</v>
      </c>
      <c r="R230" t="s">
        <v>1991</v>
      </c>
      <c r="S230">
        <v>1</v>
      </c>
      <c r="T230">
        <v>1</v>
      </c>
    </row>
    <row r="231" spans="1:20" x14ac:dyDescent="0.25">
      <c r="A231" t="s">
        <v>1339</v>
      </c>
      <c r="B231" t="s">
        <v>1354</v>
      </c>
      <c r="C231" t="s">
        <v>1355</v>
      </c>
      <c r="D231" t="s">
        <v>1334</v>
      </c>
      <c r="E231">
        <v>34</v>
      </c>
      <c r="F231" s="1">
        <v>43748</v>
      </c>
      <c r="G231">
        <v>60400</v>
      </c>
      <c r="H231">
        <v>453300</v>
      </c>
      <c r="I231">
        <v>14.56</v>
      </c>
      <c r="J231">
        <v>12515</v>
      </c>
      <c r="K231" t="s">
        <v>1343</v>
      </c>
      <c r="L231">
        <v>36500</v>
      </c>
      <c r="M231" t="s">
        <v>16</v>
      </c>
      <c r="N231">
        <v>10500</v>
      </c>
      <c r="O231" t="s">
        <v>1337</v>
      </c>
      <c r="P231" t="s">
        <v>1338</v>
      </c>
      <c r="Q231" s="1">
        <v>44531</v>
      </c>
      <c r="R231" t="s">
        <v>1716</v>
      </c>
      <c r="S231">
        <v>1</v>
      </c>
      <c r="T231">
        <v>1</v>
      </c>
    </row>
    <row r="232" spans="1:20" x14ac:dyDescent="0.25">
      <c r="A232" t="s">
        <v>1346</v>
      </c>
      <c r="B232" t="s">
        <v>1362</v>
      </c>
      <c r="C232" t="s">
        <v>1363</v>
      </c>
      <c r="D232" t="s">
        <v>1342</v>
      </c>
      <c r="E232">
        <v>29</v>
      </c>
      <c r="F232" s="1">
        <v>45115</v>
      </c>
      <c r="G232">
        <v>109400</v>
      </c>
      <c r="H232">
        <v>0</v>
      </c>
      <c r="I232">
        <v>0</v>
      </c>
      <c r="J232">
        <v>0</v>
      </c>
      <c r="K232" t="s">
        <v>1356</v>
      </c>
      <c r="L232">
        <v>131700</v>
      </c>
      <c r="M232" t="s">
        <v>1336</v>
      </c>
      <c r="N232">
        <v>4500</v>
      </c>
      <c r="O232" t="s">
        <v>1357</v>
      </c>
      <c r="P232" t="s">
        <v>1338</v>
      </c>
      <c r="Q232" s="1">
        <v>45177</v>
      </c>
      <c r="R232" t="s">
        <v>1992</v>
      </c>
      <c r="S232">
        <v>0</v>
      </c>
      <c r="T232">
        <v>0</v>
      </c>
    </row>
    <row r="233" spans="1:20" x14ac:dyDescent="0.25">
      <c r="A233" t="s">
        <v>1331</v>
      </c>
      <c r="B233" t="s">
        <v>1332</v>
      </c>
      <c r="C233" t="s">
        <v>1333</v>
      </c>
      <c r="D233" t="s">
        <v>1334</v>
      </c>
      <c r="E233">
        <v>35</v>
      </c>
      <c r="F233" s="1">
        <v>45364</v>
      </c>
      <c r="G233">
        <v>126700</v>
      </c>
      <c r="H233">
        <v>408500</v>
      </c>
      <c r="I233">
        <v>14.37</v>
      </c>
      <c r="J233">
        <v>36749</v>
      </c>
      <c r="K233" t="s">
        <v>1343</v>
      </c>
      <c r="L233">
        <v>83000</v>
      </c>
      <c r="M233" t="s">
        <v>1344</v>
      </c>
      <c r="N233">
        <v>5000</v>
      </c>
      <c r="O233" t="s">
        <v>1337</v>
      </c>
      <c r="P233" t="s">
        <v>1345</v>
      </c>
      <c r="Q233" s="1">
        <v>45542</v>
      </c>
      <c r="R233" t="s">
        <v>1993</v>
      </c>
      <c r="S233">
        <v>1</v>
      </c>
      <c r="T233">
        <v>1</v>
      </c>
    </row>
    <row r="234" spans="1:20" x14ac:dyDescent="0.25">
      <c r="A234" t="s">
        <v>1339</v>
      </c>
      <c r="B234" t="s">
        <v>1369</v>
      </c>
      <c r="C234" t="s">
        <v>1370</v>
      </c>
      <c r="D234" t="s">
        <v>1342</v>
      </c>
      <c r="E234">
        <v>41</v>
      </c>
      <c r="F234" s="1">
        <v>43505</v>
      </c>
      <c r="G234">
        <v>102500</v>
      </c>
      <c r="H234">
        <v>0</v>
      </c>
      <c r="I234">
        <v>0</v>
      </c>
      <c r="J234">
        <v>0</v>
      </c>
      <c r="K234" t="s">
        <v>1356</v>
      </c>
      <c r="L234">
        <v>91300</v>
      </c>
      <c r="M234" t="s">
        <v>16</v>
      </c>
      <c r="N234">
        <v>10500</v>
      </c>
      <c r="O234" t="s">
        <v>1357</v>
      </c>
      <c r="P234" t="s">
        <v>1338</v>
      </c>
      <c r="Q234" s="1">
        <v>46003</v>
      </c>
      <c r="R234" t="s">
        <v>1994</v>
      </c>
      <c r="S234">
        <v>0</v>
      </c>
      <c r="T234">
        <v>0</v>
      </c>
    </row>
    <row r="235" spans="1:20" x14ac:dyDescent="0.25">
      <c r="A235" t="s">
        <v>1339</v>
      </c>
      <c r="B235" t="s">
        <v>1375</v>
      </c>
      <c r="C235" t="s">
        <v>1363</v>
      </c>
      <c r="D235" t="s">
        <v>1342</v>
      </c>
      <c r="E235">
        <v>55</v>
      </c>
      <c r="F235" s="1">
        <v>45999</v>
      </c>
      <c r="G235">
        <v>68400</v>
      </c>
      <c r="H235">
        <v>118300</v>
      </c>
      <c r="I235">
        <v>11.66</v>
      </c>
      <c r="J235">
        <v>5550</v>
      </c>
      <c r="K235" t="s">
        <v>1335</v>
      </c>
      <c r="L235">
        <v>64000</v>
      </c>
      <c r="M235" t="s">
        <v>1352</v>
      </c>
      <c r="N235">
        <v>3100</v>
      </c>
      <c r="O235" t="s">
        <v>1337</v>
      </c>
      <c r="P235" t="s">
        <v>1338</v>
      </c>
      <c r="Q235" s="1">
        <v>44436</v>
      </c>
      <c r="R235" t="s">
        <v>1986</v>
      </c>
      <c r="S235">
        <v>1</v>
      </c>
      <c r="T235">
        <v>0</v>
      </c>
    </row>
    <row r="236" spans="1:20" x14ac:dyDescent="0.25">
      <c r="A236" t="s">
        <v>1346</v>
      </c>
      <c r="B236" t="s">
        <v>1332</v>
      </c>
      <c r="C236" t="s">
        <v>1333</v>
      </c>
      <c r="D236" t="s">
        <v>1334</v>
      </c>
      <c r="E236">
        <v>22</v>
      </c>
      <c r="F236" s="1">
        <v>45733</v>
      </c>
      <c r="G236">
        <v>49500</v>
      </c>
      <c r="H236">
        <v>0</v>
      </c>
      <c r="I236">
        <v>0</v>
      </c>
      <c r="J236">
        <v>0</v>
      </c>
      <c r="K236" t="s">
        <v>1356</v>
      </c>
      <c r="L236">
        <v>48600</v>
      </c>
      <c r="M236" t="s">
        <v>1352</v>
      </c>
      <c r="N236">
        <v>11600</v>
      </c>
      <c r="O236" t="s">
        <v>1357</v>
      </c>
      <c r="P236" t="s">
        <v>1345</v>
      </c>
      <c r="Q236" s="1">
        <v>43693</v>
      </c>
      <c r="R236" t="s">
        <v>1785</v>
      </c>
      <c r="S236">
        <v>0</v>
      </c>
      <c r="T236">
        <v>0</v>
      </c>
    </row>
    <row r="237" spans="1:20" x14ac:dyDescent="0.25">
      <c r="A237" t="s">
        <v>1331</v>
      </c>
      <c r="B237" t="s">
        <v>1371</v>
      </c>
      <c r="C237" t="s">
        <v>1372</v>
      </c>
      <c r="D237" t="s">
        <v>1342</v>
      </c>
      <c r="E237">
        <v>47</v>
      </c>
      <c r="F237" s="1">
        <v>44480</v>
      </c>
      <c r="G237">
        <v>59700</v>
      </c>
      <c r="H237">
        <v>0</v>
      </c>
      <c r="I237">
        <v>0</v>
      </c>
      <c r="J237">
        <v>0</v>
      </c>
      <c r="K237" t="s">
        <v>1356</v>
      </c>
      <c r="L237">
        <v>70000</v>
      </c>
      <c r="M237" t="s">
        <v>1352</v>
      </c>
      <c r="N237">
        <v>3800</v>
      </c>
      <c r="O237" t="s">
        <v>1357</v>
      </c>
      <c r="P237" t="s">
        <v>1345</v>
      </c>
      <c r="Q237" s="1">
        <v>45217</v>
      </c>
      <c r="R237" t="s">
        <v>1995</v>
      </c>
      <c r="S237">
        <v>0</v>
      </c>
      <c r="T237">
        <v>0</v>
      </c>
    </row>
    <row r="238" spans="1:20" x14ac:dyDescent="0.25">
      <c r="A238" t="s">
        <v>1346</v>
      </c>
      <c r="B238" t="s">
        <v>1373</v>
      </c>
      <c r="C238" t="s">
        <v>1365</v>
      </c>
      <c r="D238" t="s">
        <v>1334</v>
      </c>
      <c r="E238">
        <v>22</v>
      </c>
      <c r="F238" s="1">
        <v>44078</v>
      </c>
      <c r="G238">
        <v>283700</v>
      </c>
      <c r="H238">
        <v>0</v>
      </c>
      <c r="I238">
        <v>0</v>
      </c>
      <c r="J238">
        <v>0</v>
      </c>
      <c r="K238" t="s">
        <v>1356</v>
      </c>
      <c r="L238">
        <v>235200</v>
      </c>
      <c r="M238" t="s">
        <v>16</v>
      </c>
      <c r="N238">
        <v>22100</v>
      </c>
      <c r="O238" t="s">
        <v>1357</v>
      </c>
      <c r="P238" t="s">
        <v>1361</v>
      </c>
      <c r="Q238" s="1">
        <v>46073</v>
      </c>
      <c r="R238" t="s">
        <v>1909</v>
      </c>
      <c r="S238">
        <v>0</v>
      </c>
      <c r="T238">
        <v>0</v>
      </c>
    </row>
    <row r="239" spans="1:20" x14ac:dyDescent="0.25">
      <c r="A239" t="s">
        <v>1366</v>
      </c>
      <c r="B239" t="s">
        <v>1373</v>
      </c>
      <c r="C239" t="s">
        <v>1365</v>
      </c>
      <c r="D239" t="s">
        <v>1342</v>
      </c>
      <c r="E239">
        <v>55</v>
      </c>
      <c r="F239" s="1">
        <v>45381</v>
      </c>
      <c r="G239">
        <v>35900</v>
      </c>
      <c r="H239">
        <v>0</v>
      </c>
      <c r="I239">
        <v>0</v>
      </c>
      <c r="J239">
        <v>0</v>
      </c>
      <c r="K239" t="s">
        <v>1356</v>
      </c>
      <c r="L239">
        <v>33400</v>
      </c>
      <c r="M239" t="s">
        <v>1344</v>
      </c>
      <c r="N239">
        <v>69700</v>
      </c>
      <c r="O239" t="s">
        <v>1357</v>
      </c>
      <c r="P239" t="s">
        <v>1338</v>
      </c>
      <c r="Q239" s="1">
        <v>44334</v>
      </c>
      <c r="R239" t="s">
        <v>1460</v>
      </c>
      <c r="S239">
        <v>0</v>
      </c>
      <c r="T239">
        <v>0</v>
      </c>
    </row>
    <row r="240" spans="1:20" x14ac:dyDescent="0.25">
      <c r="A240" t="s">
        <v>1331</v>
      </c>
      <c r="B240" t="s">
        <v>1375</v>
      </c>
      <c r="C240" t="s">
        <v>1363</v>
      </c>
      <c r="D240" t="s">
        <v>1334</v>
      </c>
      <c r="E240">
        <v>38</v>
      </c>
      <c r="F240" s="1">
        <v>44153</v>
      </c>
      <c r="G240">
        <v>40700</v>
      </c>
      <c r="H240">
        <v>0</v>
      </c>
      <c r="I240">
        <v>0</v>
      </c>
      <c r="J240">
        <v>0</v>
      </c>
      <c r="K240" t="s">
        <v>1356</v>
      </c>
      <c r="L240">
        <v>40600</v>
      </c>
      <c r="M240" t="s">
        <v>1359</v>
      </c>
      <c r="N240">
        <v>3900</v>
      </c>
      <c r="O240" t="s">
        <v>1357</v>
      </c>
      <c r="P240" t="s">
        <v>1361</v>
      </c>
      <c r="Q240" s="1">
        <v>44405</v>
      </c>
      <c r="R240" t="s">
        <v>1928</v>
      </c>
      <c r="S240">
        <v>0</v>
      </c>
      <c r="T240">
        <v>0</v>
      </c>
    </row>
    <row r="241" spans="1:20" x14ac:dyDescent="0.25">
      <c r="A241" t="s">
        <v>1366</v>
      </c>
      <c r="B241" t="s">
        <v>1354</v>
      </c>
      <c r="C241" t="s">
        <v>1355</v>
      </c>
      <c r="D241" t="s">
        <v>1342</v>
      </c>
      <c r="E241">
        <v>34</v>
      </c>
      <c r="F241" s="1">
        <v>44078</v>
      </c>
      <c r="G241">
        <v>39200</v>
      </c>
      <c r="H241">
        <v>0</v>
      </c>
      <c r="I241">
        <v>0</v>
      </c>
      <c r="J241">
        <v>0</v>
      </c>
      <c r="K241" t="s">
        <v>1356</v>
      </c>
      <c r="L241">
        <v>40700</v>
      </c>
      <c r="M241" t="s">
        <v>1336</v>
      </c>
      <c r="N241">
        <v>13700</v>
      </c>
      <c r="O241" t="s">
        <v>1357</v>
      </c>
      <c r="P241" t="s">
        <v>1345</v>
      </c>
      <c r="Q241" s="1">
        <v>46047</v>
      </c>
      <c r="R241" t="s">
        <v>1996</v>
      </c>
      <c r="S241">
        <v>0</v>
      </c>
      <c r="T241">
        <v>0</v>
      </c>
    </row>
    <row r="242" spans="1:20" x14ac:dyDescent="0.25">
      <c r="A242" t="s">
        <v>1331</v>
      </c>
      <c r="B242" t="s">
        <v>1371</v>
      </c>
      <c r="C242" t="s">
        <v>1372</v>
      </c>
      <c r="D242" t="s">
        <v>1334</v>
      </c>
      <c r="E242">
        <v>40</v>
      </c>
      <c r="F242" s="1">
        <v>45773</v>
      </c>
      <c r="G242">
        <v>84200</v>
      </c>
      <c r="H242">
        <v>0</v>
      </c>
      <c r="I242">
        <v>0</v>
      </c>
      <c r="J242">
        <v>0</v>
      </c>
      <c r="K242" t="s">
        <v>1356</v>
      </c>
      <c r="L242">
        <v>86300</v>
      </c>
      <c r="M242" t="s">
        <v>1359</v>
      </c>
      <c r="N242">
        <v>4400</v>
      </c>
      <c r="O242" t="s">
        <v>1357</v>
      </c>
      <c r="P242" t="s">
        <v>1338</v>
      </c>
      <c r="Q242" s="1">
        <v>44755</v>
      </c>
      <c r="R242" t="s">
        <v>1534</v>
      </c>
      <c r="S242">
        <v>0</v>
      </c>
      <c r="T242">
        <v>0</v>
      </c>
    </row>
    <row r="243" spans="1:20" x14ac:dyDescent="0.25">
      <c r="A243" t="s">
        <v>1331</v>
      </c>
      <c r="B243" t="s">
        <v>1375</v>
      </c>
      <c r="C243" t="s">
        <v>1363</v>
      </c>
      <c r="D243" t="s">
        <v>1334</v>
      </c>
      <c r="E243">
        <v>38</v>
      </c>
      <c r="F243" s="1">
        <v>45879</v>
      </c>
      <c r="G243">
        <v>20500</v>
      </c>
      <c r="H243">
        <v>0</v>
      </c>
      <c r="I243">
        <v>0</v>
      </c>
      <c r="J243">
        <v>0</v>
      </c>
      <c r="K243" t="s">
        <v>1356</v>
      </c>
      <c r="L243">
        <v>22700</v>
      </c>
      <c r="M243" t="s">
        <v>1344</v>
      </c>
      <c r="N243">
        <v>21700</v>
      </c>
      <c r="O243" t="s">
        <v>1357</v>
      </c>
      <c r="P243" t="s">
        <v>1345</v>
      </c>
      <c r="Q243" s="1">
        <v>45299</v>
      </c>
      <c r="R243" t="s">
        <v>1762</v>
      </c>
      <c r="S243">
        <v>0</v>
      </c>
      <c r="T243">
        <v>0</v>
      </c>
    </row>
    <row r="244" spans="1:20" x14ac:dyDescent="0.25">
      <c r="A244" t="s">
        <v>1331</v>
      </c>
      <c r="B244" t="s">
        <v>1340</v>
      </c>
      <c r="C244" t="s">
        <v>1341</v>
      </c>
      <c r="D244" t="s">
        <v>1342</v>
      </c>
      <c r="E244">
        <v>30</v>
      </c>
      <c r="F244" s="1">
        <v>45247</v>
      </c>
      <c r="G244">
        <v>23700</v>
      </c>
      <c r="H244">
        <v>0</v>
      </c>
      <c r="I244">
        <v>0</v>
      </c>
      <c r="J244">
        <v>0</v>
      </c>
      <c r="K244" t="s">
        <v>1356</v>
      </c>
      <c r="L244">
        <v>28700</v>
      </c>
      <c r="M244" t="s">
        <v>1359</v>
      </c>
      <c r="N244">
        <v>2700</v>
      </c>
      <c r="O244" t="s">
        <v>1357</v>
      </c>
      <c r="P244" t="s">
        <v>1345</v>
      </c>
      <c r="Q244" s="1">
        <v>46031</v>
      </c>
      <c r="R244" t="s">
        <v>1890</v>
      </c>
      <c r="S244">
        <v>0</v>
      </c>
      <c r="T244">
        <v>0</v>
      </c>
    </row>
    <row r="245" spans="1:20" x14ac:dyDescent="0.25">
      <c r="A245" t="s">
        <v>1339</v>
      </c>
      <c r="B245" t="s">
        <v>1347</v>
      </c>
      <c r="C245" t="s">
        <v>1348</v>
      </c>
      <c r="D245" t="s">
        <v>1334</v>
      </c>
      <c r="E245">
        <v>45</v>
      </c>
      <c r="F245" s="1">
        <v>45276</v>
      </c>
      <c r="G245">
        <v>60100</v>
      </c>
      <c r="H245">
        <v>650300</v>
      </c>
      <c r="I245">
        <v>8.3800000000000008</v>
      </c>
      <c r="J245">
        <v>20492</v>
      </c>
      <c r="K245" t="s">
        <v>1335</v>
      </c>
      <c r="L245">
        <v>66000</v>
      </c>
      <c r="M245" t="s">
        <v>16</v>
      </c>
      <c r="N245">
        <v>13100</v>
      </c>
      <c r="O245" t="s">
        <v>1337</v>
      </c>
      <c r="P245" t="s">
        <v>1376</v>
      </c>
      <c r="Q245" s="1">
        <v>45010</v>
      </c>
      <c r="R245" t="s">
        <v>1442</v>
      </c>
      <c r="S245">
        <v>1</v>
      </c>
      <c r="T245">
        <v>0</v>
      </c>
    </row>
    <row r="246" spans="1:20" x14ac:dyDescent="0.25">
      <c r="A246" t="s">
        <v>1346</v>
      </c>
      <c r="B246" t="s">
        <v>1375</v>
      </c>
      <c r="C246" t="s">
        <v>1363</v>
      </c>
      <c r="D246" t="s">
        <v>1334</v>
      </c>
      <c r="E246">
        <v>22</v>
      </c>
      <c r="F246" s="1">
        <v>45013</v>
      </c>
      <c r="G246">
        <v>25100</v>
      </c>
      <c r="H246">
        <v>1282500</v>
      </c>
      <c r="I246">
        <v>11.69</v>
      </c>
      <c r="J246">
        <v>60186</v>
      </c>
      <c r="K246" t="s">
        <v>1343</v>
      </c>
      <c r="L246">
        <v>27900</v>
      </c>
      <c r="M246" t="s">
        <v>1352</v>
      </c>
      <c r="N246">
        <v>3900</v>
      </c>
      <c r="O246" t="s">
        <v>1337</v>
      </c>
      <c r="P246" t="s">
        <v>1338</v>
      </c>
      <c r="Q246" s="1">
        <v>44493</v>
      </c>
      <c r="R246" t="s">
        <v>1997</v>
      </c>
      <c r="S246">
        <v>1</v>
      </c>
      <c r="T246">
        <v>1</v>
      </c>
    </row>
    <row r="247" spans="1:20" x14ac:dyDescent="0.25">
      <c r="A247" t="s">
        <v>1331</v>
      </c>
      <c r="B247" t="s">
        <v>1364</v>
      </c>
      <c r="C247" t="s">
        <v>1365</v>
      </c>
      <c r="D247" t="s">
        <v>1334</v>
      </c>
      <c r="E247">
        <v>45</v>
      </c>
      <c r="F247" s="1">
        <v>45396</v>
      </c>
      <c r="G247">
        <v>26900</v>
      </c>
      <c r="H247">
        <v>0</v>
      </c>
      <c r="I247">
        <v>0</v>
      </c>
      <c r="J247">
        <v>0</v>
      </c>
      <c r="K247" t="s">
        <v>1356</v>
      </c>
      <c r="L247">
        <v>16300</v>
      </c>
      <c r="M247" t="s">
        <v>1344</v>
      </c>
      <c r="N247">
        <v>7100</v>
      </c>
      <c r="O247" t="s">
        <v>1357</v>
      </c>
      <c r="P247" t="s">
        <v>1345</v>
      </c>
      <c r="Q247" s="1">
        <v>46077</v>
      </c>
      <c r="R247" t="s">
        <v>1649</v>
      </c>
      <c r="S247">
        <v>0</v>
      </c>
      <c r="T247">
        <v>0</v>
      </c>
    </row>
    <row r="248" spans="1:20" x14ac:dyDescent="0.25">
      <c r="A248" t="s">
        <v>1339</v>
      </c>
      <c r="B248" t="s">
        <v>1332</v>
      </c>
      <c r="C248" t="s">
        <v>1333</v>
      </c>
      <c r="D248" t="s">
        <v>1334</v>
      </c>
      <c r="E248">
        <v>53</v>
      </c>
      <c r="F248" s="1">
        <v>44618</v>
      </c>
      <c r="G248">
        <v>25300</v>
      </c>
      <c r="H248">
        <v>456900</v>
      </c>
      <c r="I248">
        <v>10.78</v>
      </c>
      <c r="J248">
        <v>11760</v>
      </c>
      <c r="K248" t="s">
        <v>1343</v>
      </c>
      <c r="L248">
        <v>25600</v>
      </c>
      <c r="M248" t="s">
        <v>1344</v>
      </c>
      <c r="N248">
        <v>3400</v>
      </c>
      <c r="O248" t="s">
        <v>1337</v>
      </c>
      <c r="P248" t="s">
        <v>1338</v>
      </c>
      <c r="Q248" s="1">
        <v>45881</v>
      </c>
      <c r="R248" t="s">
        <v>1671</v>
      </c>
      <c r="S248">
        <v>1</v>
      </c>
      <c r="T248">
        <v>1</v>
      </c>
    </row>
    <row r="249" spans="1:20" x14ac:dyDescent="0.25">
      <c r="A249" t="s">
        <v>1366</v>
      </c>
      <c r="B249" t="s">
        <v>1367</v>
      </c>
      <c r="C249" t="s">
        <v>1341</v>
      </c>
      <c r="D249" t="s">
        <v>1334</v>
      </c>
      <c r="E249">
        <v>56</v>
      </c>
      <c r="F249" s="1">
        <v>44040</v>
      </c>
      <c r="G249">
        <v>36500</v>
      </c>
      <c r="H249">
        <v>296800</v>
      </c>
      <c r="I249">
        <v>7.76</v>
      </c>
      <c r="J249">
        <v>7212</v>
      </c>
      <c r="K249" t="s">
        <v>1343</v>
      </c>
      <c r="L249">
        <v>40900</v>
      </c>
      <c r="M249" t="s">
        <v>1359</v>
      </c>
      <c r="N249">
        <v>17800</v>
      </c>
      <c r="O249" t="s">
        <v>1337</v>
      </c>
      <c r="P249" t="s">
        <v>1376</v>
      </c>
      <c r="Q249" s="1">
        <v>45081</v>
      </c>
      <c r="R249" t="s">
        <v>1727</v>
      </c>
      <c r="S249">
        <v>1</v>
      </c>
      <c r="T249">
        <v>1</v>
      </c>
    </row>
    <row r="250" spans="1:20" x14ac:dyDescent="0.25">
      <c r="A250" t="s">
        <v>1339</v>
      </c>
      <c r="B250" t="s">
        <v>1358</v>
      </c>
      <c r="C250" t="s">
        <v>1333</v>
      </c>
      <c r="D250" t="s">
        <v>1334</v>
      </c>
      <c r="E250">
        <v>51</v>
      </c>
      <c r="F250" s="1">
        <v>45376</v>
      </c>
      <c r="G250">
        <v>139600</v>
      </c>
      <c r="H250">
        <v>0</v>
      </c>
      <c r="I250">
        <v>0</v>
      </c>
      <c r="J250">
        <v>0</v>
      </c>
      <c r="K250" t="s">
        <v>1356</v>
      </c>
      <c r="L250">
        <v>165000</v>
      </c>
      <c r="M250" t="s">
        <v>16</v>
      </c>
      <c r="N250">
        <v>4000</v>
      </c>
      <c r="O250" t="s">
        <v>1357</v>
      </c>
      <c r="P250" t="s">
        <v>1338</v>
      </c>
      <c r="Q250" s="1">
        <v>45623</v>
      </c>
      <c r="R250" t="s">
        <v>1447</v>
      </c>
      <c r="S250">
        <v>0</v>
      </c>
      <c r="T250">
        <v>0</v>
      </c>
    </row>
    <row r="251" spans="1:20" x14ac:dyDescent="0.25">
      <c r="A251" t="s">
        <v>1331</v>
      </c>
      <c r="B251" t="s">
        <v>1354</v>
      </c>
      <c r="C251" t="s">
        <v>1355</v>
      </c>
      <c r="D251" t="s">
        <v>1334</v>
      </c>
      <c r="E251">
        <v>34</v>
      </c>
      <c r="F251" s="1">
        <v>44478</v>
      </c>
      <c r="G251">
        <v>169000</v>
      </c>
      <c r="H251">
        <v>0</v>
      </c>
      <c r="I251">
        <v>0</v>
      </c>
      <c r="J251">
        <v>0</v>
      </c>
      <c r="K251" t="s">
        <v>1356</v>
      </c>
      <c r="L251">
        <v>139700</v>
      </c>
      <c r="M251" t="s">
        <v>1359</v>
      </c>
      <c r="N251">
        <v>14000</v>
      </c>
      <c r="O251" t="s">
        <v>1357</v>
      </c>
      <c r="P251" t="s">
        <v>1376</v>
      </c>
      <c r="Q251" s="1">
        <v>43604</v>
      </c>
      <c r="R251" t="s">
        <v>1516</v>
      </c>
      <c r="S251">
        <v>0</v>
      </c>
      <c r="T251">
        <v>0</v>
      </c>
    </row>
    <row r="252" spans="1:20" x14ac:dyDescent="0.25">
      <c r="A252" t="s">
        <v>1346</v>
      </c>
      <c r="B252" t="s">
        <v>1375</v>
      </c>
      <c r="C252" t="s">
        <v>1363</v>
      </c>
      <c r="D252" t="s">
        <v>1334</v>
      </c>
      <c r="E252">
        <v>21</v>
      </c>
      <c r="F252" s="1">
        <v>44135</v>
      </c>
      <c r="G252">
        <v>383200</v>
      </c>
      <c r="H252">
        <v>0</v>
      </c>
      <c r="I252">
        <v>0</v>
      </c>
      <c r="J252">
        <v>0</v>
      </c>
      <c r="K252" t="s">
        <v>1356</v>
      </c>
      <c r="L252">
        <v>320100</v>
      </c>
      <c r="M252" t="s">
        <v>1359</v>
      </c>
      <c r="N252">
        <v>6200</v>
      </c>
      <c r="O252" t="s">
        <v>1357</v>
      </c>
      <c r="P252" t="s">
        <v>1376</v>
      </c>
      <c r="Q252" s="1">
        <v>44688</v>
      </c>
      <c r="R252" t="s">
        <v>1998</v>
      </c>
      <c r="S252">
        <v>0</v>
      </c>
      <c r="T252">
        <v>0</v>
      </c>
    </row>
    <row r="253" spans="1:20" x14ac:dyDescent="0.25">
      <c r="A253" t="s">
        <v>1346</v>
      </c>
      <c r="B253" t="s">
        <v>1371</v>
      </c>
      <c r="C253" t="s">
        <v>1372</v>
      </c>
      <c r="D253" t="s">
        <v>1342</v>
      </c>
      <c r="E253">
        <v>36</v>
      </c>
      <c r="F253" s="1">
        <v>43734</v>
      </c>
      <c r="G253">
        <v>371500</v>
      </c>
      <c r="H253">
        <v>440100</v>
      </c>
      <c r="I253">
        <v>15.31</v>
      </c>
      <c r="J253">
        <v>39787</v>
      </c>
      <c r="K253" t="s">
        <v>1335</v>
      </c>
      <c r="L253">
        <v>318200</v>
      </c>
      <c r="M253" t="s">
        <v>1344</v>
      </c>
      <c r="N253">
        <v>7700</v>
      </c>
      <c r="O253" t="s">
        <v>1337</v>
      </c>
      <c r="P253" t="s">
        <v>1338</v>
      </c>
      <c r="Q253" s="1">
        <v>45871</v>
      </c>
      <c r="R253" t="s">
        <v>1999</v>
      </c>
      <c r="S253">
        <v>1</v>
      </c>
      <c r="T253">
        <v>0</v>
      </c>
    </row>
    <row r="254" spans="1:20" x14ac:dyDescent="0.25">
      <c r="A254" t="s">
        <v>1339</v>
      </c>
      <c r="B254" t="s">
        <v>1360</v>
      </c>
      <c r="C254" t="s">
        <v>1341</v>
      </c>
      <c r="D254" t="s">
        <v>1334</v>
      </c>
      <c r="E254">
        <v>23</v>
      </c>
      <c r="F254" s="1">
        <v>44749</v>
      </c>
      <c r="G254">
        <v>146300</v>
      </c>
      <c r="H254">
        <v>334300</v>
      </c>
      <c r="I254">
        <v>13.91</v>
      </c>
      <c r="J254">
        <v>9120</v>
      </c>
      <c r="K254" t="s">
        <v>1343</v>
      </c>
      <c r="L254">
        <v>165900</v>
      </c>
      <c r="M254" t="s">
        <v>1359</v>
      </c>
      <c r="N254">
        <v>9700</v>
      </c>
      <c r="O254" t="s">
        <v>1337</v>
      </c>
      <c r="P254" t="s">
        <v>1361</v>
      </c>
      <c r="Q254" s="1">
        <v>44857</v>
      </c>
      <c r="R254" t="s">
        <v>2000</v>
      </c>
      <c r="S254">
        <v>1</v>
      </c>
      <c r="T254">
        <v>1</v>
      </c>
    </row>
    <row r="255" spans="1:20" x14ac:dyDescent="0.25">
      <c r="A255" t="s">
        <v>1346</v>
      </c>
      <c r="B255" t="s">
        <v>1373</v>
      </c>
      <c r="C255" t="s">
        <v>1365</v>
      </c>
      <c r="D255" t="s">
        <v>1334</v>
      </c>
      <c r="E255">
        <v>55</v>
      </c>
      <c r="F255" s="1">
        <v>44389</v>
      </c>
      <c r="G255">
        <v>179700</v>
      </c>
      <c r="H255">
        <v>395600</v>
      </c>
      <c r="I255">
        <v>13.33</v>
      </c>
      <c r="J255">
        <v>9068</v>
      </c>
      <c r="K255" t="s">
        <v>1335</v>
      </c>
      <c r="L255">
        <v>226100</v>
      </c>
      <c r="M255" t="s">
        <v>1352</v>
      </c>
      <c r="N255">
        <v>4300</v>
      </c>
      <c r="O255" t="s">
        <v>1337</v>
      </c>
      <c r="P255" t="s">
        <v>1376</v>
      </c>
      <c r="Q255" s="1">
        <v>44416</v>
      </c>
      <c r="R255" t="s">
        <v>1938</v>
      </c>
      <c r="S255">
        <v>1</v>
      </c>
      <c r="T255">
        <v>0</v>
      </c>
    </row>
    <row r="256" spans="1:20" x14ac:dyDescent="0.25">
      <c r="A256" t="s">
        <v>1346</v>
      </c>
      <c r="B256" t="s">
        <v>1364</v>
      </c>
      <c r="C256" t="s">
        <v>1365</v>
      </c>
      <c r="D256" t="s">
        <v>1334</v>
      </c>
      <c r="E256">
        <v>61</v>
      </c>
      <c r="F256" s="1">
        <v>44591</v>
      </c>
      <c r="G256">
        <v>83800</v>
      </c>
      <c r="H256">
        <v>622200</v>
      </c>
      <c r="I256">
        <v>11.68</v>
      </c>
      <c r="J256">
        <v>55189</v>
      </c>
      <c r="K256" t="s">
        <v>1335</v>
      </c>
      <c r="L256">
        <v>75300</v>
      </c>
      <c r="M256" t="s">
        <v>1359</v>
      </c>
      <c r="N256">
        <v>10300</v>
      </c>
      <c r="O256" t="s">
        <v>1337</v>
      </c>
      <c r="P256" t="s">
        <v>1338</v>
      </c>
      <c r="Q256" s="1">
        <v>44187</v>
      </c>
      <c r="R256" t="s">
        <v>1656</v>
      </c>
      <c r="S256">
        <v>1</v>
      </c>
      <c r="T256">
        <v>0</v>
      </c>
    </row>
    <row r="257" spans="1:20" x14ac:dyDescent="0.25">
      <c r="A257" t="s">
        <v>1339</v>
      </c>
      <c r="B257" t="s">
        <v>1362</v>
      </c>
      <c r="C257" t="s">
        <v>1363</v>
      </c>
      <c r="D257" t="s">
        <v>1334</v>
      </c>
      <c r="E257">
        <v>26</v>
      </c>
      <c r="F257" s="1">
        <v>44995</v>
      </c>
      <c r="G257">
        <v>116700</v>
      </c>
      <c r="H257">
        <v>1212200</v>
      </c>
      <c r="I257">
        <v>14.18</v>
      </c>
      <c r="J257">
        <v>41536</v>
      </c>
      <c r="K257" t="s">
        <v>1351</v>
      </c>
      <c r="L257">
        <v>143200</v>
      </c>
      <c r="M257" t="s">
        <v>1352</v>
      </c>
      <c r="N257">
        <v>33700</v>
      </c>
      <c r="O257" t="s">
        <v>1353</v>
      </c>
      <c r="P257" t="s">
        <v>1345</v>
      </c>
      <c r="Q257" s="1">
        <v>44365</v>
      </c>
      <c r="R257" t="s">
        <v>2001</v>
      </c>
      <c r="S257">
        <v>1</v>
      </c>
      <c r="T257">
        <v>0</v>
      </c>
    </row>
    <row r="258" spans="1:20" x14ac:dyDescent="0.25">
      <c r="A258" t="s">
        <v>1339</v>
      </c>
      <c r="B258" t="s">
        <v>1369</v>
      </c>
      <c r="C258" t="s">
        <v>1370</v>
      </c>
      <c r="D258" t="s">
        <v>1342</v>
      </c>
      <c r="E258">
        <v>45</v>
      </c>
      <c r="F258" s="1">
        <v>45224</v>
      </c>
      <c r="G258">
        <v>391300</v>
      </c>
      <c r="H258">
        <v>1284600</v>
      </c>
      <c r="I258">
        <v>10.050000000000001</v>
      </c>
      <c r="J258">
        <v>32612</v>
      </c>
      <c r="K258" t="s">
        <v>1343</v>
      </c>
      <c r="L258">
        <v>403400</v>
      </c>
      <c r="M258" t="s">
        <v>1344</v>
      </c>
      <c r="N258">
        <v>4200</v>
      </c>
      <c r="O258" t="s">
        <v>1337</v>
      </c>
      <c r="P258" t="s">
        <v>1345</v>
      </c>
      <c r="Q258" s="1">
        <v>44974</v>
      </c>
      <c r="R258" t="s">
        <v>2002</v>
      </c>
      <c r="S258">
        <v>1</v>
      </c>
      <c r="T258">
        <v>1</v>
      </c>
    </row>
    <row r="259" spans="1:20" x14ac:dyDescent="0.25">
      <c r="A259" t="s">
        <v>1331</v>
      </c>
      <c r="B259" t="s">
        <v>1358</v>
      </c>
      <c r="C259" t="s">
        <v>1333</v>
      </c>
      <c r="D259" t="s">
        <v>1334</v>
      </c>
      <c r="E259">
        <v>33</v>
      </c>
      <c r="F259" s="1">
        <v>45060</v>
      </c>
      <c r="G259">
        <v>102800</v>
      </c>
      <c r="H259">
        <v>0</v>
      </c>
      <c r="I259">
        <v>0</v>
      </c>
      <c r="J259">
        <v>0</v>
      </c>
      <c r="K259" t="s">
        <v>1356</v>
      </c>
      <c r="L259">
        <v>99600</v>
      </c>
      <c r="M259" t="s">
        <v>16</v>
      </c>
      <c r="N259">
        <v>24400</v>
      </c>
      <c r="O259" t="s">
        <v>1357</v>
      </c>
      <c r="P259" t="s">
        <v>1338</v>
      </c>
      <c r="Q259" s="1">
        <v>46031</v>
      </c>
      <c r="R259" t="s">
        <v>1649</v>
      </c>
      <c r="S259">
        <v>0</v>
      </c>
      <c r="T259">
        <v>0</v>
      </c>
    </row>
    <row r="260" spans="1:20" x14ac:dyDescent="0.25">
      <c r="A260" t="s">
        <v>1339</v>
      </c>
      <c r="B260" t="s">
        <v>1349</v>
      </c>
      <c r="C260" t="s">
        <v>1350</v>
      </c>
      <c r="D260" t="s">
        <v>1334</v>
      </c>
      <c r="E260">
        <v>54</v>
      </c>
      <c r="F260" s="1">
        <v>43712</v>
      </c>
      <c r="G260">
        <v>199900</v>
      </c>
      <c r="H260">
        <v>0</v>
      </c>
      <c r="I260">
        <v>0</v>
      </c>
      <c r="J260">
        <v>0</v>
      </c>
      <c r="K260" t="s">
        <v>1356</v>
      </c>
      <c r="L260">
        <v>189300</v>
      </c>
      <c r="M260" t="s">
        <v>1352</v>
      </c>
      <c r="N260">
        <v>32700</v>
      </c>
      <c r="O260" t="s">
        <v>1357</v>
      </c>
      <c r="P260" t="s">
        <v>1338</v>
      </c>
      <c r="Q260" s="1">
        <v>44922</v>
      </c>
      <c r="R260" t="s">
        <v>2003</v>
      </c>
      <c r="S260">
        <v>0</v>
      </c>
      <c r="T260">
        <v>0</v>
      </c>
    </row>
    <row r="261" spans="1:20" x14ac:dyDescent="0.25">
      <c r="A261" t="s">
        <v>1339</v>
      </c>
      <c r="B261" t="s">
        <v>1354</v>
      </c>
      <c r="C261" t="s">
        <v>1355</v>
      </c>
      <c r="D261" t="s">
        <v>1342</v>
      </c>
      <c r="E261">
        <v>28</v>
      </c>
      <c r="F261" s="1">
        <v>45026</v>
      </c>
      <c r="G261">
        <v>33900</v>
      </c>
      <c r="H261">
        <v>337300</v>
      </c>
      <c r="I261">
        <v>9.85</v>
      </c>
      <c r="J261">
        <v>8531</v>
      </c>
      <c r="K261" t="s">
        <v>1335</v>
      </c>
      <c r="L261">
        <v>40200</v>
      </c>
      <c r="M261" t="s">
        <v>16</v>
      </c>
      <c r="N261">
        <v>4100</v>
      </c>
      <c r="O261" t="s">
        <v>1337</v>
      </c>
      <c r="P261" t="s">
        <v>1338</v>
      </c>
      <c r="Q261" s="1">
        <v>44829</v>
      </c>
      <c r="R261" t="s">
        <v>1978</v>
      </c>
      <c r="S261">
        <v>1</v>
      </c>
      <c r="T261">
        <v>0</v>
      </c>
    </row>
    <row r="262" spans="1:20" x14ac:dyDescent="0.25">
      <c r="A262" t="s">
        <v>1331</v>
      </c>
      <c r="B262" t="s">
        <v>1367</v>
      </c>
      <c r="C262" t="s">
        <v>1341</v>
      </c>
      <c r="D262" t="s">
        <v>1342</v>
      </c>
      <c r="E262">
        <v>41</v>
      </c>
      <c r="F262" s="1">
        <v>45644</v>
      </c>
      <c r="G262">
        <v>42600</v>
      </c>
      <c r="H262">
        <v>361300</v>
      </c>
      <c r="I262">
        <v>12.81</v>
      </c>
      <c r="J262">
        <v>8186</v>
      </c>
      <c r="K262" t="s">
        <v>1343</v>
      </c>
      <c r="L262">
        <v>46100</v>
      </c>
      <c r="M262" t="s">
        <v>16</v>
      </c>
      <c r="N262">
        <v>2300</v>
      </c>
      <c r="O262" t="s">
        <v>1337</v>
      </c>
      <c r="P262" t="s">
        <v>1338</v>
      </c>
      <c r="Q262" s="1">
        <v>45428</v>
      </c>
      <c r="R262" t="s">
        <v>2004</v>
      </c>
      <c r="S262">
        <v>1</v>
      </c>
      <c r="T262">
        <v>1</v>
      </c>
    </row>
    <row r="263" spans="1:20" x14ac:dyDescent="0.25">
      <c r="A263" t="s">
        <v>1339</v>
      </c>
      <c r="B263" t="s">
        <v>1358</v>
      </c>
      <c r="C263" t="s">
        <v>1333</v>
      </c>
      <c r="D263" t="s">
        <v>1334</v>
      </c>
      <c r="E263">
        <v>54</v>
      </c>
      <c r="F263" s="1">
        <v>45866</v>
      </c>
      <c r="G263">
        <v>97800</v>
      </c>
      <c r="H263">
        <v>266000</v>
      </c>
      <c r="I263">
        <v>14.22</v>
      </c>
      <c r="J263">
        <v>23911</v>
      </c>
      <c r="K263" t="s">
        <v>1343</v>
      </c>
      <c r="L263">
        <v>153400</v>
      </c>
      <c r="M263" t="s">
        <v>1352</v>
      </c>
      <c r="N263">
        <v>11200</v>
      </c>
      <c r="O263" t="s">
        <v>1337</v>
      </c>
      <c r="P263" t="s">
        <v>1345</v>
      </c>
      <c r="Q263" s="1">
        <v>44931</v>
      </c>
      <c r="R263" t="s">
        <v>2005</v>
      </c>
      <c r="S263">
        <v>1</v>
      </c>
      <c r="T263">
        <v>1</v>
      </c>
    </row>
    <row r="264" spans="1:20" x14ac:dyDescent="0.25">
      <c r="A264" t="s">
        <v>1331</v>
      </c>
      <c r="B264" t="s">
        <v>1375</v>
      </c>
      <c r="C264" t="s">
        <v>1363</v>
      </c>
      <c r="D264" t="s">
        <v>1342</v>
      </c>
      <c r="E264">
        <v>24</v>
      </c>
      <c r="F264" s="1">
        <v>45709</v>
      </c>
      <c r="G264">
        <v>85200</v>
      </c>
      <c r="H264">
        <v>591800</v>
      </c>
      <c r="I264">
        <v>14.81</v>
      </c>
      <c r="J264">
        <v>28641</v>
      </c>
      <c r="K264" t="s">
        <v>1343</v>
      </c>
      <c r="L264">
        <v>67000</v>
      </c>
      <c r="M264" t="s">
        <v>1344</v>
      </c>
      <c r="N264">
        <v>5200</v>
      </c>
      <c r="O264" t="s">
        <v>1337</v>
      </c>
      <c r="P264" t="s">
        <v>1338</v>
      </c>
      <c r="Q264" s="1">
        <v>45878</v>
      </c>
      <c r="R264" t="s">
        <v>1382</v>
      </c>
      <c r="S264">
        <v>1</v>
      </c>
      <c r="T264">
        <v>1</v>
      </c>
    </row>
    <row r="265" spans="1:20" x14ac:dyDescent="0.25">
      <c r="A265" t="s">
        <v>1339</v>
      </c>
      <c r="B265" t="s">
        <v>1340</v>
      </c>
      <c r="C265" t="s">
        <v>1341</v>
      </c>
      <c r="D265" t="s">
        <v>1342</v>
      </c>
      <c r="E265">
        <v>45</v>
      </c>
      <c r="F265" s="1">
        <v>45405</v>
      </c>
      <c r="G265">
        <v>44300</v>
      </c>
      <c r="H265">
        <v>0</v>
      </c>
      <c r="I265">
        <v>0</v>
      </c>
      <c r="J265">
        <v>0</v>
      </c>
      <c r="K265" t="s">
        <v>1356</v>
      </c>
      <c r="L265">
        <v>50000</v>
      </c>
      <c r="M265" t="s">
        <v>1336</v>
      </c>
      <c r="N265">
        <v>45700</v>
      </c>
      <c r="O265" t="s">
        <v>1357</v>
      </c>
      <c r="P265" t="s">
        <v>1361</v>
      </c>
      <c r="Q265" s="1">
        <v>44367</v>
      </c>
      <c r="R265" t="s">
        <v>1876</v>
      </c>
      <c r="S265">
        <v>0</v>
      </c>
      <c r="T265">
        <v>0</v>
      </c>
    </row>
    <row r="266" spans="1:20" x14ac:dyDescent="0.25">
      <c r="A266" t="s">
        <v>1331</v>
      </c>
      <c r="B266" t="s">
        <v>1373</v>
      </c>
      <c r="C266" t="s">
        <v>1365</v>
      </c>
      <c r="D266" t="s">
        <v>1334</v>
      </c>
      <c r="E266">
        <v>35</v>
      </c>
      <c r="F266" s="1">
        <v>44395</v>
      </c>
      <c r="G266">
        <v>580400</v>
      </c>
      <c r="H266">
        <v>1744300</v>
      </c>
      <c r="I266">
        <v>9.59</v>
      </c>
      <c r="J266">
        <v>36710</v>
      </c>
      <c r="K266" t="s">
        <v>1335</v>
      </c>
      <c r="L266">
        <v>503600</v>
      </c>
      <c r="M266" t="s">
        <v>16</v>
      </c>
      <c r="N266">
        <v>8800</v>
      </c>
      <c r="O266" t="s">
        <v>1337</v>
      </c>
      <c r="P266" t="s">
        <v>1345</v>
      </c>
      <c r="Q266" s="1">
        <v>44290</v>
      </c>
      <c r="R266" t="s">
        <v>1717</v>
      </c>
      <c r="S266">
        <v>1</v>
      </c>
      <c r="T266">
        <v>0</v>
      </c>
    </row>
    <row r="267" spans="1:20" x14ac:dyDescent="0.25">
      <c r="A267" t="s">
        <v>1339</v>
      </c>
      <c r="B267" t="s">
        <v>1371</v>
      </c>
      <c r="C267" t="s">
        <v>1372</v>
      </c>
      <c r="D267" t="s">
        <v>1342</v>
      </c>
      <c r="E267">
        <v>24</v>
      </c>
      <c r="F267" s="1">
        <v>43692</v>
      </c>
      <c r="G267">
        <v>86900</v>
      </c>
      <c r="H267">
        <v>1170800</v>
      </c>
      <c r="I267">
        <v>9.94</v>
      </c>
      <c r="J267">
        <v>37745</v>
      </c>
      <c r="K267" t="s">
        <v>1343</v>
      </c>
      <c r="L267">
        <v>68000</v>
      </c>
      <c r="M267" t="s">
        <v>16</v>
      </c>
      <c r="N267">
        <v>4100</v>
      </c>
      <c r="O267" t="s">
        <v>1337</v>
      </c>
      <c r="P267" t="s">
        <v>1338</v>
      </c>
      <c r="Q267" s="1">
        <v>45001</v>
      </c>
      <c r="R267" t="s">
        <v>1989</v>
      </c>
      <c r="S267">
        <v>1</v>
      </c>
      <c r="T267">
        <v>1</v>
      </c>
    </row>
    <row r="268" spans="1:20" x14ac:dyDescent="0.25">
      <c r="A268" t="s">
        <v>1346</v>
      </c>
      <c r="B268" t="s">
        <v>1373</v>
      </c>
      <c r="C268" t="s">
        <v>1365</v>
      </c>
      <c r="D268" t="s">
        <v>1342</v>
      </c>
      <c r="E268">
        <v>65</v>
      </c>
      <c r="F268" s="1">
        <v>43730</v>
      </c>
      <c r="G268">
        <v>51500</v>
      </c>
      <c r="H268">
        <v>659700</v>
      </c>
      <c r="I268">
        <v>7.42</v>
      </c>
      <c r="J268">
        <v>15926</v>
      </c>
      <c r="K268" t="s">
        <v>1343</v>
      </c>
      <c r="L268">
        <v>51400</v>
      </c>
      <c r="M268" t="s">
        <v>1344</v>
      </c>
      <c r="N268">
        <v>3000</v>
      </c>
      <c r="O268" t="s">
        <v>1337</v>
      </c>
      <c r="P268" t="s">
        <v>1345</v>
      </c>
      <c r="Q268" s="1">
        <v>46165</v>
      </c>
      <c r="R268" t="s">
        <v>2006</v>
      </c>
      <c r="S268">
        <v>1</v>
      </c>
      <c r="T268">
        <v>1</v>
      </c>
    </row>
    <row r="269" spans="1:20" x14ac:dyDescent="0.25">
      <c r="A269" t="s">
        <v>1339</v>
      </c>
      <c r="B269" t="s">
        <v>1362</v>
      </c>
      <c r="C269" t="s">
        <v>1363</v>
      </c>
      <c r="D269" t="s">
        <v>1334</v>
      </c>
      <c r="E269">
        <v>32</v>
      </c>
      <c r="F269" s="1">
        <v>44861</v>
      </c>
      <c r="G269">
        <v>85300</v>
      </c>
      <c r="H269">
        <v>428200</v>
      </c>
      <c r="I269">
        <v>13.53</v>
      </c>
      <c r="J269">
        <v>14537</v>
      </c>
      <c r="K269" t="s">
        <v>1343</v>
      </c>
      <c r="L269">
        <v>88200</v>
      </c>
      <c r="M269" t="s">
        <v>1344</v>
      </c>
      <c r="N269">
        <v>22700</v>
      </c>
      <c r="O269" t="s">
        <v>1337</v>
      </c>
      <c r="P269" t="s">
        <v>1345</v>
      </c>
      <c r="Q269" s="1">
        <v>44534</v>
      </c>
      <c r="R269" t="s">
        <v>1615</v>
      </c>
      <c r="S269">
        <v>1</v>
      </c>
      <c r="T269">
        <v>1</v>
      </c>
    </row>
    <row r="270" spans="1:20" x14ac:dyDescent="0.25">
      <c r="A270" t="s">
        <v>1346</v>
      </c>
      <c r="B270" t="s">
        <v>1340</v>
      </c>
      <c r="C270" t="s">
        <v>1341</v>
      </c>
      <c r="D270" t="s">
        <v>1334</v>
      </c>
      <c r="E270">
        <v>52</v>
      </c>
      <c r="F270" s="1">
        <v>44923</v>
      </c>
      <c r="G270">
        <v>76600</v>
      </c>
      <c r="H270">
        <v>0</v>
      </c>
      <c r="I270">
        <v>0</v>
      </c>
      <c r="J270">
        <v>0</v>
      </c>
      <c r="K270" t="s">
        <v>1356</v>
      </c>
      <c r="L270">
        <v>132500</v>
      </c>
      <c r="M270" t="s">
        <v>1359</v>
      </c>
      <c r="N270">
        <v>5100</v>
      </c>
      <c r="O270" t="s">
        <v>1357</v>
      </c>
      <c r="P270" t="s">
        <v>1376</v>
      </c>
      <c r="Q270" s="1">
        <v>46131</v>
      </c>
      <c r="R270" t="s">
        <v>1447</v>
      </c>
      <c r="S270">
        <v>0</v>
      </c>
      <c r="T270">
        <v>0</v>
      </c>
    </row>
    <row r="271" spans="1:20" x14ac:dyDescent="0.25">
      <c r="A271" t="s">
        <v>1339</v>
      </c>
      <c r="B271" t="s">
        <v>1369</v>
      </c>
      <c r="C271" t="s">
        <v>1370</v>
      </c>
      <c r="D271" t="s">
        <v>1334</v>
      </c>
      <c r="E271">
        <v>52</v>
      </c>
      <c r="F271" s="1">
        <v>44111</v>
      </c>
      <c r="G271">
        <v>88000</v>
      </c>
      <c r="H271">
        <v>0</v>
      </c>
      <c r="I271">
        <v>0</v>
      </c>
      <c r="J271">
        <v>0</v>
      </c>
      <c r="K271" t="s">
        <v>1356</v>
      </c>
      <c r="L271">
        <v>83900</v>
      </c>
      <c r="M271" t="s">
        <v>1344</v>
      </c>
      <c r="N271">
        <v>8800</v>
      </c>
      <c r="O271" t="s">
        <v>1357</v>
      </c>
      <c r="P271" t="s">
        <v>1338</v>
      </c>
      <c r="Q271" s="1">
        <v>44587</v>
      </c>
      <c r="R271" t="s">
        <v>1605</v>
      </c>
      <c r="S271">
        <v>0</v>
      </c>
      <c r="T271">
        <v>0</v>
      </c>
    </row>
    <row r="272" spans="1:20" x14ac:dyDescent="0.25">
      <c r="A272" t="s">
        <v>1366</v>
      </c>
      <c r="B272" t="s">
        <v>1371</v>
      </c>
      <c r="C272" t="s">
        <v>1372</v>
      </c>
      <c r="D272" t="s">
        <v>1342</v>
      </c>
      <c r="E272">
        <v>48</v>
      </c>
      <c r="F272" s="1">
        <v>45724</v>
      </c>
      <c r="G272">
        <v>19400</v>
      </c>
      <c r="H272">
        <v>0</v>
      </c>
      <c r="I272">
        <v>0</v>
      </c>
      <c r="J272">
        <v>0</v>
      </c>
      <c r="K272" t="s">
        <v>1356</v>
      </c>
      <c r="L272">
        <v>13900</v>
      </c>
      <c r="M272" t="s">
        <v>16</v>
      </c>
      <c r="N272">
        <v>20100</v>
      </c>
      <c r="O272" t="s">
        <v>1357</v>
      </c>
      <c r="P272" t="s">
        <v>1338</v>
      </c>
      <c r="Q272" s="1">
        <v>44127</v>
      </c>
      <c r="R272" t="s">
        <v>2007</v>
      </c>
      <c r="S272">
        <v>0</v>
      </c>
      <c r="T272">
        <v>0</v>
      </c>
    </row>
    <row r="273" spans="1:20" x14ac:dyDescent="0.25">
      <c r="A273" t="s">
        <v>1331</v>
      </c>
      <c r="B273" t="s">
        <v>1332</v>
      </c>
      <c r="C273" t="s">
        <v>1333</v>
      </c>
      <c r="D273" t="s">
        <v>1342</v>
      </c>
      <c r="E273">
        <v>33</v>
      </c>
      <c r="F273" s="1">
        <v>44884</v>
      </c>
      <c r="G273">
        <v>224900</v>
      </c>
      <c r="H273">
        <v>429200</v>
      </c>
      <c r="I273">
        <v>8.67</v>
      </c>
      <c r="J273">
        <v>10614</v>
      </c>
      <c r="K273" t="s">
        <v>1343</v>
      </c>
      <c r="L273">
        <v>240300</v>
      </c>
      <c r="M273" t="s">
        <v>1352</v>
      </c>
      <c r="N273">
        <v>5500</v>
      </c>
      <c r="O273" t="s">
        <v>1337</v>
      </c>
      <c r="P273" t="s">
        <v>1376</v>
      </c>
      <c r="Q273" s="1">
        <v>44992</v>
      </c>
      <c r="R273" t="s">
        <v>1990</v>
      </c>
      <c r="S273">
        <v>1</v>
      </c>
      <c r="T273">
        <v>1</v>
      </c>
    </row>
    <row r="274" spans="1:20" x14ac:dyDescent="0.25">
      <c r="A274" t="s">
        <v>1366</v>
      </c>
      <c r="B274" t="s">
        <v>1368</v>
      </c>
      <c r="C274" t="s">
        <v>1365</v>
      </c>
      <c r="D274" t="s">
        <v>1342</v>
      </c>
      <c r="E274">
        <v>51</v>
      </c>
      <c r="F274" s="1">
        <v>44939</v>
      </c>
      <c r="G274">
        <v>236000</v>
      </c>
      <c r="H274">
        <v>0</v>
      </c>
      <c r="I274">
        <v>0</v>
      </c>
      <c r="J274">
        <v>0</v>
      </c>
      <c r="K274" t="s">
        <v>1356</v>
      </c>
      <c r="L274">
        <v>113600</v>
      </c>
      <c r="M274" t="s">
        <v>1336</v>
      </c>
      <c r="N274">
        <v>8200</v>
      </c>
      <c r="O274" t="s">
        <v>1357</v>
      </c>
      <c r="P274" t="s">
        <v>1376</v>
      </c>
      <c r="Q274" s="1">
        <v>44375</v>
      </c>
      <c r="R274" t="s">
        <v>1560</v>
      </c>
      <c r="S274">
        <v>0</v>
      </c>
      <c r="T274">
        <v>0</v>
      </c>
    </row>
    <row r="275" spans="1:20" x14ac:dyDescent="0.25">
      <c r="A275" t="s">
        <v>1331</v>
      </c>
      <c r="B275" t="s">
        <v>1364</v>
      </c>
      <c r="C275" t="s">
        <v>1365</v>
      </c>
      <c r="D275" t="s">
        <v>1334</v>
      </c>
      <c r="E275">
        <v>34</v>
      </c>
      <c r="F275" s="1">
        <v>44853</v>
      </c>
      <c r="G275">
        <v>261700</v>
      </c>
      <c r="H275">
        <v>0</v>
      </c>
      <c r="I275">
        <v>0</v>
      </c>
      <c r="J275">
        <v>0</v>
      </c>
      <c r="K275" t="s">
        <v>1356</v>
      </c>
      <c r="L275">
        <v>255700</v>
      </c>
      <c r="M275" t="s">
        <v>1359</v>
      </c>
      <c r="N275">
        <v>8400</v>
      </c>
      <c r="O275" t="s">
        <v>1357</v>
      </c>
      <c r="P275" t="s">
        <v>1361</v>
      </c>
      <c r="Q275" s="1">
        <v>44357</v>
      </c>
      <c r="R275" t="s">
        <v>2008</v>
      </c>
      <c r="S275">
        <v>0</v>
      </c>
      <c r="T275">
        <v>0</v>
      </c>
    </row>
    <row r="276" spans="1:20" x14ac:dyDescent="0.25">
      <c r="A276" t="s">
        <v>1339</v>
      </c>
      <c r="B276" t="s">
        <v>1373</v>
      </c>
      <c r="C276" t="s">
        <v>1365</v>
      </c>
      <c r="D276" t="s">
        <v>1342</v>
      </c>
      <c r="E276">
        <v>40</v>
      </c>
      <c r="F276" s="1">
        <v>45365</v>
      </c>
      <c r="G276">
        <v>98900</v>
      </c>
      <c r="H276">
        <v>0</v>
      </c>
      <c r="I276">
        <v>0</v>
      </c>
      <c r="J276">
        <v>0</v>
      </c>
      <c r="K276" t="s">
        <v>1356</v>
      </c>
      <c r="L276">
        <v>99300</v>
      </c>
      <c r="M276" t="s">
        <v>1352</v>
      </c>
      <c r="N276">
        <v>15700</v>
      </c>
      <c r="O276" t="s">
        <v>1357</v>
      </c>
      <c r="P276" t="s">
        <v>1361</v>
      </c>
      <c r="Q276" s="1">
        <v>44203</v>
      </c>
      <c r="R276" t="s">
        <v>1431</v>
      </c>
      <c r="S276">
        <v>0</v>
      </c>
      <c r="T276">
        <v>0</v>
      </c>
    </row>
    <row r="277" spans="1:20" x14ac:dyDescent="0.25">
      <c r="A277" t="s">
        <v>1346</v>
      </c>
      <c r="B277" t="s">
        <v>1360</v>
      </c>
      <c r="C277" t="s">
        <v>1341</v>
      </c>
      <c r="D277" t="s">
        <v>1342</v>
      </c>
      <c r="E277">
        <v>38</v>
      </c>
      <c r="F277" s="1">
        <v>45970</v>
      </c>
      <c r="G277">
        <v>131700</v>
      </c>
      <c r="H277">
        <v>1229100</v>
      </c>
      <c r="I277">
        <v>10.88</v>
      </c>
      <c r="J277">
        <v>57217</v>
      </c>
      <c r="K277" t="s">
        <v>1343</v>
      </c>
      <c r="L277">
        <v>157900</v>
      </c>
      <c r="M277" t="s">
        <v>1336</v>
      </c>
      <c r="N277">
        <v>14500</v>
      </c>
      <c r="O277" t="s">
        <v>1337</v>
      </c>
      <c r="P277" t="s">
        <v>1338</v>
      </c>
      <c r="Q277" s="1">
        <v>44642</v>
      </c>
      <c r="R277" t="s">
        <v>2009</v>
      </c>
      <c r="S277">
        <v>1</v>
      </c>
      <c r="T277">
        <v>1</v>
      </c>
    </row>
    <row r="278" spans="1:20" x14ac:dyDescent="0.25">
      <c r="A278" t="s">
        <v>1339</v>
      </c>
      <c r="B278" t="s">
        <v>1373</v>
      </c>
      <c r="C278" t="s">
        <v>1365</v>
      </c>
      <c r="D278" t="s">
        <v>1334</v>
      </c>
      <c r="E278">
        <v>49</v>
      </c>
      <c r="F278" s="1">
        <v>44715</v>
      </c>
      <c r="G278">
        <v>35900</v>
      </c>
      <c r="H278">
        <v>321800</v>
      </c>
      <c r="I278">
        <v>11.23</v>
      </c>
      <c r="J278">
        <v>28476</v>
      </c>
      <c r="K278" t="s">
        <v>1343</v>
      </c>
      <c r="L278">
        <v>44600</v>
      </c>
      <c r="M278" t="s">
        <v>1336</v>
      </c>
      <c r="N278">
        <v>7000</v>
      </c>
      <c r="O278" t="s">
        <v>1337</v>
      </c>
      <c r="P278" t="s">
        <v>1345</v>
      </c>
      <c r="Q278" s="1">
        <v>44999</v>
      </c>
      <c r="R278" t="s">
        <v>2010</v>
      </c>
      <c r="S278">
        <v>1</v>
      </c>
      <c r="T278">
        <v>1</v>
      </c>
    </row>
    <row r="279" spans="1:20" x14ac:dyDescent="0.25">
      <c r="A279" t="s">
        <v>1339</v>
      </c>
      <c r="B279" t="s">
        <v>1358</v>
      </c>
      <c r="C279" t="s">
        <v>1333</v>
      </c>
      <c r="D279" t="s">
        <v>1334</v>
      </c>
      <c r="E279">
        <v>26</v>
      </c>
      <c r="F279" s="1">
        <v>44447</v>
      </c>
      <c r="G279">
        <v>152200</v>
      </c>
      <c r="H279">
        <v>0</v>
      </c>
      <c r="I279">
        <v>0</v>
      </c>
      <c r="J279">
        <v>0</v>
      </c>
      <c r="K279" t="s">
        <v>1356</v>
      </c>
      <c r="L279">
        <v>133000</v>
      </c>
      <c r="M279" t="s">
        <v>1336</v>
      </c>
      <c r="N279">
        <v>9000</v>
      </c>
      <c r="O279" t="s">
        <v>1357</v>
      </c>
      <c r="P279" t="s">
        <v>1338</v>
      </c>
      <c r="Q279" s="1">
        <v>45323</v>
      </c>
      <c r="R279" t="s">
        <v>2011</v>
      </c>
      <c r="S279">
        <v>0</v>
      </c>
      <c r="T279">
        <v>0</v>
      </c>
    </row>
    <row r="280" spans="1:20" x14ac:dyDescent="0.25">
      <c r="A280" t="s">
        <v>1339</v>
      </c>
      <c r="B280" t="s">
        <v>1373</v>
      </c>
      <c r="C280" t="s">
        <v>1365</v>
      </c>
      <c r="D280" t="s">
        <v>1342</v>
      </c>
      <c r="E280">
        <v>52</v>
      </c>
      <c r="F280" s="1">
        <v>44620</v>
      </c>
      <c r="G280">
        <v>92900</v>
      </c>
      <c r="H280">
        <v>0</v>
      </c>
      <c r="I280">
        <v>0</v>
      </c>
      <c r="J280">
        <v>0</v>
      </c>
      <c r="K280" t="s">
        <v>1356</v>
      </c>
      <c r="L280">
        <v>89400</v>
      </c>
      <c r="M280" t="s">
        <v>1352</v>
      </c>
      <c r="N280">
        <v>6100</v>
      </c>
      <c r="O280" t="s">
        <v>1357</v>
      </c>
      <c r="P280" t="s">
        <v>1338</v>
      </c>
      <c r="Q280" s="1">
        <v>45140</v>
      </c>
      <c r="R280" t="s">
        <v>1764</v>
      </c>
      <c r="S280">
        <v>0</v>
      </c>
      <c r="T280">
        <v>0</v>
      </c>
    </row>
    <row r="281" spans="1:20" x14ac:dyDescent="0.25">
      <c r="A281" t="s">
        <v>1331</v>
      </c>
      <c r="B281" t="s">
        <v>1354</v>
      </c>
      <c r="C281" t="s">
        <v>1355</v>
      </c>
      <c r="D281" t="s">
        <v>1334</v>
      </c>
      <c r="E281">
        <v>49</v>
      </c>
      <c r="F281" s="1">
        <v>44053</v>
      </c>
      <c r="G281">
        <v>50700</v>
      </c>
      <c r="H281">
        <v>429900</v>
      </c>
      <c r="I281">
        <v>14.15</v>
      </c>
      <c r="J281">
        <v>20671</v>
      </c>
      <c r="K281" t="s">
        <v>1335</v>
      </c>
      <c r="L281">
        <v>41000</v>
      </c>
      <c r="M281" t="s">
        <v>1359</v>
      </c>
      <c r="N281">
        <v>2200</v>
      </c>
      <c r="O281" t="s">
        <v>1337</v>
      </c>
      <c r="P281" t="s">
        <v>1361</v>
      </c>
      <c r="Q281" s="1">
        <v>45003</v>
      </c>
      <c r="R281" t="s">
        <v>1676</v>
      </c>
      <c r="S281">
        <v>1</v>
      </c>
      <c r="T281">
        <v>0</v>
      </c>
    </row>
    <row r="282" spans="1:20" x14ac:dyDescent="0.25">
      <c r="A282" t="s">
        <v>1331</v>
      </c>
      <c r="B282" t="s">
        <v>1373</v>
      </c>
      <c r="C282" t="s">
        <v>1365</v>
      </c>
      <c r="D282" t="s">
        <v>1342</v>
      </c>
      <c r="E282">
        <v>63</v>
      </c>
      <c r="F282" s="1">
        <v>43941</v>
      </c>
      <c r="G282">
        <v>156400</v>
      </c>
      <c r="H282">
        <v>384200</v>
      </c>
      <c r="I282">
        <v>11.4</v>
      </c>
      <c r="J282">
        <v>12651</v>
      </c>
      <c r="K282" t="s">
        <v>1343</v>
      </c>
      <c r="L282">
        <v>112300</v>
      </c>
      <c r="M282" t="s">
        <v>1359</v>
      </c>
      <c r="N282">
        <v>10700</v>
      </c>
      <c r="O282" t="s">
        <v>1337</v>
      </c>
      <c r="P282" t="s">
        <v>1338</v>
      </c>
      <c r="Q282" s="1">
        <v>43834</v>
      </c>
      <c r="R282" t="s">
        <v>2012</v>
      </c>
      <c r="S282">
        <v>1</v>
      </c>
      <c r="T282">
        <v>1</v>
      </c>
    </row>
    <row r="283" spans="1:20" x14ac:dyDescent="0.25">
      <c r="A283" t="s">
        <v>1339</v>
      </c>
      <c r="B283" t="s">
        <v>1368</v>
      </c>
      <c r="C283" t="s">
        <v>1365</v>
      </c>
      <c r="D283" t="s">
        <v>1334</v>
      </c>
      <c r="E283">
        <v>22</v>
      </c>
      <c r="F283" s="1">
        <v>45287</v>
      </c>
      <c r="G283">
        <v>161600</v>
      </c>
      <c r="H283">
        <v>1190700</v>
      </c>
      <c r="I283">
        <v>7.37</v>
      </c>
      <c r="J283">
        <v>53511</v>
      </c>
      <c r="K283" t="s">
        <v>1335</v>
      </c>
      <c r="L283">
        <v>174100</v>
      </c>
      <c r="M283" t="s">
        <v>1336</v>
      </c>
      <c r="N283">
        <v>46700</v>
      </c>
      <c r="O283" t="s">
        <v>1337</v>
      </c>
      <c r="P283" t="s">
        <v>1345</v>
      </c>
      <c r="Q283" s="1">
        <v>46289</v>
      </c>
      <c r="R283" t="s">
        <v>1579</v>
      </c>
      <c r="S283">
        <v>1</v>
      </c>
      <c r="T283">
        <v>0</v>
      </c>
    </row>
    <row r="284" spans="1:20" x14ac:dyDescent="0.25">
      <c r="A284" t="s">
        <v>1366</v>
      </c>
      <c r="B284" t="s">
        <v>1368</v>
      </c>
      <c r="C284" t="s">
        <v>1365</v>
      </c>
      <c r="D284" t="s">
        <v>1334</v>
      </c>
      <c r="E284">
        <v>43</v>
      </c>
      <c r="F284" s="1">
        <v>44451</v>
      </c>
      <c r="G284">
        <v>79000</v>
      </c>
      <c r="H284">
        <v>0</v>
      </c>
      <c r="I284">
        <v>0</v>
      </c>
      <c r="J284">
        <v>0</v>
      </c>
      <c r="K284" t="s">
        <v>1356</v>
      </c>
      <c r="L284">
        <v>53800</v>
      </c>
      <c r="M284" t="s">
        <v>1352</v>
      </c>
      <c r="N284">
        <v>3800</v>
      </c>
      <c r="O284" t="s">
        <v>1357</v>
      </c>
      <c r="P284" t="s">
        <v>1376</v>
      </c>
      <c r="Q284" s="1">
        <v>44806</v>
      </c>
      <c r="R284" t="s">
        <v>1619</v>
      </c>
      <c r="S284">
        <v>0</v>
      </c>
      <c r="T284">
        <v>0</v>
      </c>
    </row>
    <row r="285" spans="1:20" x14ac:dyDescent="0.25">
      <c r="A285" t="s">
        <v>1339</v>
      </c>
      <c r="B285" t="s">
        <v>1369</v>
      </c>
      <c r="C285" t="s">
        <v>1370</v>
      </c>
      <c r="D285" t="s">
        <v>1334</v>
      </c>
      <c r="E285">
        <v>39</v>
      </c>
      <c r="F285" s="1">
        <v>45669</v>
      </c>
      <c r="G285">
        <v>108900</v>
      </c>
      <c r="H285">
        <v>555600</v>
      </c>
      <c r="I285">
        <v>15.34</v>
      </c>
      <c r="J285">
        <v>19353</v>
      </c>
      <c r="K285" t="s">
        <v>1351</v>
      </c>
      <c r="L285">
        <v>97600</v>
      </c>
      <c r="M285" t="s">
        <v>1336</v>
      </c>
      <c r="N285">
        <v>4200</v>
      </c>
      <c r="O285" t="s">
        <v>1353</v>
      </c>
      <c r="P285" t="s">
        <v>1338</v>
      </c>
      <c r="Q285" s="1">
        <v>43962</v>
      </c>
      <c r="R285" t="s">
        <v>1895</v>
      </c>
      <c r="S285">
        <v>1</v>
      </c>
      <c r="T285">
        <v>0</v>
      </c>
    </row>
    <row r="286" spans="1:20" x14ac:dyDescent="0.25">
      <c r="A286" t="s">
        <v>1339</v>
      </c>
      <c r="B286" t="s">
        <v>1367</v>
      </c>
      <c r="C286" t="s">
        <v>1341</v>
      </c>
      <c r="D286" t="s">
        <v>1334</v>
      </c>
      <c r="E286">
        <v>51</v>
      </c>
      <c r="F286" s="1">
        <v>44707</v>
      </c>
      <c r="G286">
        <v>31200</v>
      </c>
      <c r="H286">
        <v>0</v>
      </c>
      <c r="I286">
        <v>0</v>
      </c>
      <c r="J286">
        <v>0</v>
      </c>
      <c r="K286" t="s">
        <v>1356</v>
      </c>
      <c r="L286">
        <v>23400</v>
      </c>
      <c r="M286" t="s">
        <v>1344</v>
      </c>
      <c r="N286">
        <v>3900</v>
      </c>
      <c r="O286" t="s">
        <v>1357</v>
      </c>
      <c r="P286" t="s">
        <v>1376</v>
      </c>
      <c r="Q286" s="1">
        <v>45237</v>
      </c>
      <c r="R286" t="s">
        <v>2013</v>
      </c>
      <c r="S286">
        <v>0</v>
      </c>
      <c r="T286">
        <v>0</v>
      </c>
    </row>
    <row r="287" spans="1:20" x14ac:dyDescent="0.25">
      <c r="A287" t="s">
        <v>1339</v>
      </c>
      <c r="B287" t="s">
        <v>1332</v>
      </c>
      <c r="C287" t="s">
        <v>1333</v>
      </c>
      <c r="D287" t="s">
        <v>1342</v>
      </c>
      <c r="E287">
        <v>25</v>
      </c>
      <c r="F287" s="1">
        <v>43655</v>
      </c>
      <c r="G287">
        <v>215800</v>
      </c>
      <c r="H287">
        <v>910600</v>
      </c>
      <c r="I287">
        <v>11.41</v>
      </c>
      <c r="J287">
        <v>80655</v>
      </c>
      <c r="K287" t="s">
        <v>1343</v>
      </c>
      <c r="L287">
        <v>245500</v>
      </c>
      <c r="M287" t="s">
        <v>1359</v>
      </c>
      <c r="N287">
        <v>16300</v>
      </c>
      <c r="O287" t="s">
        <v>1337</v>
      </c>
      <c r="P287" t="s">
        <v>1376</v>
      </c>
      <c r="Q287" s="1">
        <v>43873</v>
      </c>
      <c r="R287" t="s">
        <v>1541</v>
      </c>
      <c r="S287">
        <v>1</v>
      </c>
      <c r="T287">
        <v>1</v>
      </c>
    </row>
    <row r="288" spans="1:20" x14ac:dyDescent="0.25">
      <c r="A288" t="s">
        <v>1339</v>
      </c>
      <c r="B288" t="s">
        <v>1360</v>
      </c>
      <c r="C288" t="s">
        <v>1341</v>
      </c>
      <c r="D288" t="s">
        <v>1334</v>
      </c>
      <c r="E288">
        <v>39</v>
      </c>
      <c r="F288" s="1">
        <v>44906</v>
      </c>
      <c r="G288">
        <v>34900</v>
      </c>
      <c r="H288">
        <v>0</v>
      </c>
      <c r="I288">
        <v>0</v>
      </c>
      <c r="J288">
        <v>0</v>
      </c>
      <c r="K288" t="s">
        <v>1356</v>
      </c>
      <c r="L288">
        <v>50600</v>
      </c>
      <c r="M288" t="s">
        <v>16</v>
      </c>
      <c r="N288">
        <v>12700</v>
      </c>
      <c r="O288" t="s">
        <v>1357</v>
      </c>
      <c r="P288" t="s">
        <v>1345</v>
      </c>
      <c r="Q288" s="1">
        <v>45297</v>
      </c>
      <c r="R288" t="s">
        <v>1956</v>
      </c>
      <c r="S288">
        <v>0</v>
      </c>
      <c r="T288">
        <v>0</v>
      </c>
    </row>
    <row r="289" spans="1:20" x14ac:dyDescent="0.25">
      <c r="A289" t="s">
        <v>1339</v>
      </c>
      <c r="B289" t="s">
        <v>1373</v>
      </c>
      <c r="C289" t="s">
        <v>1365</v>
      </c>
      <c r="D289" t="s">
        <v>1342</v>
      </c>
      <c r="E289">
        <v>54</v>
      </c>
      <c r="F289" s="1">
        <v>44446</v>
      </c>
      <c r="G289">
        <v>41200</v>
      </c>
      <c r="H289">
        <v>0</v>
      </c>
      <c r="I289">
        <v>0</v>
      </c>
      <c r="J289">
        <v>0</v>
      </c>
      <c r="K289" t="s">
        <v>1356</v>
      </c>
      <c r="L289">
        <v>27800</v>
      </c>
      <c r="M289" t="s">
        <v>1336</v>
      </c>
      <c r="N289">
        <v>7400</v>
      </c>
      <c r="O289" t="s">
        <v>1357</v>
      </c>
      <c r="P289" t="s">
        <v>1338</v>
      </c>
      <c r="Q289" s="1">
        <v>46009</v>
      </c>
      <c r="R289" t="s">
        <v>1574</v>
      </c>
      <c r="S289">
        <v>0</v>
      </c>
      <c r="T289">
        <v>0</v>
      </c>
    </row>
    <row r="290" spans="1:20" x14ac:dyDescent="0.25">
      <c r="A290" t="s">
        <v>1346</v>
      </c>
      <c r="B290" t="s">
        <v>1373</v>
      </c>
      <c r="C290" t="s">
        <v>1365</v>
      </c>
      <c r="D290" t="s">
        <v>1334</v>
      </c>
      <c r="E290">
        <v>30</v>
      </c>
      <c r="F290" s="1">
        <v>45164</v>
      </c>
      <c r="G290">
        <v>79100</v>
      </c>
      <c r="H290">
        <v>302300</v>
      </c>
      <c r="I290">
        <v>13.47</v>
      </c>
      <c r="J290">
        <v>10254</v>
      </c>
      <c r="K290" t="s">
        <v>1335</v>
      </c>
      <c r="L290">
        <v>42500</v>
      </c>
      <c r="M290" t="s">
        <v>1344</v>
      </c>
      <c r="N290">
        <v>3700</v>
      </c>
      <c r="O290" t="s">
        <v>1337</v>
      </c>
      <c r="P290" t="s">
        <v>1338</v>
      </c>
      <c r="Q290" s="1">
        <v>44480</v>
      </c>
      <c r="R290" t="s">
        <v>2014</v>
      </c>
      <c r="S290">
        <v>1</v>
      </c>
      <c r="T290">
        <v>0</v>
      </c>
    </row>
    <row r="291" spans="1:20" x14ac:dyDescent="0.25">
      <c r="A291" t="s">
        <v>1331</v>
      </c>
      <c r="B291" t="s">
        <v>1364</v>
      </c>
      <c r="C291" t="s">
        <v>1365</v>
      </c>
      <c r="D291" t="s">
        <v>1342</v>
      </c>
      <c r="E291">
        <v>45</v>
      </c>
      <c r="F291" s="1">
        <v>45181</v>
      </c>
      <c r="G291">
        <v>193400</v>
      </c>
      <c r="H291">
        <v>0</v>
      </c>
      <c r="I291">
        <v>0</v>
      </c>
      <c r="J291">
        <v>0</v>
      </c>
      <c r="K291" t="s">
        <v>1356</v>
      </c>
      <c r="L291">
        <v>187400</v>
      </c>
      <c r="M291" t="s">
        <v>1359</v>
      </c>
      <c r="N291">
        <v>9200</v>
      </c>
      <c r="O291" t="s">
        <v>1357</v>
      </c>
      <c r="P291" t="s">
        <v>1345</v>
      </c>
      <c r="Q291" s="1">
        <v>44510</v>
      </c>
      <c r="R291" t="s">
        <v>2015</v>
      </c>
      <c r="S291">
        <v>0</v>
      </c>
      <c r="T291">
        <v>0</v>
      </c>
    </row>
    <row r="292" spans="1:20" x14ac:dyDescent="0.25">
      <c r="A292" t="s">
        <v>1339</v>
      </c>
      <c r="B292" t="s">
        <v>1371</v>
      </c>
      <c r="C292" t="s">
        <v>1372</v>
      </c>
      <c r="D292" t="s">
        <v>1334</v>
      </c>
      <c r="E292">
        <v>22</v>
      </c>
      <c r="F292" s="1">
        <v>43506</v>
      </c>
      <c r="G292">
        <v>193300</v>
      </c>
      <c r="H292">
        <v>1959100</v>
      </c>
      <c r="I292">
        <v>12.14</v>
      </c>
      <c r="J292">
        <v>92350</v>
      </c>
      <c r="K292" t="s">
        <v>1335</v>
      </c>
      <c r="L292">
        <v>194100</v>
      </c>
      <c r="M292" t="s">
        <v>1352</v>
      </c>
      <c r="N292">
        <v>2100</v>
      </c>
      <c r="O292" t="s">
        <v>1337</v>
      </c>
      <c r="P292" t="s">
        <v>1338</v>
      </c>
      <c r="Q292" s="1">
        <v>43804</v>
      </c>
      <c r="R292" t="s">
        <v>1934</v>
      </c>
      <c r="S292">
        <v>1</v>
      </c>
      <c r="T292">
        <v>0</v>
      </c>
    </row>
    <row r="293" spans="1:20" x14ac:dyDescent="0.25">
      <c r="A293" t="s">
        <v>1339</v>
      </c>
      <c r="B293" t="s">
        <v>1368</v>
      </c>
      <c r="C293" t="s">
        <v>1365</v>
      </c>
      <c r="D293" t="s">
        <v>1342</v>
      </c>
      <c r="E293">
        <v>31</v>
      </c>
      <c r="F293" s="1">
        <v>45820</v>
      </c>
      <c r="G293">
        <v>74700</v>
      </c>
      <c r="H293">
        <v>0</v>
      </c>
      <c r="I293">
        <v>0</v>
      </c>
      <c r="J293">
        <v>0</v>
      </c>
      <c r="K293" t="s">
        <v>1356</v>
      </c>
      <c r="L293">
        <v>78800</v>
      </c>
      <c r="M293" t="s">
        <v>1359</v>
      </c>
      <c r="N293">
        <v>9700</v>
      </c>
      <c r="O293" t="s">
        <v>1357</v>
      </c>
      <c r="P293" t="s">
        <v>1338</v>
      </c>
      <c r="Q293" s="1">
        <v>44397</v>
      </c>
      <c r="R293" t="s">
        <v>1401</v>
      </c>
      <c r="S293">
        <v>0</v>
      </c>
      <c r="T293">
        <v>0</v>
      </c>
    </row>
    <row r="294" spans="1:20" x14ac:dyDescent="0.25">
      <c r="A294" t="s">
        <v>1339</v>
      </c>
      <c r="B294" t="s">
        <v>1360</v>
      </c>
      <c r="C294" t="s">
        <v>1341</v>
      </c>
      <c r="D294" t="s">
        <v>1342</v>
      </c>
      <c r="E294">
        <v>51</v>
      </c>
      <c r="F294" s="1">
        <v>44408</v>
      </c>
      <c r="G294">
        <v>144700</v>
      </c>
      <c r="H294">
        <v>0</v>
      </c>
      <c r="I294">
        <v>0</v>
      </c>
      <c r="J294">
        <v>0</v>
      </c>
      <c r="K294" t="s">
        <v>1356</v>
      </c>
      <c r="L294">
        <v>128600</v>
      </c>
      <c r="M294" t="s">
        <v>1352</v>
      </c>
      <c r="N294">
        <v>18600</v>
      </c>
      <c r="O294" t="s">
        <v>1357</v>
      </c>
      <c r="P294" t="s">
        <v>1376</v>
      </c>
      <c r="Q294" s="1">
        <v>44144</v>
      </c>
      <c r="R294" t="s">
        <v>1871</v>
      </c>
      <c r="S294">
        <v>0</v>
      </c>
      <c r="T294">
        <v>0</v>
      </c>
    </row>
    <row r="295" spans="1:20" x14ac:dyDescent="0.25">
      <c r="A295" t="s">
        <v>1366</v>
      </c>
      <c r="B295" t="s">
        <v>1369</v>
      </c>
      <c r="C295" t="s">
        <v>1370</v>
      </c>
      <c r="D295" t="s">
        <v>1334</v>
      </c>
      <c r="E295">
        <v>35</v>
      </c>
      <c r="F295" s="1">
        <v>43803</v>
      </c>
      <c r="G295">
        <v>17800</v>
      </c>
      <c r="H295">
        <v>236900</v>
      </c>
      <c r="I295">
        <v>10.94</v>
      </c>
      <c r="J295">
        <v>20931</v>
      </c>
      <c r="K295" t="s">
        <v>1343</v>
      </c>
      <c r="L295">
        <v>16900</v>
      </c>
      <c r="M295" t="s">
        <v>1352</v>
      </c>
      <c r="N295">
        <v>2800</v>
      </c>
      <c r="O295" t="s">
        <v>1337</v>
      </c>
      <c r="P295" t="s">
        <v>1338</v>
      </c>
      <c r="Q295" s="1">
        <v>43678</v>
      </c>
      <c r="R295" t="s">
        <v>2016</v>
      </c>
      <c r="S295">
        <v>1</v>
      </c>
      <c r="T295">
        <v>1</v>
      </c>
    </row>
    <row r="296" spans="1:20" x14ac:dyDescent="0.25">
      <c r="A296" t="s">
        <v>1339</v>
      </c>
      <c r="B296" t="s">
        <v>1362</v>
      </c>
      <c r="C296" t="s">
        <v>1363</v>
      </c>
      <c r="D296" t="s">
        <v>1334</v>
      </c>
      <c r="E296">
        <v>29</v>
      </c>
      <c r="F296" s="1">
        <v>44803</v>
      </c>
      <c r="G296">
        <v>40700</v>
      </c>
      <c r="H296">
        <v>0</v>
      </c>
      <c r="I296">
        <v>0</v>
      </c>
      <c r="J296">
        <v>0</v>
      </c>
      <c r="K296" t="s">
        <v>1356</v>
      </c>
      <c r="L296">
        <v>44400</v>
      </c>
      <c r="M296" t="s">
        <v>1336</v>
      </c>
      <c r="N296">
        <v>2100</v>
      </c>
      <c r="O296" t="s">
        <v>1357</v>
      </c>
      <c r="P296" t="s">
        <v>1361</v>
      </c>
      <c r="Q296" s="1">
        <v>44239</v>
      </c>
      <c r="R296" t="s">
        <v>1654</v>
      </c>
      <c r="S296">
        <v>0</v>
      </c>
      <c r="T296">
        <v>0</v>
      </c>
    </row>
    <row r="297" spans="1:20" x14ac:dyDescent="0.25">
      <c r="A297" t="s">
        <v>1331</v>
      </c>
      <c r="B297" t="s">
        <v>1367</v>
      </c>
      <c r="C297" t="s">
        <v>1341</v>
      </c>
      <c r="D297" t="s">
        <v>1342</v>
      </c>
      <c r="E297">
        <v>43</v>
      </c>
      <c r="F297" s="1">
        <v>44564</v>
      </c>
      <c r="G297">
        <v>41400</v>
      </c>
      <c r="H297">
        <v>0</v>
      </c>
      <c r="I297">
        <v>0</v>
      </c>
      <c r="J297">
        <v>0</v>
      </c>
      <c r="K297" t="s">
        <v>1356</v>
      </c>
      <c r="L297">
        <v>52200</v>
      </c>
      <c r="M297" t="s">
        <v>1336</v>
      </c>
      <c r="N297">
        <v>35200</v>
      </c>
      <c r="O297" t="s">
        <v>1357</v>
      </c>
      <c r="P297" t="s">
        <v>1338</v>
      </c>
      <c r="Q297" s="1">
        <v>44196</v>
      </c>
      <c r="R297" t="s">
        <v>1775</v>
      </c>
      <c r="S297">
        <v>0</v>
      </c>
      <c r="T297">
        <v>0</v>
      </c>
    </row>
    <row r="298" spans="1:20" x14ac:dyDescent="0.25">
      <c r="A298" t="s">
        <v>1366</v>
      </c>
      <c r="B298" t="s">
        <v>1332</v>
      </c>
      <c r="C298" t="s">
        <v>1333</v>
      </c>
      <c r="D298" t="s">
        <v>1342</v>
      </c>
      <c r="E298">
        <v>39</v>
      </c>
      <c r="F298" s="1">
        <v>45792</v>
      </c>
      <c r="G298">
        <v>217400</v>
      </c>
      <c r="H298">
        <v>425100</v>
      </c>
      <c r="I298">
        <v>10.64</v>
      </c>
      <c r="J298">
        <v>13845</v>
      </c>
      <c r="K298" t="s">
        <v>1343</v>
      </c>
      <c r="L298">
        <v>111100</v>
      </c>
      <c r="M298" t="s">
        <v>1359</v>
      </c>
      <c r="N298">
        <v>4900</v>
      </c>
      <c r="O298" t="s">
        <v>1337</v>
      </c>
      <c r="P298" t="s">
        <v>1345</v>
      </c>
      <c r="Q298" s="1">
        <v>45054</v>
      </c>
      <c r="R298" t="s">
        <v>1453</v>
      </c>
      <c r="S298">
        <v>1</v>
      </c>
      <c r="T298">
        <v>1</v>
      </c>
    </row>
    <row r="299" spans="1:20" x14ac:dyDescent="0.25">
      <c r="A299" t="s">
        <v>1331</v>
      </c>
      <c r="B299" t="s">
        <v>1340</v>
      </c>
      <c r="C299" t="s">
        <v>1341</v>
      </c>
      <c r="D299" t="s">
        <v>1334</v>
      </c>
      <c r="E299">
        <v>29</v>
      </c>
      <c r="F299" s="1">
        <v>44361</v>
      </c>
      <c r="G299">
        <v>130800</v>
      </c>
      <c r="H299">
        <v>0</v>
      </c>
      <c r="I299">
        <v>0</v>
      </c>
      <c r="J299">
        <v>0</v>
      </c>
      <c r="K299" t="s">
        <v>1356</v>
      </c>
      <c r="L299">
        <v>118700</v>
      </c>
      <c r="M299" t="s">
        <v>1344</v>
      </c>
      <c r="N299">
        <v>23600</v>
      </c>
      <c r="O299" t="s">
        <v>1357</v>
      </c>
      <c r="P299" t="s">
        <v>1376</v>
      </c>
      <c r="Q299" s="1">
        <v>44111</v>
      </c>
      <c r="R299" t="s">
        <v>1456</v>
      </c>
      <c r="S299">
        <v>0</v>
      </c>
      <c r="T299">
        <v>0</v>
      </c>
    </row>
    <row r="300" spans="1:20" x14ac:dyDescent="0.25">
      <c r="A300" t="s">
        <v>1366</v>
      </c>
      <c r="B300" t="s">
        <v>1332</v>
      </c>
      <c r="C300" t="s">
        <v>1333</v>
      </c>
      <c r="D300" t="s">
        <v>1342</v>
      </c>
      <c r="E300">
        <v>55</v>
      </c>
      <c r="F300" s="1">
        <v>45786</v>
      </c>
      <c r="G300">
        <v>87700</v>
      </c>
      <c r="H300">
        <v>0</v>
      </c>
      <c r="I300">
        <v>0</v>
      </c>
      <c r="J300">
        <v>0</v>
      </c>
      <c r="K300" t="s">
        <v>1356</v>
      </c>
      <c r="L300">
        <v>92400</v>
      </c>
      <c r="M300" t="s">
        <v>1359</v>
      </c>
      <c r="N300">
        <v>7400</v>
      </c>
      <c r="O300" t="s">
        <v>1357</v>
      </c>
      <c r="P300" t="s">
        <v>1338</v>
      </c>
      <c r="Q300" s="1">
        <v>45484</v>
      </c>
      <c r="R300" t="s">
        <v>1465</v>
      </c>
      <c r="S300">
        <v>0</v>
      </c>
      <c r="T300">
        <v>0</v>
      </c>
    </row>
    <row r="301" spans="1:20" x14ac:dyDescent="0.25">
      <c r="A301" t="s">
        <v>1339</v>
      </c>
      <c r="B301" t="s">
        <v>1354</v>
      </c>
      <c r="C301" t="s">
        <v>1355</v>
      </c>
      <c r="D301" t="s">
        <v>1342</v>
      </c>
      <c r="E301">
        <v>41</v>
      </c>
      <c r="F301" s="1">
        <v>45140</v>
      </c>
      <c r="G301">
        <v>95300</v>
      </c>
      <c r="H301">
        <v>0</v>
      </c>
      <c r="I301">
        <v>0</v>
      </c>
      <c r="J301">
        <v>0</v>
      </c>
      <c r="K301" t="s">
        <v>1356</v>
      </c>
      <c r="L301">
        <v>73400</v>
      </c>
      <c r="M301" t="s">
        <v>16</v>
      </c>
      <c r="N301">
        <v>7300</v>
      </c>
      <c r="O301" t="s">
        <v>1357</v>
      </c>
      <c r="P301" t="s">
        <v>1338</v>
      </c>
      <c r="Q301" s="1">
        <v>44169</v>
      </c>
      <c r="R301" t="s">
        <v>1544</v>
      </c>
      <c r="S301">
        <v>0</v>
      </c>
      <c r="T301">
        <v>0</v>
      </c>
    </row>
    <row r="302" spans="1:20" x14ac:dyDescent="0.25">
      <c r="A302" t="s">
        <v>1346</v>
      </c>
      <c r="B302" t="s">
        <v>1358</v>
      </c>
      <c r="C302" t="s">
        <v>1333</v>
      </c>
      <c r="D302" t="s">
        <v>1342</v>
      </c>
      <c r="E302">
        <v>29</v>
      </c>
      <c r="F302" s="1">
        <v>44396</v>
      </c>
      <c r="G302">
        <v>284500</v>
      </c>
      <c r="H302">
        <v>371000</v>
      </c>
      <c r="I302">
        <v>13.79</v>
      </c>
      <c r="J302">
        <v>10099</v>
      </c>
      <c r="K302" t="s">
        <v>1343</v>
      </c>
      <c r="L302">
        <v>407600</v>
      </c>
      <c r="M302" t="s">
        <v>1352</v>
      </c>
      <c r="N302">
        <v>12600</v>
      </c>
      <c r="O302" t="s">
        <v>1337</v>
      </c>
      <c r="P302" t="s">
        <v>1345</v>
      </c>
      <c r="Q302" s="1">
        <v>43903</v>
      </c>
      <c r="R302" t="s">
        <v>2017</v>
      </c>
      <c r="S302">
        <v>1</v>
      </c>
      <c r="T302">
        <v>1</v>
      </c>
    </row>
    <row r="303" spans="1:20" x14ac:dyDescent="0.25">
      <c r="A303" t="s">
        <v>1331</v>
      </c>
      <c r="B303" t="s">
        <v>1354</v>
      </c>
      <c r="C303" t="s">
        <v>1355</v>
      </c>
      <c r="D303" t="s">
        <v>1342</v>
      </c>
      <c r="E303">
        <v>48</v>
      </c>
      <c r="F303" s="1">
        <v>43754</v>
      </c>
      <c r="G303">
        <v>64900</v>
      </c>
      <c r="H303">
        <v>424200</v>
      </c>
      <c r="I303">
        <v>9.07</v>
      </c>
      <c r="J303">
        <v>10570</v>
      </c>
      <c r="K303" t="s">
        <v>1343</v>
      </c>
      <c r="L303">
        <v>54600</v>
      </c>
      <c r="M303" t="s">
        <v>1352</v>
      </c>
      <c r="N303">
        <v>3800</v>
      </c>
      <c r="O303" t="s">
        <v>1337</v>
      </c>
      <c r="P303" t="s">
        <v>1345</v>
      </c>
      <c r="Q303" s="1">
        <v>44686</v>
      </c>
      <c r="R303" t="s">
        <v>1754</v>
      </c>
      <c r="S303">
        <v>1</v>
      </c>
      <c r="T303">
        <v>1</v>
      </c>
    </row>
    <row r="304" spans="1:20" x14ac:dyDescent="0.25">
      <c r="A304" t="s">
        <v>1346</v>
      </c>
      <c r="B304" t="s">
        <v>1373</v>
      </c>
      <c r="C304" t="s">
        <v>1365</v>
      </c>
      <c r="D304" t="s">
        <v>1342</v>
      </c>
      <c r="E304">
        <v>27</v>
      </c>
      <c r="F304" s="1">
        <v>44189</v>
      </c>
      <c r="G304">
        <v>24500</v>
      </c>
      <c r="H304">
        <v>851100</v>
      </c>
      <c r="I304">
        <v>8.7799999999999994</v>
      </c>
      <c r="J304">
        <v>17577</v>
      </c>
      <c r="K304" t="s">
        <v>1335</v>
      </c>
      <c r="L304">
        <v>24200</v>
      </c>
      <c r="M304" t="s">
        <v>1336</v>
      </c>
      <c r="N304">
        <v>9600</v>
      </c>
      <c r="O304" t="s">
        <v>1337</v>
      </c>
      <c r="P304" t="s">
        <v>1345</v>
      </c>
      <c r="Q304" s="1">
        <v>45948</v>
      </c>
      <c r="R304" t="s">
        <v>1532</v>
      </c>
      <c r="S304">
        <v>1</v>
      </c>
      <c r="T304">
        <v>0</v>
      </c>
    </row>
    <row r="305" spans="1:20" x14ac:dyDescent="0.25">
      <c r="A305" t="s">
        <v>1339</v>
      </c>
      <c r="B305" t="s">
        <v>1349</v>
      </c>
      <c r="C305" t="s">
        <v>1350</v>
      </c>
      <c r="D305" t="s">
        <v>1334</v>
      </c>
      <c r="E305">
        <v>36</v>
      </c>
      <c r="F305" s="1">
        <v>45785</v>
      </c>
      <c r="G305">
        <v>189000</v>
      </c>
      <c r="H305">
        <v>0</v>
      </c>
      <c r="I305">
        <v>0</v>
      </c>
      <c r="J305">
        <v>0</v>
      </c>
      <c r="K305" t="s">
        <v>1356</v>
      </c>
      <c r="L305">
        <v>215300</v>
      </c>
      <c r="M305" t="s">
        <v>1344</v>
      </c>
      <c r="N305">
        <v>6000</v>
      </c>
      <c r="O305" t="s">
        <v>1357</v>
      </c>
      <c r="P305" t="s">
        <v>1338</v>
      </c>
      <c r="Q305" s="1">
        <v>45432</v>
      </c>
      <c r="R305" t="s">
        <v>1513</v>
      </c>
      <c r="S305">
        <v>0</v>
      </c>
      <c r="T305">
        <v>0</v>
      </c>
    </row>
    <row r="306" spans="1:20" x14ac:dyDescent="0.25">
      <c r="A306" t="s">
        <v>1339</v>
      </c>
      <c r="B306" t="s">
        <v>1367</v>
      </c>
      <c r="C306" t="s">
        <v>1341</v>
      </c>
      <c r="D306" t="s">
        <v>1334</v>
      </c>
      <c r="E306">
        <v>36</v>
      </c>
      <c r="F306" s="1">
        <v>45419</v>
      </c>
      <c r="G306">
        <v>87500</v>
      </c>
      <c r="H306">
        <v>445900</v>
      </c>
      <c r="I306">
        <v>8.98</v>
      </c>
      <c r="J306">
        <v>14175</v>
      </c>
      <c r="K306" t="s">
        <v>1343</v>
      </c>
      <c r="L306">
        <v>74600</v>
      </c>
      <c r="M306" t="s">
        <v>1336</v>
      </c>
      <c r="N306">
        <v>2600</v>
      </c>
      <c r="O306" t="s">
        <v>1337</v>
      </c>
      <c r="P306" t="s">
        <v>1338</v>
      </c>
      <c r="Q306" s="1">
        <v>45569</v>
      </c>
      <c r="R306" t="s">
        <v>1549</v>
      </c>
      <c r="S306">
        <v>1</v>
      </c>
      <c r="T306">
        <v>1</v>
      </c>
    </row>
    <row r="307" spans="1:20" x14ac:dyDescent="0.25">
      <c r="A307" t="s">
        <v>1339</v>
      </c>
      <c r="B307" t="s">
        <v>1358</v>
      </c>
      <c r="C307" t="s">
        <v>1333</v>
      </c>
      <c r="D307" t="s">
        <v>1334</v>
      </c>
      <c r="E307">
        <v>53</v>
      </c>
      <c r="F307" s="1">
        <v>44555</v>
      </c>
      <c r="G307">
        <v>168700</v>
      </c>
      <c r="H307">
        <v>0</v>
      </c>
      <c r="I307">
        <v>0</v>
      </c>
      <c r="J307">
        <v>0</v>
      </c>
      <c r="K307" t="s">
        <v>1356</v>
      </c>
      <c r="L307">
        <v>90800</v>
      </c>
      <c r="M307" t="s">
        <v>16</v>
      </c>
      <c r="N307">
        <v>11500</v>
      </c>
      <c r="O307" t="s">
        <v>1357</v>
      </c>
      <c r="P307" t="s">
        <v>1376</v>
      </c>
      <c r="Q307" s="1">
        <v>44729</v>
      </c>
      <c r="R307" t="s">
        <v>1449</v>
      </c>
      <c r="S307">
        <v>0</v>
      </c>
      <c r="T307">
        <v>0</v>
      </c>
    </row>
    <row r="308" spans="1:20" x14ac:dyDescent="0.25">
      <c r="A308" t="s">
        <v>1346</v>
      </c>
      <c r="B308" t="s">
        <v>1360</v>
      </c>
      <c r="C308" t="s">
        <v>1341</v>
      </c>
      <c r="D308" t="s">
        <v>1342</v>
      </c>
      <c r="E308">
        <v>24</v>
      </c>
      <c r="F308" s="1">
        <v>43948</v>
      </c>
      <c r="G308">
        <v>72200</v>
      </c>
      <c r="H308">
        <v>842300</v>
      </c>
      <c r="I308">
        <v>15.25</v>
      </c>
      <c r="J308">
        <v>23549</v>
      </c>
      <c r="K308" t="s">
        <v>1351</v>
      </c>
      <c r="L308">
        <v>64500</v>
      </c>
      <c r="M308" t="s">
        <v>1359</v>
      </c>
      <c r="N308">
        <v>6700</v>
      </c>
      <c r="O308" t="s">
        <v>1353</v>
      </c>
      <c r="P308" t="s">
        <v>1376</v>
      </c>
      <c r="Q308" s="1">
        <v>45613</v>
      </c>
      <c r="R308" t="s">
        <v>1714</v>
      </c>
      <c r="S308">
        <v>1</v>
      </c>
      <c r="T308">
        <v>0</v>
      </c>
    </row>
    <row r="309" spans="1:20" x14ac:dyDescent="0.25">
      <c r="A309" t="s">
        <v>1346</v>
      </c>
      <c r="B309" t="s">
        <v>1340</v>
      </c>
      <c r="C309" t="s">
        <v>1341</v>
      </c>
      <c r="D309" t="s">
        <v>1342</v>
      </c>
      <c r="E309">
        <v>24</v>
      </c>
      <c r="F309" s="1">
        <v>44401</v>
      </c>
      <c r="G309">
        <v>36800</v>
      </c>
      <c r="H309">
        <v>0</v>
      </c>
      <c r="I309">
        <v>0</v>
      </c>
      <c r="J309">
        <v>0</v>
      </c>
      <c r="K309" t="s">
        <v>1356</v>
      </c>
      <c r="L309">
        <v>46300</v>
      </c>
      <c r="M309" t="s">
        <v>1359</v>
      </c>
      <c r="N309">
        <v>7400</v>
      </c>
      <c r="O309" t="s">
        <v>1357</v>
      </c>
      <c r="P309" t="s">
        <v>1345</v>
      </c>
      <c r="Q309" s="1">
        <v>44984</v>
      </c>
      <c r="R309" t="s">
        <v>1633</v>
      </c>
      <c r="S309">
        <v>0</v>
      </c>
      <c r="T309">
        <v>0</v>
      </c>
    </row>
    <row r="310" spans="1:20" x14ac:dyDescent="0.25">
      <c r="A310" t="s">
        <v>1346</v>
      </c>
      <c r="B310" t="s">
        <v>1368</v>
      </c>
      <c r="C310" t="s">
        <v>1365</v>
      </c>
      <c r="D310" t="s">
        <v>1334</v>
      </c>
      <c r="E310">
        <v>59</v>
      </c>
      <c r="F310" s="1">
        <v>45761</v>
      </c>
      <c r="G310">
        <v>105600</v>
      </c>
      <c r="H310">
        <v>192300</v>
      </c>
      <c r="I310">
        <v>13.02</v>
      </c>
      <c r="J310">
        <v>5161</v>
      </c>
      <c r="K310" t="s">
        <v>1343</v>
      </c>
      <c r="L310">
        <v>96700</v>
      </c>
      <c r="M310" t="s">
        <v>1344</v>
      </c>
      <c r="N310">
        <v>2900</v>
      </c>
      <c r="O310" t="s">
        <v>1337</v>
      </c>
      <c r="P310" t="s">
        <v>1361</v>
      </c>
      <c r="Q310" s="1">
        <v>44382</v>
      </c>
      <c r="R310" t="s">
        <v>1899</v>
      </c>
      <c r="S310">
        <v>1</v>
      </c>
      <c r="T310">
        <v>1</v>
      </c>
    </row>
    <row r="311" spans="1:20" x14ac:dyDescent="0.25">
      <c r="A311" t="s">
        <v>1339</v>
      </c>
      <c r="B311" t="s">
        <v>1367</v>
      </c>
      <c r="C311" t="s">
        <v>1341</v>
      </c>
      <c r="D311" t="s">
        <v>1342</v>
      </c>
      <c r="E311">
        <v>60</v>
      </c>
      <c r="F311" s="1">
        <v>43621</v>
      </c>
      <c r="G311">
        <v>75700</v>
      </c>
      <c r="H311">
        <v>718000</v>
      </c>
      <c r="I311">
        <v>14.29</v>
      </c>
      <c r="J311">
        <v>19725</v>
      </c>
      <c r="K311" t="s">
        <v>1343</v>
      </c>
      <c r="L311">
        <v>59700</v>
      </c>
      <c r="M311" t="s">
        <v>1336</v>
      </c>
      <c r="N311">
        <v>35600</v>
      </c>
      <c r="O311" t="s">
        <v>1337</v>
      </c>
      <c r="P311" t="s">
        <v>1345</v>
      </c>
      <c r="Q311" s="1">
        <v>45252</v>
      </c>
      <c r="R311" t="s">
        <v>1913</v>
      </c>
      <c r="S311">
        <v>1</v>
      </c>
      <c r="T311">
        <v>1</v>
      </c>
    </row>
    <row r="312" spans="1:20" x14ac:dyDescent="0.25">
      <c r="A312" t="s">
        <v>1366</v>
      </c>
      <c r="B312" t="s">
        <v>1367</v>
      </c>
      <c r="C312" t="s">
        <v>1341</v>
      </c>
      <c r="D312" t="s">
        <v>1342</v>
      </c>
      <c r="E312">
        <v>37</v>
      </c>
      <c r="F312" s="1">
        <v>44536</v>
      </c>
      <c r="G312">
        <v>87800</v>
      </c>
      <c r="H312">
        <v>98100</v>
      </c>
      <c r="I312">
        <v>8.2100000000000009</v>
      </c>
      <c r="J312">
        <v>4446</v>
      </c>
      <c r="K312" t="s">
        <v>1343</v>
      </c>
      <c r="L312">
        <v>108100</v>
      </c>
      <c r="M312" t="s">
        <v>1336</v>
      </c>
      <c r="N312">
        <v>18700</v>
      </c>
      <c r="O312" t="s">
        <v>1337</v>
      </c>
      <c r="P312" t="s">
        <v>1345</v>
      </c>
      <c r="Q312" s="1">
        <v>45947</v>
      </c>
      <c r="R312" t="s">
        <v>1698</v>
      </c>
      <c r="S312">
        <v>1</v>
      </c>
      <c r="T312">
        <v>1</v>
      </c>
    </row>
    <row r="313" spans="1:20" x14ac:dyDescent="0.25">
      <c r="A313" t="s">
        <v>1339</v>
      </c>
      <c r="B313" t="s">
        <v>1354</v>
      </c>
      <c r="C313" t="s">
        <v>1355</v>
      </c>
      <c r="D313" t="s">
        <v>1334</v>
      </c>
      <c r="E313">
        <v>57</v>
      </c>
      <c r="F313" s="1">
        <v>45424</v>
      </c>
      <c r="G313">
        <v>296400</v>
      </c>
      <c r="H313">
        <v>1306400</v>
      </c>
      <c r="I313">
        <v>13.07</v>
      </c>
      <c r="J313">
        <v>29771</v>
      </c>
      <c r="K313" t="s">
        <v>1343</v>
      </c>
      <c r="L313">
        <v>271900</v>
      </c>
      <c r="M313" t="s">
        <v>16</v>
      </c>
      <c r="N313">
        <v>20200</v>
      </c>
      <c r="O313" t="s">
        <v>1337</v>
      </c>
      <c r="P313" t="s">
        <v>1338</v>
      </c>
      <c r="Q313" s="1">
        <v>44545</v>
      </c>
      <c r="R313" t="s">
        <v>1550</v>
      </c>
      <c r="S313">
        <v>1</v>
      </c>
      <c r="T313">
        <v>1</v>
      </c>
    </row>
    <row r="314" spans="1:20" x14ac:dyDescent="0.25">
      <c r="A314" t="s">
        <v>1339</v>
      </c>
      <c r="B314" t="s">
        <v>1349</v>
      </c>
      <c r="C314" t="s">
        <v>1350</v>
      </c>
      <c r="D314" t="s">
        <v>1334</v>
      </c>
      <c r="E314">
        <v>59</v>
      </c>
      <c r="F314" s="1">
        <v>45967</v>
      </c>
      <c r="G314">
        <v>29500</v>
      </c>
      <c r="H314">
        <v>0</v>
      </c>
      <c r="I314">
        <v>0</v>
      </c>
      <c r="J314">
        <v>0</v>
      </c>
      <c r="K314" t="s">
        <v>1356</v>
      </c>
      <c r="L314">
        <v>25700</v>
      </c>
      <c r="M314" t="s">
        <v>1359</v>
      </c>
      <c r="N314">
        <v>6500</v>
      </c>
      <c r="O314" t="s">
        <v>1357</v>
      </c>
      <c r="P314" t="s">
        <v>1345</v>
      </c>
      <c r="Q314" s="1">
        <v>45736</v>
      </c>
      <c r="R314" t="s">
        <v>1905</v>
      </c>
      <c r="S314">
        <v>0</v>
      </c>
      <c r="T314">
        <v>0</v>
      </c>
    </row>
    <row r="315" spans="1:20" x14ac:dyDescent="0.25">
      <c r="A315" t="s">
        <v>1339</v>
      </c>
      <c r="B315" t="s">
        <v>1373</v>
      </c>
      <c r="C315" t="s">
        <v>1365</v>
      </c>
      <c r="D315" t="s">
        <v>1334</v>
      </c>
      <c r="E315">
        <v>49</v>
      </c>
      <c r="F315" s="1">
        <v>45714</v>
      </c>
      <c r="G315">
        <v>95600</v>
      </c>
      <c r="H315">
        <v>0</v>
      </c>
      <c r="I315">
        <v>0</v>
      </c>
      <c r="J315">
        <v>0</v>
      </c>
      <c r="K315" t="s">
        <v>1356</v>
      </c>
      <c r="L315">
        <v>99200</v>
      </c>
      <c r="M315" t="s">
        <v>1336</v>
      </c>
      <c r="N315">
        <v>1800</v>
      </c>
      <c r="O315" t="s">
        <v>1357</v>
      </c>
      <c r="P315" t="s">
        <v>1345</v>
      </c>
      <c r="Q315" s="1">
        <v>44959</v>
      </c>
      <c r="R315" t="s">
        <v>1870</v>
      </c>
      <c r="S315">
        <v>0</v>
      </c>
      <c r="T315">
        <v>0</v>
      </c>
    </row>
    <row r="316" spans="1:20" x14ac:dyDescent="0.25">
      <c r="A316" t="s">
        <v>1346</v>
      </c>
      <c r="B316" t="s">
        <v>1375</v>
      </c>
      <c r="C316" t="s">
        <v>1363</v>
      </c>
      <c r="D316" t="s">
        <v>1334</v>
      </c>
      <c r="E316">
        <v>56</v>
      </c>
      <c r="F316" s="1">
        <v>45149</v>
      </c>
      <c r="G316">
        <v>37400</v>
      </c>
      <c r="H316">
        <v>0</v>
      </c>
      <c r="I316">
        <v>0</v>
      </c>
      <c r="J316">
        <v>0</v>
      </c>
      <c r="K316" t="s">
        <v>1356</v>
      </c>
      <c r="L316">
        <v>44600</v>
      </c>
      <c r="M316" t="s">
        <v>1344</v>
      </c>
      <c r="N316">
        <v>49300</v>
      </c>
      <c r="O316" t="s">
        <v>1357</v>
      </c>
      <c r="P316" t="s">
        <v>1338</v>
      </c>
      <c r="Q316" s="1">
        <v>45204</v>
      </c>
      <c r="R316" t="s">
        <v>2018</v>
      </c>
      <c r="S316">
        <v>0</v>
      </c>
      <c r="T316">
        <v>0</v>
      </c>
    </row>
    <row r="317" spans="1:20" x14ac:dyDescent="0.25">
      <c r="A317" t="s">
        <v>1339</v>
      </c>
      <c r="B317" t="s">
        <v>1369</v>
      </c>
      <c r="C317" t="s">
        <v>1370</v>
      </c>
      <c r="D317" t="s">
        <v>1334</v>
      </c>
      <c r="E317">
        <v>58</v>
      </c>
      <c r="F317" s="1">
        <v>43589</v>
      </c>
      <c r="G317">
        <v>8300</v>
      </c>
      <c r="H317">
        <v>0</v>
      </c>
      <c r="I317">
        <v>0</v>
      </c>
      <c r="J317">
        <v>0</v>
      </c>
      <c r="K317" t="s">
        <v>1356</v>
      </c>
      <c r="L317">
        <v>13200</v>
      </c>
      <c r="M317" t="s">
        <v>1359</v>
      </c>
      <c r="N317">
        <v>8000</v>
      </c>
      <c r="O317" t="s">
        <v>1357</v>
      </c>
      <c r="P317" t="s">
        <v>1345</v>
      </c>
      <c r="Q317" s="1">
        <v>45970</v>
      </c>
      <c r="R317" t="s">
        <v>1699</v>
      </c>
      <c r="S317">
        <v>0</v>
      </c>
      <c r="T317">
        <v>0</v>
      </c>
    </row>
    <row r="318" spans="1:20" x14ac:dyDescent="0.25">
      <c r="A318" t="s">
        <v>1331</v>
      </c>
      <c r="B318" t="s">
        <v>1354</v>
      </c>
      <c r="C318" t="s">
        <v>1355</v>
      </c>
      <c r="D318" t="s">
        <v>1334</v>
      </c>
      <c r="E318">
        <v>59</v>
      </c>
      <c r="F318" s="1">
        <v>45514</v>
      </c>
      <c r="G318">
        <v>71900</v>
      </c>
      <c r="H318">
        <v>0</v>
      </c>
      <c r="I318">
        <v>0</v>
      </c>
      <c r="J318">
        <v>0</v>
      </c>
      <c r="K318" t="s">
        <v>1356</v>
      </c>
      <c r="L318">
        <v>86800</v>
      </c>
      <c r="M318" t="s">
        <v>16</v>
      </c>
      <c r="N318">
        <v>4300</v>
      </c>
      <c r="O318" t="s">
        <v>1357</v>
      </c>
      <c r="P318" t="s">
        <v>1361</v>
      </c>
      <c r="Q318" s="1">
        <v>45191</v>
      </c>
      <c r="R318" t="s">
        <v>2019</v>
      </c>
      <c r="S318">
        <v>0</v>
      </c>
      <c r="T318">
        <v>0</v>
      </c>
    </row>
    <row r="319" spans="1:20" x14ac:dyDescent="0.25">
      <c r="A319" t="s">
        <v>1346</v>
      </c>
      <c r="B319" t="s">
        <v>1367</v>
      </c>
      <c r="C319" t="s">
        <v>1341</v>
      </c>
      <c r="D319" t="s">
        <v>1334</v>
      </c>
      <c r="E319">
        <v>57</v>
      </c>
      <c r="F319" s="1">
        <v>44433</v>
      </c>
      <c r="G319">
        <v>77000</v>
      </c>
      <c r="H319">
        <v>0</v>
      </c>
      <c r="I319">
        <v>0</v>
      </c>
      <c r="J319">
        <v>0</v>
      </c>
      <c r="K319" t="s">
        <v>1356</v>
      </c>
      <c r="L319">
        <v>99300</v>
      </c>
      <c r="M319" t="s">
        <v>1344</v>
      </c>
      <c r="N319">
        <v>12400</v>
      </c>
      <c r="O319" t="s">
        <v>1357</v>
      </c>
      <c r="P319" t="s">
        <v>1345</v>
      </c>
      <c r="Q319" s="1">
        <v>43803</v>
      </c>
      <c r="R319" t="s">
        <v>1722</v>
      </c>
      <c r="S319">
        <v>0</v>
      </c>
      <c r="T319">
        <v>0</v>
      </c>
    </row>
    <row r="320" spans="1:20" x14ac:dyDescent="0.25">
      <c r="A320" t="s">
        <v>1339</v>
      </c>
      <c r="B320" t="s">
        <v>1347</v>
      </c>
      <c r="C320" t="s">
        <v>1348</v>
      </c>
      <c r="D320" t="s">
        <v>1334</v>
      </c>
      <c r="E320">
        <v>55</v>
      </c>
      <c r="F320" s="1">
        <v>44320</v>
      </c>
      <c r="G320">
        <v>127400</v>
      </c>
      <c r="H320">
        <v>0</v>
      </c>
      <c r="I320">
        <v>0</v>
      </c>
      <c r="J320">
        <v>0</v>
      </c>
      <c r="K320" t="s">
        <v>1356</v>
      </c>
      <c r="L320">
        <v>111300</v>
      </c>
      <c r="M320" t="s">
        <v>1352</v>
      </c>
      <c r="N320">
        <v>24300</v>
      </c>
      <c r="O320" t="s">
        <v>1357</v>
      </c>
      <c r="P320" t="s">
        <v>1345</v>
      </c>
      <c r="Q320" s="1">
        <v>43562</v>
      </c>
      <c r="R320" t="s">
        <v>1768</v>
      </c>
      <c r="S320">
        <v>0</v>
      </c>
      <c r="T320">
        <v>0</v>
      </c>
    </row>
    <row r="321" spans="1:20" x14ac:dyDescent="0.25">
      <c r="A321" t="s">
        <v>1331</v>
      </c>
      <c r="B321" t="s">
        <v>1364</v>
      </c>
      <c r="C321" t="s">
        <v>1365</v>
      </c>
      <c r="D321" t="s">
        <v>1334</v>
      </c>
      <c r="E321">
        <v>27</v>
      </c>
      <c r="F321" s="1">
        <v>44105</v>
      </c>
      <c r="G321">
        <v>62300</v>
      </c>
      <c r="H321">
        <v>0</v>
      </c>
      <c r="I321">
        <v>0</v>
      </c>
      <c r="J321">
        <v>0</v>
      </c>
      <c r="K321" t="s">
        <v>1356</v>
      </c>
      <c r="L321">
        <v>46300</v>
      </c>
      <c r="M321" t="s">
        <v>16</v>
      </c>
      <c r="N321">
        <v>8300</v>
      </c>
      <c r="O321" t="s">
        <v>1357</v>
      </c>
      <c r="P321" t="s">
        <v>1376</v>
      </c>
      <c r="Q321" s="1">
        <v>45802</v>
      </c>
      <c r="R321" t="s">
        <v>2020</v>
      </c>
      <c r="S321">
        <v>0</v>
      </c>
      <c r="T321">
        <v>0</v>
      </c>
    </row>
    <row r="322" spans="1:20" x14ac:dyDescent="0.25">
      <c r="A322" t="s">
        <v>1339</v>
      </c>
      <c r="B322" t="s">
        <v>1340</v>
      </c>
      <c r="C322" t="s">
        <v>1341</v>
      </c>
      <c r="D322" t="s">
        <v>1334</v>
      </c>
      <c r="E322">
        <v>47</v>
      </c>
      <c r="F322" s="1">
        <v>45704</v>
      </c>
      <c r="G322">
        <v>21200</v>
      </c>
      <c r="H322">
        <v>328200</v>
      </c>
      <c r="I322">
        <v>12.47</v>
      </c>
      <c r="J322">
        <v>29232</v>
      </c>
      <c r="K322" t="s">
        <v>1343</v>
      </c>
      <c r="L322">
        <v>21500</v>
      </c>
      <c r="M322" t="s">
        <v>1344</v>
      </c>
      <c r="N322">
        <v>26900</v>
      </c>
      <c r="O322" t="s">
        <v>1337</v>
      </c>
      <c r="P322" t="s">
        <v>1338</v>
      </c>
      <c r="Q322" s="1">
        <v>45741</v>
      </c>
      <c r="R322" t="s">
        <v>2021</v>
      </c>
      <c r="S322">
        <v>1</v>
      </c>
      <c r="T322">
        <v>1</v>
      </c>
    </row>
    <row r="323" spans="1:20" x14ac:dyDescent="0.25">
      <c r="A323" t="s">
        <v>1339</v>
      </c>
      <c r="B323" t="s">
        <v>1369</v>
      </c>
      <c r="C323" t="s">
        <v>1370</v>
      </c>
      <c r="D323" t="s">
        <v>1342</v>
      </c>
      <c r="E323">
        <v>48</v>
      </c>
      <c r="F323" s="1">
        <v>45068</v>
      </c>
      <c r="G323">
        <v>37300</v>
      </c>
      <c r="H323">
        <v>0</v>
      </c>
      <c r="I323">
        <v>0</v>
      </c>
      <c r="J323">
        <v>0</v>
      </c>
      <c r="K323" t="s">
        <v>1356</v>
      </c>
      <c r="L323">
        <v>38300</v>
      </c>
      <c r="M323" t="s">
        <v>1336</v>
      </c>
      <c r="N323">
        <v>22500</v>
      </c>
      <c r="O323" t="s">
        <v>1357</v>
      </c>
      <c r="P323" t="s">
        <v>1345</v>
      </c>
      <c r="Q323" s="1">
        <v>44246</v>
      </c>
      <c r="R323" t="s">
        <v>1925</v>
      </c>
      <c r="S323">
        <v>0</v>
      </c>
      <c r="T323">
        <v>0</v>
      </c>
    </row>
    <row r="324" spans="1:20" x14ac:dyDescent="0.25">
      <c r="A324" t="s">
        <v>1339</v>
      </c>
      <c r="B324" t="s">
        <v>1354</v>
      </c>
      <c r="C324" t="s">
        <v>1355</v>
      </c>
      <c r="D324" t="s">
        <v>1334</v>
      </c>
      <c r="E324">
        <v>42</v>
      </c>
      <c r="F324" s="1">
        <v>43907</v>
      </c>
      <c r="G324">
        <v>229700</v>
      </c>
      <c r="H324">
        <v>366200</v>
      </c>
      <c r="I324">
        <v>11.63</v>
      </c>
      <c r="J324">
        <v>12098</v>
      </c>
      <c r="K324" t="s">
        <v>1351</v>
      </c>
      <c r="L324">
        <v>167800</v>
      </c>
      <c r="M324" t="s">
        <v>1352</v>
      </c>
      <c r="N324">
        <v>3200</v>
      </c>
      <c r="O324" t="s">
        <v>1353</v>
      </c>
      <c r="P324" t="s">
        <v>1361</v>
      </c>
      <c r="Q324" s="1">
        <v>46081</v>
      </c>
      <c r="R324" t="s">
        <v>2022</v>
      </c>
      <c r="S324">
        <v>1</v>
      </c>
      <c r="T324">
        <v>0</v>
      </c>
    </row>
    <row r="325" spans="1:20" x14ac:dyDescent="0.25">
      <c r="A325" t="s">
        <v>1339</v>
      </c>
      <c r="B325" t="s">
        <v>1340</v>
      </c>
      <c r="C325" t="s">
        <v>1341</v>
      </c>
      <c r="D325" t="s">
        <v>1342</v>
      </c>
      <c r="E325">
        <v>34</v>
      </c>
      <c r="F325" s="1">
        <v>45410</v>
      </c>
      <c r="G325">
        <v>36800</v>
      </c>
      <c r="H325">
        <v>0</v>
      </c>
      <c r="I325">
        <v>0</v>
      </c>
      <c r="J325">
        <v>0</v>
      </c>
      <c r="K325" t="s">
        <v>1356</v>
      </c>
      <c r="L325">
        <v>35200</v>
      </c>
      <c r="M325" t="s">
        <v>16</v>
      </c>
      <c r="N325">
        <v>4600</v>
      </c>
      <c r="O325" t="s">
        <v>1357</v>
      </c>
      <c r="P325" t="s">
        <v>1345</v>
      </c>
      <c r="Q325" s="1">
        <v>45285</v>
      </c>
      <c r="R325" t="s">
        <v>1389</v>
      </c>
      <c r="S325">
        <v>0</v>
      </c>
      <c r="T325">
        <v>0</v>
      </c>
    </row>
    <row r="326" spans="1:20" x14ac:dyDescent="0.25">
      <c r="A326" t="s">
        <v>1331</v>
      </c>
      <c r="B326" t="s">
        <v>1364</v>
      </c>
      <c r="C326" t="s">
        <v>1365</v>
      </c>
      <c r="D326" t="s">
        <v>1342</v>
      </c>
      <c r="E326">
        <v>27</v>
      </c>
      <c r="F326" s="1">
        <v>45304</v>
      </c>
      <c r="G326">
        <v>288100</v>
      </c>
      <c r="H326">
        <v>0</v>
      </c>
      <c r="I326">
        <v>0</v>
      </c>
      <c r="J326">
        <v>0</v>
      </c>
      <c r="K326" t="s">
        <v>1356</v>
      </c>
      <c r="L326">
        <v>316900</v>
      </c>
      <c r="M326" t="s">
        <v>1336</v>
      </c>
      <c r="N326">
        <v>20100</v>
      </c>
      <c r="O326" t="s">
        <v>1357</v>
      </c>
      <c r="P326" t="s">
        <v>1338</v>
      </c>
      <c r="Q326" s="1">
        <v>45510</v>
      </c>
      <c r="R326" t="s">
        <v>1523</v>
      </c>
      <c r="S326">
        <v>0</v>
      </c>
      <c r="T326">
        <v>0</v>
      </c>
    </row>
    <row r="327" spans="1:20" x14ac:dyDescent="0.25">
      <c r="A327" t="s">
        <v>1339</v>
      </c>
      <c r="B327" t="s">
        <v>1362</v>
      </c>
      <c r="C327" t="s">
        <v>1363</v>
      </c>
      <c r="D327" t="s">
        <v>1334</v>
      </c>
      <c r="E327">
        <v>57</v>
      </c>
      <c r="F327" s="1">
        <v>45295</v>
      </c>
      <c r="G327">
        <v>183100</v>
      </c>
      <c r="H327">
        <v>1695600</v>
      </c>
      <c r="I327">
        <v>13</v>
      </c>
      <c r="J327">
        <v>57131</v>
      </c>
      <c r="K327" t="s">
        <v>1343</v>
      </c>
      <c r="L327">
        <v>199600</v>
      </c>
      <c r="M327" t="s">
        <v>1352</v>
      </c>
      <c r="N327">
        <v>700</v>
      </c>
      <c r="O327" t="s">
        <v>1337</v>
      </c>
      <c r="P327" t="s">
        <v>1338</v>
      </c>
      <c r="Q327" s="1">
        <v>44157</v>
      </c>
      <c r="R327" t="s">
        <v>1589</v>
      </c>
      <c r="S327">
        <v>1</v>
      </c>
      <c r="T327">
        <v>1</v>
      </c>
    </row>
    <row r="328" spans="1:20" x14ac:dyDescent="0.25">
      <c r="A328" t="s">
        <v>1331</v>
      </c>
      <c r="B328" t="s">
        <v>1364</v>
      </c>
      <c r="C328" t="s">
        <v>1365</v>
      </c>
      <c r="D328" t="s">
        <v>1334</v>
      </c>
      <c r="E328">
        <v>42</v>
      </c>
      <c r="F328" s="1">
        <v>45656</v>
      </c>
      <c r="G328">
        <v>57200</v>
      </c>
      <c r="H328">
        <v>844100</v>
      </c>
      <c r="I328">
        <v>14.87</v>
      </c>
      <c r="J328">
        <v>76135</v>
      </c>
      <c r="K328" t="s">
        <v>1343</v>
      </c>
      <c r="L328">
        <v>64400</v>
      </c>
      <c r="M328" t="s">
        <v>1359</v>
      </c>
      <c r="N328">
        <v>7400</v>
      </c>
      <c r="O328" t="s">
        <v>1337</v>
      </c>
      <c r="P328" t="s">
        <v>1361</v>
      </c>
      <c r="Q328" s="1">
        <v>46286</v>
      </c>
      <c r="R328" t="s">
        <v>2023</v>
      </c>
      <c r="S328">
        <v>1</v>
      </c>
      <c r="T328">
        <v>1</v>
      </c>
    </row>
    <row r="329" spans="1:20" x14ac:dyDescent="0.25">
      <c r="A329" t="s">
        <v>1346</v>
      </c>
      <c r="B329" t="s">
        <v>1349</v>
      </c>
      <c r="C329" t="s">
        <v>1350</v>
      </c>
      <c r="D329" t="s">
        <v>1334</v>
      </c>
      <c r="E329">
        <v>25</v>
      </c>
      <c r="F329" s="1">
        <v>43998</v>
      </c>
      <c r="G329">
        <v>40400</v>
      </c>
      <c r="H329">
        <v>0</v>
      </c>
      <c r="I329">
        <v>0</v>
      </c>
      <c r="J329">
        <v>0</v>
      </c>
      <c r="K329" t="s">
        <v>1356</v>
      </c>
      <c r="L329">
        <v>43300</v>
      </c>
      <c r="M329" t="s">
        <v>1336</v>
      </c>
      <c r="N329">
        <v>2300</v>
      </c>
      <c r="O329" t="s">
        <v>1357</v>
      </c>
      <c r="P329" t="s">
        <v>1345</v>
      </c>
      <c r="Q329" s="1">
        <v>44120</v>
      </c>
      <c r="R329" t="s">
        <v>2024</v>
      </c>
      <c r="S329">
        <v>0</v>
      </c>
      <c r="T329">
        <v>0</v>
      </c>
    </row>
    <row r="330" spans="1:20" x14ac:dyDescent="0.25">
      <c r="A330" t="s">
        <v>1331</v>
      </c>
      <c r="B330" t="s">
        <v>1364</v>
      </c>
      <c r="C330" t="s">
        <v>1365</v>
      </c>
      <c r="D330" t="s">
        <v>1342</v>
      </c>
      <c r="E330">
        <v>22</v>
      </c>
      <c r="F330" s="1">
        <v>45740</v>
      </c>
      <c r="G330">
        <v>182800</v>
      </c>
      <c r="H330">
        <v>0</v>
      </c>
      <c r="I330">
        <v>0</v>
      </c>
      <c r="J330">
        <v>0</v>
      </c>
      <c r="K330" t="s">
        <v>1356</v>
      </c>
      <c r="L330">
        <v>159600</v>
      </c>
      <c r="M330" t="s">
        <v>1344</v>
      </c>
      <c r="N330">
        <v>5500</v>
      </c>
      <c r="O330" t="s">
        <v>1357</v>
      </c>
      <c r="P330" t="s">
        <v>1361</v>
      </c>
      <c r="Q330" s="1">
        <v>44058</v>
      </c>
      <c r="R330" t="s">
        <v>2025</v>
      </c>
      <c r="S330">
        <v>0</v>
      </c>
      <c r="T330">
        <v>0</v>
      </c>
    </row>
    <row r="331" spans="1:20" x14ac:dyDescent="0.25">
      <c r="A331" t="s">
        <v>1331</v>
      </c>
      <c r="B331" t="s">
        <v>1340</v>
      </c>
      <c r="C331" t="s">
        <v>1341</v>
      </c>
      <c r="D331" t="s">
        <v>1342</v>
      </c>
      <c r="E331">
        <v>47</v>
      </c>
      <c r="F331" s="1">
        <v>44802</v>
      </c>
      <c r="G331">
        <v>61100</v>
      </c>
      <c r="H331">
        <v>239400</v>
      </c>
      <c r="I331">
        <v>12.79</v>
      </c>
      <c r="J331">
        <v>8042</v>
      </c>
      <c r="K331" t="s">
        <v>1343</v>
      </c>
      <c r="L331">
        <v>53300</v>
      </c>
      <c r="M331" t="s">
        <v>16</v>
      </c>
      <c r="N331">
        <v>6500</v>
      </c>
      <c r="O331" t="s">
        <v>1337</v>
      </c>
      <c r="P331" t="s">
        <v>1345</v>
      </c>
      <c r="Q331" s="1">
        <v>44965</v>
      </c>
      <c r="R331" t="s">
        <v>1443</v>
      </c>
      <c r="S331">
        <v>1</v>
      </c>
      <c r="T331">
        <v>1</v>
      </c>
    </row>
    <row r="332" spans="1:20" x14ac:dyDescent="0.25">
      <c r="A332" t="s">
        <v>1331</v>
      </c>
      <c r="B332" t="s">
        <v>1332</v>
      </c>
      <c r="C332" t="s">
        <v>1333</v>
      </c>
      <c r="D332" t="s">
        <v>1334</v>
      </c>
      <c r="E332">
        <v>41</v>
      </c>
      <c r="F332" s="1">
        <v>44414</v>
      </c>
      <c r="G332">
        <v>20200</v>
      </c>
      <c r="H332">
        <v>0</v>
      </c>
      <c r="I332">
        <v>0</v>
      </c>
      <c r="J332">
        <v>0</v>
      </c>
      <c r="K332" t="s">
        <v>1356</v>
      </c>
      <c r="L332">
        <v>14100</v>
      </c>
      <c r="M332" t="s">
        <v>1352</v>
      </c>
      <c r="N332">
        <v>6200</v>
      </c>
      <c r="O332" t="s">
        <v>1357</v>
      </c>
      <c r="P332" t="s">
        <v>1345</v>
      </c>
      <c r="Q332" s="1">
        <v>45949</v>
      </c>
      <c r="R332" t="s">
        <v>2026</v>
      </c>
      <c r="S332">
        <v>0</v>
      </c>
      <c r="T332">
        <v>0</v>
      </c>
    </row>
    <row r="333" spans="1:20" x14ac:dyDescent="0.25">
      <c r="A333" t="s">
        <v>1339</v>
      </c>
      <c r="B333" t="s">
        <v>1340</v>
      </c>
      <c r="C333" t="s">
        <v>1341</v>
      </c>
      <c r="D333" t="s">
        <v>1334</v>
      </c>
      <c r="E333">
        <v>58</v>
      </c>
      <c r="F333" s="1">
        <v>45485</v>
      </c>
      <c r="G333">
        <v>121000</v>
      </c>
      <c r="H333">
        <v>0</v>
      </c>
      <c r="I333">
        <v>0</v>
      </c>
      <c r="J333">
        <v>0</v>
      </c>
      <c r="K333" t="s">
        <v>1356</v>
      </c>
      <c r="L333">
        <v>175000</v>
      </c>
      <c r="M333" t="s">
        <v>1336</v>
      </c>
      <c r="N333">
        <v>5200</v>
      </c>
      <c r="O333" t="s">
        <v>1357</v>
      </c>
      <c r="P333" t="s">
        <v>1361</v>
      </c>
      <c r="Q333" s="1">
        <v>44184</v>
      </c>
      <c r="R333" t="s">
        <v>2027</v>
      </c>
      <c r="S333">
        <v>0</v>
      </c>
      <c r="T333">
        <v>0</v>
      </c>
    </row>
    <row r="334" spans="1:20" x14ac:dyDescent="0.25">
      <c r="A334" t="s">
        <v>1339</v>
      </c>
      <c r="B334" t="s">
        <v>1375</v>
      </c>
      <c r="C334" t="s">
        <v>1363</v>
      </c>
      <c r="D334" t="s">
        <v>1334</v>
      </c>
      <c r="E334">
        <v>35</v>
      </c>
      <c r="F334" s="1">
        <v>43925</v>
      </c>
      <c r="G334">
        <v>106900</v>
      </c>
      <c r="H334">
        <v>656000</v>
      </c>
      <c r="I334">
        <v>14.05</v>
      </c>
      <c r="J334">
        <v>15281</v>
      </c>
      <c r="K334" t="s">
        <v>1335</v>
      </c>
      <c r="L334">
        <v>107300</v>
      </c>
      <c r="M334" t="s">
        <v>1359</v>
      </c>
      <c r="N334">
        <v>3200</v>
      </c>
      <c r="O334" t="s">
        <v>1337</v>
      </c>
      <c r="P334" t="s">
        <v>1345</v>
      </c>
      <c r="Q334" s="1">
        <v>45718</v>
      </c>
      <c r="R334" t="s">
        <v>2028</v>
      </c>
      <c r="S334">
        <v>1</v>
      </c>
      <c r="T334">
        <v>0</v>
      </c>
    </row>
    <row r="335" spans="1:20" x14ac:dyDescent="0.25">
      <c r="A335" t="s">
        <v>1366</v>
      </c>
      <c r="B335" t="s">
        <v>1373</v>
      </c>
      <c r="C335" t="s">
        <v>1365</v>
      </c>
      <c r="D335" t="s">
        <v>1334</v>
      </c>
      <c r="E335">
        <v>41</v>
      </c>
      <c r="F335" s="1">
        <v>44016</v>
      </c>
      <c r="G335">
        <v>197300</v>
      </c>
      <c r="H335">
        <v>0</v>
      </c>
      <c r="I335">
        <v>0</v>
      </c>
      <c r="J335">
        <v>0</v>
      </c>
      <c r="K335" t="s">
        <v>1356</v>
      </c>
      <c r="L335">
        <v>186200</v>
      </c>
      <c r="M335" t="s">
        <v>16</v>
      </c>
      <c r="N335">
        <v>66900</v>
      </c>
      <c r="O335" t="s">
        <v>1357</v>
      </c>
      <c r="P335" t="s">
        <v>1338</v>
      </c>
      <c r="Q335" s="1">
        <v>45496</v>
      </c>
      <c r="R335" t="s">
        <v>2029</v>
      </c>
      <c r="S335">
        <v>0</v>
      </c>
      <c r="T335">
        <v>0</v>
      </c>
    </row>
    <row r="336" spans="1:20" x14ac:dyDescent="0.25">
      <c r="A336" t="s">
        <v>1331</v>
      </c>
      <c r="B336" t="s">
        <v>1358</v>
      </c>
      <c r="C336" t="s">
        <v>1333</v>
      </c>
      <c r="D336" t="s">
        <v>1342</v>
      </c>
      <c r="E336">
        <v>30</v>
      </c>
      <c r="F336" s="1">
        <v>43858</v>
      </c>
      <c r="G336">
        <v>101000</v>
      </c>
      <c r="H336">
        <v>0</v>
      </c>
      <c r="I336">
        <v>0</v>
      </c>
      <c r="J336">
        <v>0</v>
      </c>
      <c r="K336" t="s">
        <v>1356</v>
      </c>
      <c r="L336">
        <v>77500</v>
      </c>
      <c r="M336" t="s">
        <v>16</v>
      </c>
      <c r="N336">
        <v>45600</v>
      </c>
      <c r="O336" t="s">
        <v>1357</v>
      </c>
      <c r="P336" t="s">
        <v>1345</v>
      </c>
      <c r="Q336" s="1">
        <v>45850</v>
      </c>
      <c r="R336" t="s">
        <v>1510</v>
      </c>
      <c r="S336">
        <v>0</v>
      </c>
      <c r="T336">
        <v>0</v>
      </c>
    </row>
    <row r="337" spans="1:20" x14ac:dyDescent="0.25">
      <c r="A337" t="s">
        <v>1339</v>
      </c>
      <c r="B337" t="s">
        <v>1332</v>
      </c>
      <c r="C337" t="s">
        <v>1333</v>
      </c>
      <c r="D337" t="s">
        <v>1334</v>
      </c>
      <c r="E337">
        <v>43</v>
      </c>
      <c r="F337" s="1">
        <v>45253</v>
      </c>
      <c r="G337">
        <v>47000</v>
      </c>
      <c r="H337">
        <v>775000</v>
      </c>
      <c r="I337">
        <v>9.25</v>
      </c>
      <c r="J337">
        <v>16182</v>
      </c>
      <c r="K337" t="s">
        <v>1343</v>
      </c>
      <c r="L337">
        <v>81500</v>
      </c>
      <c r="M337" t="s">
        <v>1336</v>
      </c>
      <c r="N337">
        <v>3000</v>
      </c>
      <c r="O337" t="s">
        <v>1337</v>
      </c>
      <c r="P337" t="s">
        <v>1361</v>
      </c>
      <c r="Q337" s="1">
        <v>43552</v>
      </c>
      <c r="R337" t="s">
        <v>2030</v>
      </c>
      <c r="S337">
        <v>1</v>
      </c>
      <c r="T337">
        <v>1</v>
      </c>
    </row>
    <row r="338" spans="1:20" x14ac:dyDescent="0.25">
      <c r="A338" t="s">
        <v>1339</v>
      </c>
      <c r="B338" t="s">
        <v>1368</v>
      </c>
      <c r="C338" t="s">
        <v>1365</v>
      </c>
      <c r="D338" t="s">
        <v>1342</v>
      </c>
      <c r="E338">
        <v>59</v>
      </c>
      <c r="F338" s="1">
        <v>44310</v>
      </c>
      <c r="G338">
        <v>220700</v>
      </c>
      <c r="H338">
        <v>0</v>
      </c>
      <c r="I338">
        <v>0</v>
      </c>
      <c r="J338">
        <v>0</v>
      </c>
      <c r="K338" t="s">
        <v>1356</v>
      </c>
      <c r="L338">
        <v>161500</v>
      </c>
      <c r="M338" t="s">
        <v>1359</v>
      </c>
      <c r="N338">
        <v>35300</v>
      </c>
      <c r="O338" t="s">
        <v>1357</v>
      </c>
      <c r="P338" t="s">
        <v>1338</v>
      </c>
      <c r="Q338" s="1">
        <v>44503</v>
      </c>
      <c r="R338" t="s">
        <v>2031</v>
      </c>
      <c r="S338">
        <v>0</v>
      </c>
      <c r="T338">
        <v>0</v>
      </c>
    </row>
    <row r="339" spans="1:20" x14ac:dyDescent="0.25">
      <c r="A339" t="s">
        <v>1339</v>
      </c>
      <c r="B339" t="s">
        <v>1358</v>
      </c>
      <c r="C339" t="s">
        <v>1333</v>
      </c>
      <c r="D339" t="s">
        <v>1334</v>
      </c>
      <c r="E339">
        <v>25</v>
      </c>
      <c r="F339" s="1">
        <v>45723</v>
      </c>
      <c r="G339">
        <v>239700</v>
      </c>
      <c r="H339">
        <v>0</v>
      </c>
      <c r="I339">
        <v>0</v>
      </c>
      <c r="J339">
        <v>0</v>
      </c>
      <c r="K339" t="s">
        <v>1356</v>
      </c>
      <c r="L339">
        <v>214000</v>
      </c>
      <c r="M339" t="s">
        <v>1352</v>
      </c>
      <c r="N339">
        <v>5900</v>
      </c>
      <c r="O339" t="s">
        <v>1357</v>
      </c>
      <c r="P339" t="s">
        <v>1338</v>
      </c>
      <c r="Q339" s="1">
        <v>45288</v>
      </c>
      <c r="R339" t="s">
        <v>1413</v>
      </c>
      <c r="S339">
        <v>0</v>
      </c>
      <c r="T339">
        <v>0</v>
      </c>
    </row>
    <row r="340" spans="1:20" x14ac:dyDescent="0.25">
      <c r="A340" t="s">
        <v>1366</v>
      </c>
      <c r="B340" t="s">
        <v>1373</v>
      </c>
      <c r="C340" t="s">
        <v>1365</v>
      </c>
      <c r="D340" t="s">
        <v>1342</v>
      </c>
      <c r="E340">
        <v>21</v>
      </c>
      <c r="F340" s="1">
        <v>44604</v>
      </c>
      <c r="G340">
        <v>91400</v>
      </c>
      <c r="H340">
        <v>1040900</v>
      </c>
      <c r="I340">
        <v>12.68</v>
      </c>
      <c r="J340">
        <v>23514</v>
      </c>
      <c r="K340" t="s">
        <v>1374</v>
      </c>
      <c r="L340">
        <v>100900</v>
      </c>
      <c r="M340" t="s">
        <v>1336</v>
      </c>
      <c r="N340">
        <v>9500</v>
      </c>
      <c r="O340" t="s">
        <v>1353</v>
      </c>
      <c r="P340" t="s">
        <v>1338</v>
      </c>
      <c r="Q340" s="1">
        <v>46058</v>
      </c>
      <c r="R340" t="s">
        <v>1464</v>
      </c>
      <c r="S340">
        <v>1</v>
      </c>
      <c r="T340">
        <v>0</v>
      </c>
    </row>
    <row r="341" spans="1:20" x14ac:dyDescent="0.25">
      <c r="A341" t="s">
        <v>1339</v>
      </c>
      <c r="B341" t="s">
        <v>1354</v>
      </c>
      <c r="C341" t="s">
        <v>1355</v>
      </c>
      <c r="D341" t="s">
        <v>1334</v>
      </c>
      <c r="E341">
        <v>33</v>
      </c>
      <c r="F341" s="1">
        <v>44111</v>
      </c>
      <c r="G341">
        <v>78900</v>
      </c>
      <c r="H341">
        <v>1429400</v>
      </c>
      <c r="I341">
        <v>11.91</v>
      </c>
      <c r="J341">
        <v>31731</v>
      </c>
      <c r="K341" t="s">
        <v>1335</v>
      </c>
      <c r="L341">
        <v>90700</v>
      </c>
      <c r="M341" t="s">
        <v>1352</v>
      </c>
      <c r="N341">
        <v>8000</v>
      </c>
      <c r="O341" t="s">
        <v>1337</v>
      </c>
      <c r="P341" t="s">
        <v>1376</v>
      </c>
      <c r="Q341" s="1">
        <v>45187</v>
      </c>
      <c r="R341" t="s">
        <v>1730</v>
      </c>
      <c r="S341">
        <v>1</v>
      </c>
      <c r="T341">
        <v>0</v>
      </c>
    </row>
    <row r="342" spans="1:20" x14ac:dyDescent="0.25">
      <c r="A342" t="s">
        <v>1339</v>
      </c>
      <c r="B342" t="s">
        <v>1369</v>
      </c>
      <c r="C342" t="s">
        <v>1370</v>
      </c>
      <c r="D342" t="s">
        <v>1334</v>
      </c>
      <c r="E342">
        <v>41</v>
      </c>
      <c r="F342" s="1">
        <v>45732</v>
      </c>
      <c r="G342">
        <v>24400</v>
      </c>
      <c r="H342">
        <v>436300</v>
      </c>
      <c r="I342">
        <v>14.95</v>
      </c>
      <c r="J342">
        <v>12132</v>
      </c>
      <c r="K342" t="s">
        <v>1343</v>
      </c>
      <c r="L342">
        <v>30200</v>
      </c>
      <c r="M342" t="s">
        <v>16</v>
      </c>
      <c r="N342">
        <v>4700</v>
      </c>
      <c r="O342" t="s">
        <v>1337</v>
      </c>
      <c r="P342" t="s">
        <v>1338</v>
      </c>
      <c r="Q342" s="1">
        <v>44200</v>
      </c>
      <c r="R342" t="s">
        <v>1718</v>
      </c>
      <c r="S342">
        <v>1</v>
      </c>
      <c r="T342">
        <v>1</v>
      </c>
    </row>
    <row r="343" spans="1:20" x14ac:dyDescent="0.25">
      <c r="A343" t="s">
        <v>1339</v>
      </c>
      <c r="B343" t="s">
        <v>1375</v>
      </c>
      <c r="C343" t="s">
        <v>1363</v>
      </c>
      <c r="D343" t="s">
        <v>1342</v>
      </c>
      <c r="E343">
        <v>46</v>
      </c>
      <c r="F343" s="1">
        <v>45920</v>
      </c>
      <c r="G343">
        <v>44700</v>
      </c>
      <c r="H343">
        <v>0</v>
      </c>
      <c r="I343">
        <v>0</v>
      </c>
      <c r="J343">
        <v>0</v>
      </c>
      <c r="K343" t="s">
        <v>1356</v>
      </c>
      <c r="L343">
        <v>64900</v>
      </c>
      <c r="M343" t="s">
        <v>1352</v>
      </c>
      <c r="N343">
        <v>20600</v>
      </c>
      <c r="O343" t="s">
        <v>1357</v>
      </c>
      <c r="P343" t="s">
        <v>1345</v>
      </c>
      <c r="Q343" s="1">
        <v>45444</v>
      </c>
      <c r="R343" t="s">
        <v>2032</v>
      </c>
      <c r="S343">
        <v>0</v>
      </c>
      <c r="T343">
        <v>0</v>
      </c>
    </row>
    <row r="344" spans="1:20" x14ac:dyDescent="0.25">
      <c r="A344" t="s">
        <v>1339</v>
      </c>
      <c r="B344" t="s">
        <v>1375</v>
      </c>
      <c r="C344" t="s">
        <v>1363</v>
      </c>
      <c r="D344" t="s">
        <v>1334</v>
      </c>
      <c r="E344">
        <v>65</v>
      </c>
      <c r="F344" s="1">
        <v>44932</v>
      </c>
      <c r="G344">
        <v>143200</v>
      </c>
      <c r="H344">
        <v>0</v>
      </c>
      <c r="I344">
        <v>0</v>
      </c>
      <c r="J344">
        <v>0</v>
      </c>
      <c r="K344" t="s">
        <v>1356</v>
      </c>
      <c r="L344">
        <v>161300</v>
      </c>
      <c r="M344" t="s">
        <v>1359</v>
      </c>
      <c r="N344">
        <v>9500</v>
      </c>
      <c r="O344" t="s">
        <v>1357</v>
      </c>
      <c r="P344" t="s">
        <v>1338</v>
      </c>
      <c r="Q344" s="1">
        <v>46117</v>
      </c>
      <c r="R344" t="s">
        <v>2033</v>
      </c>
      <c r="S344">
        <v>0</v>
      </c>
      <c r="T344">
        <v>0</v>
      </c>
    </row>
    <row r="345" spans="1:20" x14ac:dyDescent="0.25">
      <c r="A345" t="s">
        <v>1366</v>
      </c>
      <c r="B345" t="s">
        <v>1368</v>
      </c>
      <c r="C345" t="s">
        <v>1365</v>
      </c>
      <c r="D345" t="s">
        <v>1342</v>
      </c>
      <c r="E345">
        <v>41</v>
      </c>
      <c r="F345" s="1">
        <v>44843</v>
      </c>
      <c r="G345">
        <v>46700</v>
      </c>
      <c r="H345">
        <v>0</v>
      </c>
      <c r="I345">
        <v>0</v>
      </c>
      <c r="J345">
        <v>0</v>
      </c>
      <c r="K345" t="s">
        <v>1356</v>
      </c>
      <c r="L345">
        <v>34400</v>
      </c>
      <c r="M345" t="s">
        <v>1344</v>
      </c>
      <c r="N345">
        <v>5500</v>
      </c>
      <c r="O345" t="s">
        <v>1357</v>
      </c>
      <c r="P345" t="s">
        <v>1338</v>
      </c>
      <c r="Q345" s="1">
        <v>45444</v>
      </c>
      <c r="R345" t="s">
        <v>1941</v>
      </c>
      <c r="S345">
        <v>0</v>
      </c>
      <c r="T345">
        <v>0</v>
      </c>
    </row>
    <row r="346" spans="1:20" x14ac:dyDescent="0.25">
      <c r="A346" t="s">
        <v>1339</v>
      </c>
      <c r="B346" t="s">
        <v>1332</v>
      </c>
      <c r="C346" t="s">
        <v>1333</v>
      </c>
      <c r="D346" t="s">
        <v>1342</v>
      </c>
      <c r="E346">
        <v>38</v>
      </c>
      <c r="F346" s="1">
        <v>43607</v>
      </c>
      <c r="G346">
        <v>21700</v>
      </c>
      <c r="H346">
        <v>0</v>
      </c>
      <c r="I346">
        <v>0</v>
      </c>
      <c r="J346">
        <v>0</v>
      </c>
      <c r="K346" t="s">
        <v>1356</v>
      </c>
      <c r="L346">
        <v>20300</v>
      </c>
      <c r="M346" t="s">
        <v>1359</v>
      </c>
      <c r="N346">
        <v>2600</v>
      </c>
      <c r="O346" t="s">
        <v>1357</v>
      </c>
      <c r="P346" t="s">
        <v>1345</v>
      </c>
      <c r="Q346" s="1">
        <v>44182</v>
      </c>
      <c r="R346" t="s">
        <v>1993</v>
      </c>
      <c r="S346">
        <v>0</v>
      </c>
      <c r="T346">
        <v>0</v>
      </c>
    </row>
    <row r="347" spans="1:20" x14ac:dyDescent="0.25">
      <c r="A347" t="s">
        <v>1346</v>
      </c>
      <c r="B347" t="s">
        <v>1349</v>
      </c>
      <c r="C347" t="s">
        <v>1350</v>
      </c>
      <c r="D347" t="s">
        <v>1342</v>
      </c>
      <c r="E347">
        <v>57</v>
      </c>
      <c r="F347" s="1">
        <v>43966</v>
      </c>
      <c r="G347">
        <v>1464100</v>
      </c>
      <c r="H347">
        <v>0</v>
      </c>
      <c r="I347">
        <v>0</v>
      </c>
      <c r="J347">
        <v>0</v>
      </c>
      <c r="K347" t="s">
        <v>1356</v>
      </c>
      <c r="L347">
        <v>1576800</v>
      </c>
      <c r="M347" t="s">
        <v>1352</v>
      </c>
      <c r="N347">
        <v>3800</v>
      </c>
      <c r="O347" t="s">
        <v>1357</v>
      </c>
      <c r="P347" t="s">
        <v>1338</v>
      </c>
      <c r="Q347" s="1">
        <v>43548</v>
      </c>
      <c r="R347" t="s">
        <v>2034</v>
      </c>
      <c r="S347">
        <v>0</v>
      </c>
      <c r="T347">
        <v>0</v>
      </c>
    </row>
    <row r="348" spans="1:20" x14ac:dyDescent="0.25">
      <c r="A348" t="s">
        <v>1339</v>
      </c>
      <c r="B348" t="s">
        <v>1371</v>
      </c>
      <c r="C348" t="s">
        <v>1372</v>
      </c>
      <c r="D348" t="s">
        <v>1342</v>
      </c>
      <c r="E348">
        <v>65</v>
      </c>
      <c r="F348" s="1">
        <v>44305</v>
      </c>
      <c r="G348">
        <v>21600</v>
      </c>
      <c r="H348">
        <v>193000</v>
      </c>
      <c r="I348">
        <v>11.14</v>
      </c>
      <c r="J348">
        <v>17070</v>
      </c>
      <c r="K348" t="s">
        <v>1335</v>
      </c>
      <c r="L348">
        <v>32800</v>
      </c>
      <c r="M348" t="s">
        <v>1336</v>
      </c>
      <c r="N348">
        <v>1900</v>
      </c>
      <c r="O348" t="s">
        <v>1337</v>
      </c>
      <c r="P348" t="s">
        <v>1345</v>
      </c>
      <c r="Q348" s="1">
        <v>43896</v>
      </c>
      <c r="R348" t="s">
        <v>1579</v>
      </c>
      <c r="S348">
        <v>1</v>
      </c>
      <c r="T348">
        <v>0</v>
      </c>
    </row>
    <row r="349" spans="1:20" x14ac:dyDescent="0.25">
      <c r="A349" t="s">
        <v>1346</v>
      </c>
      <c r="B349" t="s">
        <v>1362</v>
      </c>
      <c r="C349" t="s">
        <v>1363</v>
      </c>
      <c r="D349" t="s">
        <v>1342</v>
      </c>
      <c r="E349">
        <v>52</v>
      </c>
      <c r="F349" s="1">
        <v>45148</v>
      </c>
      <c r="G349">
        <v>510700</v>
      </c>
      <c r="H349">
        <v>940500</v>
      </c>
      <c r="I349">
        <v>11.15</v>
      </c>
      <c r="J349">
        <v>43900</v>
      </c>
      <c r="K349" t="s">
        <v>1374</v>
      </c>
      <c r="L349">
        <v>332200</v>
      </c>
      <c r="M349" t="s">
        <v>16</v>
      </c>
      <c r="N349">
        <v>8600</v>
      </c>
      <c r="O349" t="s">
        <v>1353</v>
      </c>
      <c r="P349" t="s">
        <v>1361</v>
      </c>
      <c r="Q349" s="1">
        <v>44131</v>
      </c>
      <c r="R349" t="s">
        <v>2035</v>
      </c>
      <c r="S349">
        <v>1</v>
      </c>
      <c r="T349">
        <v>0</v>
      </c>
    </row>
    <row r="350" spans="1:20" x14ac:dyDescent="0.25">
      <c r="A350" t="s">
        <v>1339</v>
      </c>
      <c r="B350" t="s">
        <v>1364</v>
      </c>
      <c r="C350" t="s">
        <v>1365</v>
      </c>
      <c r="D350" t="s">
        <v>1342</v>
      </c>
      <c r="E350">
        <v>56</v>
      </c>
      <c r="F350" s="1">
        <v>45031</v>
      </c>
      <c r="G350">
        <v>57800</v>
      </c>
      <c r="H350">
        <v>246200</v>
      </c>
      <c r="I350">
        <v>10.37</v>
      </c>
      <c r="J350">
        <v>21687</v>
      </c>
      <c r="K350" t="s">
        <v>1351</v>
      </c>
      <c r="L350">
        <v>75200</v>
      </c>
      <c r="M350" t="s">
        <v>1344</v>
      </c>
      <c r="N350">
        <v>2900</v>
      </c>
      <c r="O350" t="s">
        <v>1353</v>
      </c>
      <c r="P350" t="s">
        <v>1361</v>
      </c>
      <c r="Q350" s="1">
        <v>44813</v>
      </c>
      <c r="R350" t="s">
        <v>1869</v>
      </c>
      <c r="S350">
        <v>1</v>
      </c>
      <c r="T350">
        <v>0</v>
      </c>
    </row>
    <row r="351" spans="1:20" x14ac:dyDescent="0.25">
      <c r="A351" t="s">
        <v>1339</v>
      </c>
      <c r="B351" t="s">
        <v>1332</v>
      </c>
      <c r="C351" t="s">
        <v>1333</v>
      </c>
      <c r="D351" t="s">
        <v>1342</v>
      </c>
      <c r="E351">
        <v>37</v>
      </c>
      <c r="F351" s="1">
        <v>45512</v>
      </c>
      <c r="G351">
        <v>69800</v>
      </c>
      <c r="H351">
        <v>1016300</v>
      </c>
      <c r="I351">
        <v>11.52</v>
      </c>
      <c r="J351">
        <v>90069</v>
      </c>
      <c r="K351" t="s">
        <v>1351</v>
      </c>
      <c r="L351">
        <v>72900</v>
      </c>
      <c r="M351" t="s">
        <v>1336</v>
      </c>
      <c r="N351">
        <v>6700</v>
      </c>
      <c r="O351" t="s">
        <v>1353</v>
      </c>
      <c r="P351" t="s">
        <v>1338</v>
      </c>
      <c r="Q351" s="1">
        <v>43662</v>
      </c>
      <c r="R351" t="s">
        <v>2036</v>
      </c>
      <c r="S351">
        <v>1</v>
      </c>
      <c r="T351">
        <v>0</v>
      </c>
    </row>
    <row r="352" spans="1:20" x14ac:dyDescent="0.25">
      <c r="A352" t="s">
        <v>1346</v>
      </c>
      <c r="B352" t="s">
        <v>1369</v>
      </c>
      <c r="C352" t="s">
        <v>1370</v>
      </c>
      <c r="D352" t="s">
        <v>1342</v>
      </c>
      <c r="E352">
        <v>55</v>
      </c>
      <c r="F352" s="1">
        <v>44996</v>
      </c>
      <c r="G352">
        <v>42400</v>
      </c>
      <c r="H352">
        <v>0</v>
      </c>
      <c r="I352">
        <v>0</v>
      </c>
      <c r="J352">
        <v>0</v>
      </c>
      <c r="K352" t="s">
        <v>1356</v>
      </c>
      <c r="L352">
        <v>51300</v>
      </c>
      <c r="M352" t="s">
        <v>1336</v>
      </c>
      <c r="N352">
        <v>29200</v>
      </c>
      <c r="O352" t="s">
        <v>1357</v>
      </c>
      <c r="P352" t="s">
        <v>1361</v>
      </c>
      <c r="Q352" s="1">
        <v>43789</v>
      </c>
      <c r="R352" t="s">
        <v>2037</v>
      </c>
      <c r="S352">
        <v>0</v>
      </c>
      <c r="T352">
        <v>0</v>
      </c>
    </row>
    <row r="353" spans="1:20" x14ac:dyDescent="0.25">
      <c r="A353" t="s">
        <v>1366</v>
      </c>
      <c r="B353" t="s">
        <v>1362</v>
      </c>
      <c r="C353" t="s">
        <v>1363</v>
      </c>
      <c r="D353" t="s">
        <v>1334</v>
      </c>
      <c r="E353">
        <v>31</v>
      </c>
      <c r="F353" s="1">
        <v>44061</v>
      </c>
      <c r="G353">
        <v>145900</v>
      </c>
      <c r="H353">
        <v>0</v>
      </c>
      <c r="I353">
        <v>0</v>
      </c>
      <c r="J353">
        <v>0</v>
      </c>
      <c r="K353" t="s">
        <v>1356</v>
      </c>
      <c r="L353">
        <v>142200</v>
      </c>
      <c r="M353" t="s">
        <v>1359</v>
      </c>
      <c r="N353">
        <v>25000</v>
      </c>
      <c r="O353" t="s">
        <v>1357</v>
      </c>
      <c r="P353" t="s">
        <v>1345</v>
      </c>
      <c r="Q353" s="1">
        <v>45973</v>
      </c>
      <c r="R353" t="s">
        <v>2019</v>
      </c>
      <c r="S353">
        <v>0</v>
      </c>
      <c r="T353">
        <v>0</v>
      </c>
    </row>
    <row r="354" spans="1:20" x14ac:dyDescent="0.25">
      <c r="A354" t="s">
        <v>1366</v>
      </c>
      <c r="B354" t="s">
        <v>1375</v>
      </c>
      <c r="C354" t="s">
        <v>1363</v>
      </c>
      <c r="D354" t="s">
        <v>1334</v>
      </c>
      <c r="E354">
        <v>41</v>
      </c>
      <c r="F354" s="1">
        <v>45370</v>
      </c>
      <c r="G354">
        <v>22100</v>
      </c>
      <c r="H354">
        <v>640500</v>
      </c>
      <c r="I354">
        <v>10.65</v>
      </c>
      <c r="J354">
        <v>56504</v>
      </c>
      <c r="K354" t="s">
        <v>1343</v>
      </c>
      <c r="L354">
        <v>17400</v>
      </c>
      <c r="M354" t="s">
        <v>1352</v>
      </c>
      <c r="N354">
        <v>8300</v>
      </c>
      <c r="O354" t="s">
        <v>1337</v>
      </c>
      <c r="P354" t="s">
        <v>1361</v>
      </c>
      <c r="Q354" s="1">
        <v>46005</v>
      </c>
      <c r="R354" t="s">
        <v>2038</v>
      </c>
      <c r="S354">
        <v>1</v>
      </c>
      <c r="T354">
        <v>1</v>
      </c>
    </row>
    <row r="355" spans="1:20" x14ac:dyDescent="0.25">
      <c r="A355" t="s">
        <v>1331</v>
      </c>
      <c r="B355" t="s">
        <v>1340</v>
      </c>
      <c r="C355" t="s">
        <v>1341</v>
      </c>
      <c r="D355" t="s">
        <v>1334</v>
      </c>
      <c r="E355">
        <v>46</v>
      </c>
      <c r="F355" s="1">
        <v>43746</v>
      </c>
      <c r="G355">
        <v>15700</v>
      </c>
      <c r="H355">
        <v>0</v>
      </c>
      <c r="I355">
        <v>0</v>
      </c>
      <c r="J355">
        <v>0</v>
      </c>
      <c r="K355" t="s">
        <v>1356</v>
      </c>
      <c r="L355">
        <v>18600</v>
      </c>
      <c r="M355" t="s">
        <v>1359</v>
      </c>
      <c r="N355">
        <v>7900</v>
      </c>
      <c r="O355" t="s">
        <v>1357</v>
      </c>
      <c r="P355" t="s">
        <v>1345</v>
      </c>
      <c r="Q355" s="1">
        <v>46047</v>
      </c>
      <c r="R355" t="s">
        <v>1508</v>
      </c>
      <c r="S355">
        <v>0</v>
      </c>
      <c r="T355">
        <v>0</v>
      </c>
    </row>
    <row r="356" spans="1:20" x14ac:dyDescent="0.25">
      <c r="A356" t="s">
        <v>1366</v>
      </c>
      <c r="B356" t="s">
        <v>1369</v>
      </c>
      <c r="C356" t="s">
        <v>1370</v>
      </c>
      <c r="D356" t="s">
        <v>1334</v>
      </c>
      <c r="E356">
        <v>24</v>
      </c>
      <c r="F356" s="1">
        <v>43889</v>
      </c>
      <c r="G356">
        <v>294800</v>
      </c>
      <c r="H356">
        <v>0</v>
      </c>
      <c r="I356">
        <v>0</v>
      </c>
      <c r="J356">
        <v>0</v>
      </c>
      <c r="K356" t="s">
        <v>1356</v>
      </c>
      <c r="L356">
        <v>343000</v>
      </c>
      <c r="M356" t="s">
        <v>1352</v>
      </c>
      <c r="N356">
        <v>46200</v>
      </c>
      <c r="O356" t="s">
        <v>1357</v>
      </c>
      <c r="P356" t="s">
        <v>1345</v>
      </c>
      <c r="Q356" s="1">
        <v>45207</v>
      </c>
      <c r="R356" t="s">
        <v>1974</v>
      </c>
      <c r="S356">
        <v>0</v>
      </c>
      <c r="T356">
        <v>0</v>
      </c>
    </row>
    <row r="357" spans="1:20" x14ac:dyDescent="0.25">
      <c r="A357" t="s">
        <v>1339</v>
      </c>
      <c r="B357" t="s">
        <v>1373</v>
      </c>
      <c r="C357" t="s">
        <v>1365</v>
      </c>
      <c r="D357" t="s">
        <v>1334</v>
      </c>
      <c r="E357">
        <v>54</v>
      </c>
      <c r="F357" s="1">
        <v>43735</v>
      </c>
      <c r="G357">
        <v>37900</v>
      </c>
      <c r="H357">
        <v>110400</v>
      </c>
      <c r="I357">
        <v>14.29</v>
      </c>
      <c r="J357">
        <v>2585</v>
      </c>
      <c r="K357" t="s">
        <v>1343</v>
      </c>
      <c r="L357">
        <v>47100</v>
      </c>
      <c r="M357" t="s">
        <v>1359</v>
      </c>
      <c r="N357">
        <v>13600</v>
      </c>
      <c r="O357" t="s">
        <v>1337</v>
      </c>
      <c r="P357" t="s">
        <v>1376</v>
      </c>
      <c r="Q357" s="1">
        <v>46124</v>
      </c>
      <c r="R357" t="s">
        <v>1696</v>
      </c>
      <c r="S357">
        <v>1</v>
      </c>
      <c r="T357">
        <v>1</v>
      </c>
    </row>
    <row r="358" spans="1:20" x14ac:dyDescent="0.25">
      <c r="A358" t="s">
        <v>1366</v>
      </c>
      <c r="B358" t="s">
        <v>1368</v>
      </c>
      <c r="C358" t="s">
        <v>1365</v>
      </c>
      <c r="D358" t="s">
        <v>1334</v>
      </c>
      <c r="E358">
        <v>38</v>
      </c>
      <c r="F358" s="1">
        <v>43619</v>
      </c>
      <c r="G358">
        <v>141400</v>
      </c>
      <c r="H358">
        <v>519100</v>
      </c>
      <c r="I358">
        <v>13.23</v>
      </c>
      <c r="J358">
        <v>17548</v>
      </c>
      <c r="K358" t="s">
        <v>1343</v>
      </c>
      <c r="L358">
        <v>140900</v>
      </c>
      <c r="M358" t="s">
        <v>1336</v>
      </c>
      <c r="N358">
        <v>6300</v>
      </c>
      <c r="O358" t="s">
        <v>1337</v>
      </c>
      <c r="P358" t="s">
        <v>1361</v>
      </c>
      <c r="Q358" s="1">
        <v>45273</v>
      </c>
      <c r="R358" t="s">
        <v>1941</v>
      </c>
      <c r="S358">
        <v>1</v>
      </c>
      <c r="T358">
        <v>1</v>
      </c>
    </row>
    <row r="359" spans="1:20" x14ac:dyDescent="0.25">
      <c r="A359" t="s">
        <v>1339</v>
      </c>
      <c r="B359" t="s">
        <v>1373</v>
      </c>
      <c r="C359" t="s">
        <v>1365</v>
      </c>
      <c r="D359" t="s">
        <v>1334</v>
      </c>
      <c r="E359">
        <v>60</v>
      </c>
      <c r="F359" s="1">
        <v>45216</v>
      </c>
      <c r="G359">
        <v>29800</v>
      </c>
      <c r="H359">
        <v>1584000</v>
      </c>
      <c r="I359">
        <v>10.220000000000001</v>
      </c>
      <c r="J359">
        <v>40342</v>
      </c>
      <c r="K359" t="s">
        <v>1343</v>
      </c>
      <c r="L359">
        <v>25300</v>
      </c>
      <c r="M359" t="s">
        <v>16</v>
      </c>
      <c r="N359">
        <v>2400</v>
      </c>
      <c r="O359" t="s">
        <v>1337</v>
      </c>
      <c r="P359" t="s">
        <v>1345</v>
      </c>
      <c r="Q359" s="1">
        <v>44107</v>
      </c>
      <c r="R359" t="s">
        <v>2039</v>
      </c>
      <c r="S359">
        <v>1</v>
      </c>
      <c r="T359">
        <v>1</v>
      </c>
    </row>
    <row r="360" spans="1:20" x14ac:dyDescent="0.25">
      <c r="A360" t="s">
        <v>1346</v>
      </c>
      <c r="B360" t="s">
        <v>1371</v>
      </c>
      <c r="C360" t="s">
        <v>1372</v>
      </c>
      <c r="D360" t="s">
        <v>1342</v>
      </c>
      <c r="E360">
        <v>55</v>
      </c>
      <c r="F360" s="1">
        <v>44127</v>
      </c>
      <c r="G360">
        <v>137000</v>
      </c>
      <c r="H360">
        <v>124200</v>
      </c>
      <c r="I360">
        <v>7.97</v>
      </c>
      <c r="J360">
        <v>10802</v>
      </c>
      <c r="K360" t="s">
        <v>1343</v>
      </c>
      <c r="L360">
        <v>83600</v>
      </c>
      <c r="M360" t="s">
        <v>1352</v>
      </c>
      <c r="N360">
        <v>12100</v>
      </c>
      <c r="O360" t="s">
        <v>1337</v>
      </c>
      <c r="P360" t="s">
        <v>1338</v>
      </c>
      <c r="Q360" s="1">
        <v>45764</v>
      </c>
      <c r="R360" t="s">
        <v>1745</v>
      </c>
      <c r="S360">
        <v>1</v>
      </c>
      <c r="T360">
        <v>1</v>
      </c>
    </row>
    <row r="361" spans="1:20" x14ac:dyDescent="0.25">
      <c r="A361" t="s">
        <v>1346</v>
      </c>
      <c r="B361" t="s">
        <v>1369</v>
      </c>
      <c r="C361" t="s">
        <v>1370</v>
      </c>
      <c r="D361" t="s">
        <v>1342</v>
      </c>
      <c r="E361">
        <v>61</v>
      </c>
      <c r="F361" s="1">
        <v>45433</v>
      </c>
      <c r="G361">
        <v>313700</v>
      </c>
      <c r="H361">
        <v>0</v>
      </c>
      <c r="I361">
        <v>0</v>
      </c>
      <c r="J361">
        <v>0</v>
      </c>
      <c r="K361" t="s">
        <v>1356</v>
      </c>
      <c r="L361">
        <v>378000</v>
      </c>
      <c r="M361" t="s">
        <v>1344</v>
      </c>
      <c r="N361">
        <v>17900</v>
      </c>
      <c r="O361" t="s">
        <v>1357</v>
      </c>
      <c r="P361" t="s">
        <v>1338</v>
      </c>
      <c r="Q361" s="1">
        <v>45003</v>
      </c>
      <c r="R361" t="s">
        <v>1450</v>
      </c>
      <c r="S361">
        <v>0</v>
      </c>
      <c r="T361">
        <v>0</v>
      </c>
    </row>
    <row r="362" spans="1:20" x14ac:dyDescent="0.25">
      <c r="A362" t="s">
        <v>1346</v>
      </c>
      <c r="B362" t="s">
        <v>1360</v>
      </c>
      <c r="C362" t="s">
        <v>1341</v>
      </c>
      <c r="D362" t="s">
        <v>1334</v>
      </c>
      <c r="E362">
        <v>49</v>
      </c>
      <c r="F362" s="1">
        <v>43548</v>
      </c>
      <c r="G362">
        <v>47900</v>
      </c>
      <c r="H362">
        <v>633200</v>
      </c>
      <c r="I362">
        <v>11.75</v>
      </c>
      <c r="J362">
        <v>20956</v>
      </c>
      <c r="K362" t="s">
        <v>1343</v>
      </c>
      <c r="L362">
        <v>53000</v>
      </c>
      <c r="M362" t="s">
        <v>1344</v>
      </c>
      <c r="N362">
        <v>4800</v>
      </c>
      <c r="O362" t="s">
        <v>1337</v>
      </c>
      <c r="P362" t="s">
        <v>1338</v>
      </c>
      <c r="Q362" s="1">
        <v>46294</v>
      </c>
      <c r="R362" t="s">
        <v>2040</v>
      </c>
      <c r="S362">
        <v>1</v>
      </c>
      <c r="T362">
        <v>1</v>
      </c>
    </row>
    <row r="363" spans="1:20" x14ac:dyDescent="0.25">
      <c r="A363" t="s">
        <v>1331</v>
      </c>
      <c r="B363" t="s">
        <v>1360</v>
      </c>
      <c r="C363" t="s">
        <v>1341</v>
      </c>
      <c r="D363" t="s">
        <v>1334</v>
      </c>
      <c r="E363">
        <v>49</v>
      </c>
      <c r="F363" s="1">
        <v>44915</v>
      </c>
      <c r="G363">
        <v>14500</v>
      </c>
      <c r="H363">
        <v>464100</v>
      </c>
      <c r="I363">
        <v>8.9600000000000009</v>
      </c>
      <c r="J363">
        <v>14750</v>
      </c>
      <c r="K363" t="s">
        <v>1335</v>
      </c>
      <c r="L363">
        <v>11000</v>
      </c>
      <c r="M363" t="s">
        <v>1336</v>
      </c>
      <c r="N363">
        <v>11000</v>
      </c>
      <c r="O363" t="s">
        <v>1337</v>
      </c>
      <c r="P363" t="s">
        <v>1338</v>
      </c>
      <c r="Q363" s="1">
        <v>44882</v>
      </c>
      <c r="R363" t="s">
        <v>1702</v>
      </c>
      <c r="S363">
        <v>1</v>
      </c>
      <c r="T363">
        <v>0</v>
      </c>
    </row>
    <row r="364" spans="1:20" x14ac:dyDescent="0.25">
      <c r="A364" t="s">
        <v>1339</v>
      </c>
      <c r="B364" t="s">
        <v>1354</v>
      </c>
      <c r="C364" t="s">
        <v>1355</v>
      </c>
      <c r="D364" t="s">
        <v>1342</v>
      </c>
      <c r="E364">
        <v>58</v>
      </c>
      <c r="F364" s="1">
        <v>44764</v>
      </c>
      <c r="G364">
        <v>315100</v>
      </c>
      <c r="H364">
        <v>625300</v>
      </c>
      <c r="I364">
        <v>11.74</v>
      </c>
      <c r="J364">
        <v>16387</v>
      </c>
      <c r="K364" t="s">
        <v>1343</v>
      </c>
      <c r="L364">
        <v>272700</v>
      </c>
      <c r="M364" t="s">
        <v>1359</v>
      </c>
      <c r="N364">
        <v>6100</v>
      </c>
      <c r="O364" t="s">
        <v>1337</v>
      </c>
      <c r="P364" t="s">
        <v>1338</v>
      </c>
      <c r="Q364" s="1">
        <v>46165</v>
      </c>
      <c r="R364" t="s">
        <v>1753</v>
      </c>
      <c r="S364">
        <v>1</v>
      </c>
      <c r="T364">
        <v>1</v>
      </c>
    </row>
    <row r="365" spans="1:20" x14ac:dyDescent="0.25">
      <c r="A365" t="s">
        <v>1346</v>
      </c>
      <c r="B365" t="s">
        <v>1332</v>
      </c>
      <c r="C365" t="s">
        <v>1333</v>
      </c>
      <c r="D365" t="s">
        <v>1334</v>
      </c>
      <c r="E365">
        <v>62</v>
      </c>
      <c r="F365" s="1">
        <v>45797</v>
      </c>
      <c r="G365">
        <v>164800</v>
      </c>
      <c r="H365">
        <v>0</v>
      </c>
      <c r="I365">
        <v>0</v>
      </c>
      <c r="J365">
        <v>0</v>
      </c>
      <c r="K365" t="s">
        <v>1356</v>
      </c>
      <c r="L365">
        <v>145600</v>
      </c>
      <c r="M365" t="s">
        <v>1359</v>
      </c>
      <c r="N365">
        <v>7200</v>
      </c>
      <c r="O365" t="s">
        <v>1357</v>
      </c>
      <c r="P365" t="s">
        <v>1361</v>
      </c>
      <c r="Q365" s="1">
        <v>45388</v>
      </c>
      <c r="R365" t="s">
        <v>2041</v>
      </c>
      <c r="S365">
        <v>0</v>
      </c>
      <c r="T365">
        <v>0</v>
      </c>
    </row>
    <row r="366" spans="1:20" x14ac:dyDescent="0.25">
      <c r="A366" t="s">
        <v>1339</v>
      </c>
      <c r="B366" t="s">
        <v>1375</v>
      </c>
      <c r="C366" t="s">
        <v>1363</v>
      </c>
      <c r="D366" t="s">
        <v>1342</v>
      </c>
      <c r="E366">
        <v>41</v>
      </c>
      <c r="F366" s="1">
        <v>44445</v>
      </c>
      <c r="G366">
        <v>50100</v>
      </c>
      <c r="H366">
        <v>1140500</v>
      </c>
      <c r="I366">
        <v>14.25</v>
      </c>
      <c r="J366">
        <v>54893</v>
      </c>
      <c r="K366" t="s">
        <v>1335</v>
      </c>
      <c r="L366">
        <v>31500</v>
      </c>
      <c r="M366" t="s">
        <v>1336</v>
      </c>
      <c r="N366">
        <v>900</v>
      </c>
      <c r="O366" t="s">
        <v>1337</v>
      </c>
      <c r="P366" t="s">
        <v>1338</v>
      </c>
      <c r="Q366" s="1">
        <v>45733</v>
      </c>
      <c r="R366" t="s">
        <v>2042</v>
      </c>
      <c r="S366">
        <v>1</v>
      </c>
      <c r="T366">
        <v>0</v>
      </c>
    </row>
    <row r="367" spans="1:20" x14ac:dyDescent="0.25">
      <c r="A367" t="s">
        <v>1366</v>
      </c>
      <c r="B367" t="s">
        <v>1375</v>
      </c>
      <c r="C367" t="s">
        <v>1363</v>
      </c>
      <c r="D367" t="s">
        <v>1334</v>
      </c>
      <c r="E367">
        <v>62</v>
      </c>
      <c r="F367" s="1">
        <v>45686</v>
      </c>
      <c r="G367">
        <v>62300</v>
      </c>
      <c r="H367">
        <v>467200</v>
      </c>
      <c r="I367">
        <v>10.53</v>
      </c>
      <c r="J367">
        <v>10049</v>
      </c>
      <c r="K367" t="s">
        <v>1343</v>
      </c>
      <c r="L367">
        <v>49600</v>
      </c>
      <c r="M367" t="s">
        <v>1344</v>
      </c>
      <c r="N367">
        <v>7000</v>
      </c>
      <c r="O367" t="s">
        <v>1337</v>
      </c>
      <c r="P367" t="s">
        <v>1345</v>
      </c>
      <c r="Q367" s="1">
        <v>43967</v>
      </c>
      <c r="R367" t="s">
        <v>1644</v>
      </c>
      <c r="S367">
        <v>1</v>
      </c>
      <c r="T367">
        <v>1</v>
      </c>
    </row>
    <row r="368" spans="1:20" x14ac:dyDescent="0.25">
      <c r="A368" t="s">
        <v>1346</v>
      </c>
      <c r="B368" t="s">
        <v>1364</v>
      </c>
      <c r="C368" t="s">
        <v>1365</v>
      </c>
      <c r="D368" t="s">
        <v>1334</v>
      </c>
      <c r="E368">
        <v>33</v>
      </c>
      <c r="F368" s="1">
        <v>45125</v>
      </c>
      <c r="G368">
        <v>29200</v>
      </c>
      <c r="H368">
        <v>785900</v>
      </c>
      <c r="I368">
        <v>9.2799999999999994</v>
      </c>
      <c r="J368">
        <v>68830</v>
      </c>
      <c r="K368" t="s">
        <v>1343</v>
      </c>
      <c r="L368">
        <v>20900</v>
      </c>
      <c r="M368" t="s">
        <v>1344</v>
      </c>
      <c r="N368">
        <v>20300</v>
      </c>
      <c r="O368" t="s">
        <v>1337</v>
      </c>
      <c r="P368" t="s">
        <v>1338</v>
      </c>
      <c r="Q368" s="1">
        <v>43962</v>
      </c>
      <c r="R368" t="s">
        <v>2043</v>
      </c>
      <c r="S368">
        <v>1</v>
      </c>
      <c r="T368">
        <v>1</v>
      </c>
    </row>
    <row r="369" spans="1:20" x14ac:dyDescent="0.25">
      <c r="A369" t="s">
        <v>1339</v>
      </c>
      <c r="B369" t="s">
        <v>1364</v>
      </c>
      <c r="C369" t="s">
        <v>1365</v>
      </c>
      <c r="D369" t="s">
        <v>1342</v>
      </c>
      <c r="E369">
        <v>61</v>
      </c>
      <c r="F369" s="1">
        <v>44864</v>
      </c>
      <c r="G369">
        <v>250800</v>
      </c>
      <c r="H369">
        <v>581400</v>
      </c>
      <c r="I369">
        <v>13.95</v>
      </c>
      <c r="J369">
        <v>19857</v>
      </c>
      <c r="K369" t="s">
        <v>1343</v>
      </c>
      <c r="L369">
        <v>224900</v>
      </c>
      <c r="M369" t="s">
        <v>1359</v>
      </c>
      <c r="N369">
        <v>4800</v>
      </c>
      <c r="O369" t="s">
        <v>1337</v>
      </c>
      <c r="P369" t="s">
        <v>1338</v>
      </c>
      <c r="Q369" s="1">
        <v>46105</v>
      </c>
      <c r="R369" t="s">
        <v>2003</v>
      </c>
      <c r="S369">
        <v>1</v>
      </c>
      <c r="T369">
        <v>1</v>
      </c>
    </row>
    <row r="370" spans="1:20" x14ac:dyDescent="0.25">
      <c r="A370" t="s">
        <v>1346</v>
      </c>
      <c r="B370" t="s">
        <v>1364</v>
      </c>
      <c r="C370" t="s">
        <v>1365</v>
      </c>
      <c r="D370" t="s">
        <v>1334</v>
      </c>
      <c r="E370">
        <v>37</v>
      </c>
      <c r="F370" s="1">
        <v>44098</v>
      </c>
      <c r="G370">
        <v>47600</v>
      </c>
      <c r="H370">
        <v>517800</v>
      </c>
      <c r="I370">
        <v>10.08</v>
      </c>
      <c r="J370">
        <v>13153</v>
      </c>
      <c r="K370" t="s">
        <v>1343</v>
      </c>
      <c r="L370">
        <v>38800</v>
      </c>
      <c r="M370" t="s">
        <v>1352</v>
      </c>
      <c r="N370">
        <v>8900</v>
      </c>
      <c r="O370" t="s">
        <v>1337</v>
      </c>
      <c r="P370" t="s">
        <v>1338</v>
      </c>
      <c r="Q370" s="1">
        <v>45086</v>
      </c>
      <c r="R370" t="s">
        <v>1819</v>
      </c>
      <c r="S370">
        <v>1</v>
      </c>
      <c r="T370">
        <v>1</v>
      </c>
    </row>
    <row r="371" spans="1:20" x14ac:dyDescent="0.25">
      <c r="A371" t="s">
        <v>1331</v>
      </c>
      <c r="B371" t="s">
        <v>1340</v>
      </c>
      <c r="C371" t="s">
        <v>1341</v>
      </c>
      <c r="D371" t="s">
        <v>1342</v>
      </c>
      <c r="E371">
        <v>29</v>
      </c>
      <c r="F371" s="1">
        <v>44997</v>
      </c>
      <c r="G371">
        <v>22500</v>
      </c>
      <c r="H371">
        <v>0</v>
      </c>
      <c r="I371">
        <v>0</v>
      </c>
      <c r="J371">
        <v>0</v>
      </c>
      <c r="K371" t="s">
        <v>1356</v>
      </c>
      <c r="L371">
        <v>13300</v>
      </c>
      <c r="M371" t="s">
        <v>16</v>
      </c>
      <c r="N371">
        <v>4300</v>
      </c>
      <c r="O371" t="s">
        <v>1357</v>
      </c>
      <c r="P371" t="s">
        <v>1338</v>
      </c>
      <c r="Q371" s="1">
        <v>44411</v>
      </c>
      <c r="R371" t="s">
        <v>1947</v>
      </c>
      <c r="S371">
        <v>0</v>
      </c>
      <c r="T371">
        <v>0</v>
      </c>
    </row>
    <row r="372" spans="1:20" x14ac:dyDescent="0.25">
      <c r="A372" t="s">
        <v>1346</v>
      </c>
      <c r="B372" t="s">
        <v>1358</v>
      </c>
      <c r="C372" t="s">
        <v>1333</v>
      </c>
      <c r="D372" t="s">
        <v>1342</v>
      </c>
      <c r="E372">
        <v>61</v>
      </c>
      <c r="F372" s="1">
        <v>44252</v>
      </c>
      <c r="G372">
        <v>89900</v>
      </c>
      <c r="H372">
        <v>522400</v>
      </c>
      <c r="I372">
        <v>11.96</v>
      </c>
      <c r="J372">
        <v>13747</v>
      </c>
      <c r="K372" t="s">
        <v>1343</v>
      </c>
      <c r="L372">
        <v>135400</v>
      </c>
      <c r="M372" t="s">
        <v>1352</v>
      </c>
      <c r="N372">
        <v>11800</v>
      </c>
      <c r="O372" t="s">
        <v>1337</v>
      </c>
      <c r="P372" t="s">
        <v>1361</v>
      </c>
      <c r="Q372" s="1">
        <v>44387</v>
      </c>
      <c r="R372" t="s">
        <v>1601</v>
      </c>
      <c r="S372">
        <v>1</v>
      </c>
      <c r="T372">
        <v>1</v>
      </c>
    </row>
    <row r="373" spans="1:20" x14ac:dyDescent="0.25">
      <c r="A373" t="s">
        <v>1346</v>
      </c>
      <c r="B373" t="s">
        <v>1367</v>
      </c>
      <c r="C373" t="s">
        <v>1341</v>
      </c>
      <c r="D373" t="s">
        <v>1334</v>
      </c>
      <c r="E373">
        <v>21</v>
      </c>
      <c r="F373" s="1">
        <v>43863</v>
      </c>
      <c r="G373">
        <v>36100</v>
      </c>
      <c r="H373">
        <v>173700</v>
      </c>
      <c r="I373">
        <v>12.05</v>
      </c>
      <c r="J373">
        <v>3868</v>
      </c>
      <c r="K373" t="s">
        <v>1335</v>
      </c>
      <c r="L373">
        <v>47400</v>
      </c>
      <c r="M373" t="s">
        <v>1344</v>
      </c>
      <c r="N373">
        <v>7000</v>
      </c>
      <c r="O373" t="s">
        <v>1337</v>
      </c>
      <c r="P373" t="s">
        <v>1361</v>
      </c>
      <c r="Q373" s="1">
        <v>44209</v>
      </c>
      <c r="R373" t="s">
        <v>1602</v>
      </c>
      <c r="S373">
        <v>1</v>
      </c>
      <c r="T373">
        <v>0</v>
      </c>
    </row>
    <row r="374" spans="1:20" x14ac:dyDescent="0.25">
      <c r="A374" t="s">
        <v>1339</v>
      </c>
      <c r="B374" t="s">
        <v>1358</v>
      </c>
      <c r="C374" t="s">
        <v>1333</v>
      </c>
      <c r="D374" t="s">
        <v>1342</v>
      </c>
      <c r="E374">
        <v>22</v>
      </c>
      <c r="F374" s="1">
        <v>44609</v>
      </c>
      <c r="G374">
        <v>31200</v>
      </c>
      <c r="H374">
        <v>0</v>
      </c>
      <c r="I374">
        <v>0</v>
      </c>
      <c r="J374">
        <v>0</v>
      </c>
      <c r="K374" t="s">
        <v>1356</v>
      </c>
      <c r="L374">
        <v>25100</v>
      </c>
      <c r="M374" t="s">
        <v>1352</v>
      </c>
      <c r="N374">
        <v>3700</v>
      </c>
      <c r="O374" t="s">
        <v>1357</v>
      </c>
      <c r="P374" t="s">
        <v>1338</v>
      </c>
      <c r="Q374" s="1">
        <v>45562</v>
      </c>
      <c r="R374" t="s">
        <v>1512</v>
      </c>
      <c r="S374">
        <v>0</v>
      </c>
      <c r="T374">
        <v>0</v>
      </c>
    </row>
    <row r="375" spans="1:20" x14ac:dyDescent="0.25">
      <c r="A375" t="s">
        <v>1331</v>
      </c>
      <c r="B375" t="s">
        <v>1373</v>
      </c>
      <c r="C375" t="s">
        <v>1365</v>
      </c>
      <c r="D375" t="s">
        <v>1342</v>
      </c>
      <c r="E375">
        <v>49</v>
      </c>
      <c r="F375" s="1">
        <v>44399</v>
      </c>
      <c r="G375">
        <v>52000</v>
      </c>
      <c r="H375">
        <v>865900</v>
      </c>
      <c r="I375">
        <v>9.23</v>
      </c>
      <c r="J375">
        <v>39650</v>
      </c>
      <c r="K375" t="s">
        <v>1343</v>
      </c>
      <c r="L375">
        <v>55500</v>
      </c>
      <c r="M375" t="s">
        <v>16</v>
      </c>
      <c r="N375">
        <v>28200</v>
      </c>
      <c r="O375" t="s">
        <v>1337</v>
      </c>
      <c r="P375" t="s">
        <v>1345</v>
      </c>
      <c r="Q375" s="1">
        <v>46287</v>
      </c>
      <c r="R375" t="s">
        <v>1579</v>
      </c>
      <c r="S375">
        <v>1</v>
      </c>
      <c r="T375">
        <v>1</v>
      </c>
    </row>
    <row r="376" spans="1:20" x14ac:dyDescent="0.25">
      <c r="A376" t="s">
        <v>1366</v>
      </c>
      <c r="B376" t="s">
        <v>1358</v>
      </c>
      <c r="C376" t="s">
        <v>1333</v>
      </c>
      <c r="D376" t="s">
        <v>1334</v>
      </c>
      <c r="E376">
        <v>53</v>
      </c>
      <c r="F376" s="1">
        <v>44926</v>
      </c>
      <c r="G376">
        <v>80700</v>
      </c>
      <c r="H376">
        <v>83400</v>
      </c>
      <c r="I376">
        <v>10.91</v>
      </c>
      <c r="J376">
        <v>2152</v>
      </c>
      <c r="K376" t="s">
        <v>1343</v>
      </c>
      <c r="L376">
        <v>89100</v>
      </c>
      <c r="M376" t="s">
        <v>1352</v>
      </c>
      <c r="N376">
        <v>19600</v>
      </c>
      <c r="O376" t="s">
        <v>1337</v>
      </c>
      <c r="P376" t="s">
        <v>1345</v>
      </c>
      <c r="Q376" s="1">
        <v>45217</v>
      </c>
      <c r="R376" t="s">
        <v>2044</v>
      </c>
      <c r="S376">
        <v>1</v>
      </c>
      <c r="T376">
        <v>1</v>
      </c>
    </row>
    <row r="377" spans="1:20" x14ac:dyDescent="0.25">
      <c r="A377" t="s">
        <v>1339</v>
      </c>
      <c r="B377" t="s">
        <v>1340</v>
      </c>
      <c r="C377" t="s">
        <v>1341</v>
      </c>
      <c r="D377" t="s">
        <v>1342</v>
      </c>
      <c r="E377">
        <v>30</v>
      </c>
      <c r="F377" s="1">
        <v>45318</v>
      </c>
      <c r="G377">
        <v>23200</v>
      </c>
      <c r="H377">
        <v>266600</v>
      </c>
      <c r="I377">
        <v>9.58</v>
      </c>
      <c r="J377">
        <v>6708</v>
      </c>
      <c r="K377" t="s">
        <v>1343</v>
      </c>
      <c r="L377">
        <v>30100</v>
      </c>
      <c r="M377" t="s">
        <v>1352</v>
      </c>
      <c r="N377">
        <v>4900</v>
      </c>
      <c r="O377" t="s">
        <v>1337</v>
      </c>
      <c r="P377" t="s">
        <v>1361</v>
      </c>
      <c r="Q377" s="1">
        <v>44592</v>
      </c>
      <c r="R377" t="s">
        <v>1622</v>
      </c>
      <c r="S377">
        <v>1</v>
      </c>
      <c r="T377">
        <v>1</v>
      </c>
    </row>
    <row r="378" spans="1:20" x14ac:dyDescent="0.25">
      <c r="A378" t="s">
        <v>1331</v>
      </c>
      <c r="B378" t="s">
        <v>1354</v>
      </c>
      <c r="C378" t="s">
        <v>1355</v>
      </c>
      <c r="D378" t="s">
        <v>1342</v>
      </c>
      <c r="E378">
        <v>60</v>
      </c>
      <c r="F378" s="1">
        <v>45978</v>
      </c>
      <c r="G378">
        <v>243400</v>
      </c>
      <c r="H378">
        <v>0</v>
      </c>
      <c r="I378">
        <v>0</v>
      </c>
      <c r="J378">
        <v>0</v>
      </c>
      <c r="K378" t="s">
        <v>1356</v>
      </c>
      <c r="L378">
        <v>193600</v>
      </c>
      <c r="M378" t="s">
        <v>1352</v>
      </c>
      <c r="N378">
        <v>13300</v>
      </c>
      <c r="O378" t="s">
        <v>1357</v>
      </c>
      <c r="P378" t="s">
        <v>1361</v>
      </c>
      <c r="Q378" s="1">
        <v>46064</v>
      </c>
      <c r="R378" t="s">
        <v>2045</v>
      </c>
      <c r="S378">
        <v>0</v>
      </c>
      <c r="T378">
        <v>0</v>
      </c>
    </row>
    <row r="379" spans="1:20" x14ac:dyDescent="0.25">
      <c r="A379" t="s">
        <v>1339</v>
      </c>
      <c r="B379" t="s">
        <v>1373</v>
      </c>
      <c r="C379" t="s">
        <v>1365</v>
      </c>
      <c r="D379" t="s">
        <v>1342</v>
      </c>
      <c r="E379">
        <v>41</v>
      </c>
      <c r="F379" s="1">
        <v>43751</v>
      </c>
      <c r="G379">
        <v>133400</v>
      </c>
      <c r="H379">
        <v>104300</v>
      </c>
      <c r="I379">
        <v>14.48</v>
      </c>
      <c r="J379">
        <v>2875</v>
      </c>
      <c r="K379" t="s">
        <v>1343</v>
      </c>
      <c r="L379">
        <v>169800</v>
      </c>
      <c r="M379" t="s">
        <v>1352</v>
      </c>
      <c r="N379">
        <v>13800</v>
      </c>
      <c r="O379" t="s">
        <v>1337</v>
      </c>
      <c r="P379" t="s">
        <v>1345</v>
      </c>
      <c r="Q379" s="1">
        <v>44032</v>
      </c>
      <c r="R379" t="s">
        <v>1415</v>
      </c>
      <c r="S379">
        <v>1</v>
      </c>
      <c r="T379">
        <v>1</v>
      </c>
    </row>
    <row r="380" spans="1:20" x14ac:dyDescent="0.25">
      <c r="A380" t="s">
        <v>1339</v>
      </c>
      <c r="B380" t="s">
        <v>1358</v>
      </c>
      <c r="C380" t="s">
        <v>1333</v>
      </c>
      <c r="D380" t="s">
        <v>1342</v>
      </c>
      <c r="E380">
        <v>48</v>
      </c>
      <c r="F380" s="1">
        <v>43730</v>
      </c>
      <c r="G380">
        <v>55000</v>
      </c>
      <c r="H380">
        <v>0</v>
      </c>
      <c r="I380">
        <v>0</v>
      </c>
      <c r="J380">
        <v>0</v>
      </c>
      <c r="K380" t="s">
        <v>1356</v>
      </c>
      <c r="L380">
        <v>47500</v>
      </c>
      <c r="M380" t="s">
        <v>1336</v>
      </c>
      <c r="N380">
        <v>15200</v>
      </c>
      <c r="O380" t="s">
        <v>1357</v>
      </c>
      <c r="P380" t="s">
        <v>1345</v>
      </c>
      <c r="Q380" s="1">
        <v>45799</v>
      </c>
      <c r="R380" t="s">
        <v>1756</v>
      </c>
      <c r="S380">
        <v>0</v>
      </c>
      <c r="T380">
        <v>0</v>
      </c>
    </row>
    <row r="381" spans="1:20" x14ac:dyDescent="0.25">
      <c r="A381" t="s">
        <v>1331</v>
      </c>
      <c r="B381" t="s">
        <v>1340</v>
      </c>
      <c r="C381" t="s">
        <v>1341</v>
      </c>
      <c r="D381" t="s">
        <v>1334</v>
      </c>
      <c r="E381">
        <v>31</v>
      </c>
      <c r="F381" s="1">
        <v>45833</v>
      </c>
      <c r="G381">
        <v>34800</v>
      </c>
      <c r="H381">
        <v>0</v>
      </c>
      <c r="I381">
        <v>0</v>
      </c>
      <c r="J381">
        <v>0</v>
      </c>
      <c r="K381" t="s">
        <v>1356</v>
      </c>
      <c r="L381">
        <v>23200</v>
      </c>
      <c r="M381" t="s">
        <v>1344</v>
      </c>
      <c r="N381">
        <v>1900</v>
      </c>
      <c r="O381" t="s">
        <v>1357</v>
      </c>
      <c r="P381" t="s">
        <v>1361</v>
      </c>
      <c r="Q381" s="1">
        <v>43630</v>
      </c>
      <c r="R381" t="s">
        <v>2002</v>
      </c>
      <c r="S381">
        <v>0</v>
      </c>
      <c r="T381">
        <v>0</v>
      </c>
    </row>
    <row r="382" spans="1:20" x14ac:dyDescent="0.25">
      <c r="A382" t="s">
        <v>1331</v>
      </c>
      <c r="B382" t="s">
        <v>1367</v>
      </c>
      <c r="C382" t="s">
        <v>1341</v>
      </c>
      <c r="D382" t="s">
        <v>1342</v>
      </c>
      <c r="E382">
        <v>54</v>
      </c>
      <c r="F382" s="1">
        <v>45602</v>
      </c>
      <c r="G382">
        <v>69500</v>
      </c>
      <c r="H382">
        <v>1314800</v>
      </c>
      <c r="I382">
        <v>12.19</v>
      </c>
      <c r="J382">
        <v>29373</v>
      </c>
      <c r="K382" t="s">
        <v>1343</v>
      </c>
      <c r="L382">
        <v>82100</v>
      </c>
      <c r="M382" t="s">
        <v>16</v>
      </c>
      <c r="N382">
        <v>21000</v>
      </c>
      <c r="O382" t="s">
        <v>1337</v>
      </c>
      <c r="P382" t="s">
        <v>1338</v>
      </c>
      <c r="Q382" s="1">
        <v>45735</v>
      </c>
      <c r="R382" t="s">
        <v>1559</v>
      </c>
      <c r="S382">
        <v>1</v>
      </c>
      <c r="T382">
        <v>1</v>
      </c>
    </row>
    <row r="383" spans="1:20" x14ac:dyDescent="0.25">
      <c r="A383" t="s">
        <v>1339</v>
      </c>
      <c r="B383" t="s">
        <v>1358</v>
      </c>
      <c r="C383" t="s">
        <v>1333</v>
      </c>
      <c r="D383" t="s">
        <v>1342</v>
      </c>
      <c r="E383">
        <v>28</v>
      </c>
      <c r="F383" s="1">
        <v>45143</v>
      </c>
      <c r="G383">
        <v>161100</v>
      </c>
      <c r="H383">
        <v>0</v>
      </c>
      <c r="I383">
        <v>0</v>
      </c>
      <c r="J383">
        <v>0</v>
      </c>
      <c r="K383" t="s">
        <v>1356</v>
      </c>
      <c r="L383">
        <v>213100</v>
      </c>
      <c r="M383" t="s">
        <v>1344</v>
      </c>
      <c r="N383">
        <v>5100</v>
      </c>
      <c r="O383" t="s">
        <v>1357</v>
      </c>
      <c r="P383" t="s">
        <v>1338</v>
      </c>
      <c r="Q383" s="1">
        <v>45302</v>
      </c>
      <c r="R383" t="s">
        <v>1571</v>
      </c>
      <c r="S383">
        <v>0</v>
      </c>
      <c r="T383">
        <v>0</v>
      </c>
    </row>
    <row r="384" spans="1:20" x14ac:dyDescent="0.25">
      <c r="A384" t="s">
        <v>1346</v>
      </c>
      <c r="B384" t="s">
        <v>1340</v>
      </c>
      <c r="C384" t="s">
        <v>1341</v>
      </c>
      <c r="D384" t="s">
        <v>1342</v>
      </c>
      <c r="E384">
        <v>42</v>
      </c>
      <c r="F384" s="1">
        <v>44692</v>
      </c>
      <c r="G384">
        <v>141200</v>
      </c>
      <c r="H384">
        <v>252500</v>
      </c>
      <c r="I384">
        <v>14.59</v>
      </c>
      <c r="J384">
        <v>22741</v>
      </c>
      <c r="K384" t="s">
        <v>1335</v>
      </c>
      <c r="L384">
        <v>232600</v>
      </c>
      <c r="M384" t="s">
        <v>1336</v>
      </c>
      <c r="N384">
        <v>6200</v>
      </c>
      <c r="O384" t="s">
        <v>1337</v>
      </c>
      <c r="P384" t="s">
        <v>1376</v>
      </c>
      <c r="Q384" s="1">
        <v>45013</v>
      </c>
      <c r="R384" t="s">
        <v>1407</v>
      </c>
      <c r="S384">
        <v>1</v>
      </c>
      <c r="T384">
        <v>0</v>
      </c>
    </row>
    <row r="385" spans="1:20" x14ac:dyDescent="0.25">
      <c r="A385" t="s">
        <v>1339</v>
      </c>
      <c r="B385" t="s">
        <v>1371</v>
      </c>
      <c r="C385" t="s">
        <v>1372</v>
      </c>
      <c r="D385" t="s">
        <v>1342</v>
      </c>
      <c r="E385">
        <v>28</v>
      </c>
      <c r="F385" s="1">
        <v>44286</v>
      </c>
      <c r="G385">
        <v>184400</v>
      </c>
      <c r="H385">
        <v>575800</v>
      </c>
      <c r="I385">
        <v>8.1999999999999993</v>
      </c>
      <c r="J385">
        <v>14111</v>
      </c>
      <c r="K385" t="s">
        <v>1343</v>
      </c>
      <c r="L385">
        <v>129100</v>
      </c>
      <c r="M385" t="s">
        <v>1336</v>
      </c>
      <c r="N385">
        <v>91300</v>
      </c>
      <c r="O385" t="s">
        <v>1337</v>
      </c>
      <c r="P385" t="s">
        <v>1361</v>
      </c>
      <c r="Q385" s="1">
        <v>46077</v>
      </c>
      <c r="R385" t="s">
        <v>1838</v>
      </c>
      <c r="S385">
        <v>1</v>
      </c>
      <c r="T385">
        <v>1</v>
      </c>
    </row>
    <row r="386" spans="1:20" x14ac:dyDescent="0.25">
      <c r="A386" t="s">
        <v>1339</v>
      </c>
      <c r="B386" t="s">
        <v>1364</v>
      </c>
      <c r="C386" t="s">
        <v>1365</v>
      </c>
      <c r="D386" t="s">
        <v>1342</v>
      </c>
      <c r="E386">
        <v>35</v>
      </c>
      <c r="F386" s="1">
        <v>45228</v>
      </c>
      <c r="G386">
        <v>49900</v>
      </c>
      <c r="H386">
        <v>0</v>
      </c>
      <c r="I386">
        <v>0</v>
      </c>
      <c r="J386">
        <v>0</v>
      </c>
      <c r="K386" t="s">
        <v>1356</v>
      </c>
      <c r="L386">
        <v>58600</v>
      </c>
      <c r="M386" t="s">
        <v>1336</v>
      </c>
      <c r="N386">
        <v>11200</v>
      </c>
      <c r="O386" t="s">
        <v>1357</v>
      </c>
      <c r="P386" t="s">
        <v>1345</v>
      </c>
      <c r="Q386" s="1">
        <v>45190</v>
      </c>
      <c r="R386" t="s">
        <v>1577</v>
      </c>
      <c r="S386">
        <v>0</v>
      </c>
      <c r="T386">
        <v>0</v>
      </c>
    </row>
    <row r="387" spans="1:20" x14ac:dyDescent="0.25">
      <c r="A387" t="s">
        <v>1339</v>
      </c>
      <c r="B387" t="s">
        <v>1371</v>
      </c>
      <c r="C387" t="s">
        <v>1372</v>
      </c>
      <c r="D387" t="s">
        <v>1334</v>
      </c>
      <c r="E387">
        <v>37</v>
      </c>
      <c r="F387" s="1">
        <v>45847</v>
      </c>
      <c r="G387">
        <v>6200</v>
      </c>
      <c r="H387">
        <v>0</v>
      </c>
      <c r="I387">
        <v>0</v>
      </c>
      <c r="J387">
        <v>0</v>
      </c>
      <c r="K387" t="s">
        <v>1356</v>
      </c>
      <c r="L387">
        <v>5600</v>
      </c>
      <c r="M387" t="s">
        <v>1336</v>
      </c>
      <c r="N387">
        <v>6000</v>
      </c>
      <c r="O387" t="s">
        <v>1357</v>
      </c>
      <c r="P387" t="s">
        <v>1345</v>
      </c>
      <c r="Q387" s="1">
        <v>44696</v>
      </c>
      <c r="R387" t="s">
        <v>2046</v>
      </c>
      <c r="S387">
        <v>0</v>
      </c>
      <c r="T387">
        <v>0</v>
      </c>
    </row>
    <row r="388" spans="1:20" x14ac:dyDescent="0.25">
      <c r="A388" t="s">
        <v>1339</v>
      </c>
      <c r="B388" t="s">
        <v>1375</v>
      </c>
      <c r="C388" t="s">
        <v>1363</v>
      </c>
      <c r="D388" t="s">
        <v>1342</v>
      </c>
      <c r="E388">
        <v>43</v>
      </c>
      <c r="F388" s="1">
        <v>45735</v>
      </c>
      <c r="G388">
        <v>216600</v>
      </c>
      <c r="H388">
        <v>0</v>
      </c>
      <c r="I388">
        <v>0</v>
      </c>
      <c r="J388">
        <v>0</v>
      </c>
      <c r="K388" t="s">
        <v>1356</v>
      </c>
      <c r="L388">
        <v>259000</v>
      </c>
      <c r="M388" t="s">
        <v>1352</v>
      </c>
      <c r="N388">
        <v>1200</v>
      </c>
      <c r="O388" t="s">
        <v>1357</v>
      </c>
      <c r="P388" t="s">
        <v>1338</v>
      </c>
      <c r="Q388" s="1">
        <v>44325</v>
      </c>
      <c r="R388" t="s">
        <v>2047</v>
      </c>
      <c r="S388">
        <v>0</v>
      </c>
      <c r="T388">
        <v>0</v>
      </c>
    </row>
    <row r="389" spans="1:20" x14ac:dyDescent="0.25">
      <c r="A389" t="s">
        <v>1339</v>
      </c>
      <c r="B389" t="s">
        <v>1364</v>
      </c>
      <c r="C389" t="s">
        <v>1365</v>
      </c>
      <c r="D389" t="s">
        <v>1334</v>
      </c>
      <c r="E389">
        <v>44</v>
      </c>
      <c r="F389" s="1">
        <v>43506</v>
      </c>
      <c r="G389">
        <v>65100</v>
      </c>
      <c r="H389">
        <v>206900</v>
      </c>
      <c r="I389">
        <v>12.03</v>
      </c>
      <c r="J389">
        <v>4606</v>
      </c>
      <c r="K389" t="s">
        <v>1343</v>
      </c>
      <c r="L389">
        <v>41200</v>
      </c>
      <c r="M389" t="s">
        <v>1344</v>
      </c>
      <c r="N389">
        <v>29700</v>
      </c>
      <c r="O389" t="s">
        <v>1337</v>
      </c>
      <c r="P389" t="s">
        <v>1345</v>
      </c>
      <c r="Q389" s="1">
        <v>45854</v>
      </c>
      <c r="R389" t="s">
        <v>2031</v>
      </c>
      <c r="S389">
        <v>1</v>
      </c>
      <c r="T389">
        <v>1</v>
      </c>
    </row>
    <row r="390" spans="1:20" x14ac:dyDescent="0.25">
      <c r="A390" t="s">
        <v>1331</v>
      </c>
      <c r="B390" t="s">
        <v>1375</v>
      </c>
      <c r="C390" t="s">
        <v>1363</v>
      </c>
      <c r="D390" t="s">
        <v>1342</v>
      </c>
      <c r="E390">
        <v>65</v>
      </c>
      <c r="F390" s="1">
        <v>45197</v>
      </c>
      <c r="G390">
        <v>132100</v>
      </c>
      <c r="H390">
        <v>74800</v>
      </c>
      <c r="I390">
        <v>7.7</v>
      </c>
      <c r="J390">
        <v>1816</v>
      </c>
      <c r="K390" t="s">
        <v>1335</v>
      </c>
      <c r="L390">
        <v>90400</v>
      </c>
      <c r="M390" t="s">
        <v>1359</v>
      </c>
      <c r="N390">
        <v>2500</v>
      </c>
      <c r="O390" t="s">
        <v>1337</v>
      </c>
      <c r="P390" t="s">
        <v>1345</v>
      </c>
      <c r="Q390" s="1">
        <v>45734</v>
      </c>
      <c r="R390" t="s">
        <v>1655</v>
      </c>
      <c r="S390">
        <v>1</v>
      </c>
      <c r="T390">
        <v>0</v>
      </c>
    </row>
    <row r="391" spans="1:20" x14ac:dyDescent="0.25">
      <c r="A391" t="s">
        <v>1346</v>
      </c>
      <c r="B391" t="s">
        <v>1347</v>
      </c>
      <c r="C391" t="s">
        <v>1348</v>
      </c>
      <c r="D391" t="s">
        <v>1342</v>
      </c>
      <c r="E391">
        <v>39</v>
      </c>
      <c r="F391" s="1">
        <v>43533</v>
      </c>
      <c r="G391">
        <v>309900</v>
      </c>
      <c r="H391">
        <v>0</v>
      </c>
      <c r="I391">
        <v>0</v>
      </c>
      <c r="J391">
        <v>0</v>
      </c>
      <c r="K391" t="s">
        <v>1356</v>
      </c>
      <c r="L391">
        <v>249800</v>
      </c>
      <c r="M391" t="s">
        <v>16</v>
      </c>
      <c r="N391">
        <v>3400</v>
      </c>
      <c r="O391" t="s">
        <v>1357</v>
      </c>
      <c r="P391" t="s">
        <v>1338</v>
      </c>
      <c r="Q391" s="1">
        <v>43710</v>
      </c>
      <c r="R391" t="s">
        <v>1737</v>
      </c>
      <c r="S391">
        <v>0</v>
      </c>
      <c r="T391">
        <v>0</v>
      </c>
    </row>
    <row r="392" spans="1:20" x14ac:dyDescent="0.25">
      <c r="A392" t="s">
        <v>1339</v>
      </c>
      <c r="B392" t="s">
        <v>1368</v>
      </c>
      <c r="C392" t="s">
        <v>1365</v>
      </c>
      <c r="D392" t="s">
        <v>1334</v>
      </c>
      <c r="E392">
        <v>25</v>
      </c>
      <c r="F392" s="1">
        <v>44453</v>
      </c>
      <c r="G392">
        <v>593900</v>
      </c>
      <c r="H392">
        <v>282100</v>
      </c>
      <c r="I392">
        <v>11.37</v>
      </c>
      <c r="J392">
        <v>13197</v>
      </c>
      <c r="K392" t="s">
        <v>1335</v>
      </c>
      <c r="L392">
        <v>605600</v>
      </c>
      <c r="M392" t="s">
        <v>1336</v>
      </c>
      <c r="N392">
        <v>6300</v>
      </c>
      <c r="O392" t="s">
        <v>1337</v>
      </c>
      <c r="P392" t="s">
        <v>1345</v>
      </c>
      <c r="Q392" s="1">
        <v>44891</v>
      </c>
      <c r="R392" t="s">
        <v>2048</v>
      </c>
      <c r="S392">
        <v>1</v>
      </c>
      <c r="T392">
        <v>0</v>
      </c>
    </row>
    <row r="393" spans="1:20" x14ac:dyDescent="0.25">
      <c r="A393" t="s">
        <v>1366</v>
      </c>
      <c r="B393" t="s">
        <v>1371</v>
      </c>
      <c r="C393" t="s">
        <v>1372</v>
      </c>
      <c r="D393" t="s">
        <v>1334</v>
      </c>
      <c r="E393">
        <v>52</v>
      </c>
      <c r="F393" s="1">
        <v>45265</v>
      </c>
      <c r="G393">
        <v>43200</v>
      </c>
      <c r="H393">
        <v>354900</v>
      </c>
      <c r="I393">
        <v>9.0399999999999991</v>
      </c>
      <c r="J393">
        <v>8838</v>
      </c>
      <c r="K393" t="s">
        <v>1343</v>
      </c>
      <c r="L393">
        <v>36300</v>
      </c>
      <c r="M393" t="s">
        <v>1344</v>
      </c>
      <c r="N393">
        <v>30400</v>
      </c>
      <c r="O393" t="s">
        <v>1337</v>
      </c>
      <c r="P393" t="s">
        <v>1361</v>
      </c>
      <c r="Q393" s="1">
        <v>44806</v>
      </c>
      <c r="R393" t="s">
        <v>1616</v>
      </c>
      <c r="S393">
        <v>1</v>
      </c>
      <c r="T393">
        <v>1</v>
      </c>
    </row>
    <row r="394" spans="1:20" x14ac:dyDescent="0.25">
      <c r="A394" t="s">
        <v>1346</v>
      </c>
      <c r="B394" t="s">
        <v>1368</v>
      </c>
      <c r="C394" t="s">
        <v>1365</v>
      </c>
      <c r="D394" t="s">
        <v>1334</v>
      </c>
      <c r="E394">
        <v>64</v>
      </c>
      <c r="F394" s="1">
        <v>45087</v>
      </c>
      <c r="G394">
        <v>84000</v>
      </c>
      <c r="H394">
        <v>338000</v>
      </c>
      <c r="I394">
        <v>14.45</v>
      </c>
      <c r="J394">
        <v>30420</v>
      </c>
      <c r="K394" t="s">
        <v>1351</v>
      </c>
      <c r="L394">
        <v>97800</v>
      </c>
      <c r="M394" t="s">
        <v>1336</v>
      </c>
      <c r="N394">
        <v>17000</v>
      </c>
      <c r="O394" t="s">
        <v>1353</v>
      </c>
      <c r="P394" t="s">
        <v>1338</v>
      </c>
      <c r="Q394" s="1">
        <v>45856</v>
      </c>
      <c r="R394" t="s">
        <v>1467</v>
      </c>
      <c r="S394">
        <v>1</v>
      </c>
      <c r="T394">
        <v>0</v>
      </c>
    </row>
    <row r="395" spans="1:20" x14ac:dyDescent="0.25">
      <c r="A395" t="s">
        <v>1339</v>
      </c>
      <c r="B395" t="s">
        <v>1368</v>
      </c>
      <c r="C395" t="s">
        <v>1365</v>
      </c>
      <c r="D395" t="s">
        <v>1334</v>
      </c>
      <c r="E395">
        <v>21</v>
      </c>
      <c r="F395" s="1">
        <v>45121</v>
      </c>
      <c r="G395">
        <v>239700</v>
      </c>
      <c r="H395">
        <v>285300</v>
      </c>
      <c r="I395">
        <v>7.97</v>
      </c>
      <c r="J395">
        <v>5781</v>
      </c>
      <c r="K395" t="s">
        <v>1343</v>
      </c>
      <c r="L395">
        <v>301200</v>
      </c>
      <c r="M395" t="s">
        <v>1336</v>
      </c>
      <c r="N395">
        <v>7400</v>
      </c>
      <c r="O395" t="s">
        <v>1337</v>
      </c>
      <c r="P395" t="s">
        <v>1345</v>
      </c>
      <c r="Q395" s="1">
        <v>46157</v>
      </c>
      <c r="R395" t="s">
        <v>1797</v>
      </c>
      <c r="S395">
        <v>1</v>
      </c>
      <c r="T395">
        <v>1</v>
      </c>
    </row>
    <row r="396" spans="1:20" x14ac:dyDescent="0.25">
      <c r="A396" t="s">
        <v>1366</v>
      </c>
      <c r="B396" t="s">
        <v>1367</v>
      </c>
      <c r="C396" t="s">
        <v>1341</v>
      </c>
      <c r="D396" t="s">
        <v>1342</v>
      </c>
      <c r="E396">
        <v>43</v>
      </c>
      <c r="F396" s="1">
        <v>44744</v>
      </c>
      <c r="G396">
        <v>36600</v>
      </c>
      <c r="H396">
        <v>0</v>
      </c>
      <c r="I396">
        <v>0</v>
      </c>
      <c r="J396">
        <v>0</v>
      </c>
      <c r="K396" t="s">
        <v>1356</v>
      </c>
      <c r="L396">
        <v>42100</v>
      </c>
      <c r="M396" t="s">
        <v>1336</v>
      </c>
      <c r="N396">
        <v>11200</v>
      </c>
      <c r="O396" t="s">
        <v>1357</v>
      </c>
      <c r="P396" t="s">
        <v>1338</v>
      </c>
      <c r="Q396" s="1">
        <v>44114</v>
      </c>
      <c r="R396" t="s">
        <v>1779</v>
      </c>
      <c r="S396">
        <v>0</v>
      </c>
      <c r="T396">
        <v>0</v>
      </c>
    </row>
    <row r="397" spans="1:20" x14ac:dyDescent="0.25">
      <c r="A397" t="s">
        <v>1366</v>
      </c>
      <c r="B397" t="s">
        <v>1364</v>
      </c>
      <c r="C397" t="s">
        <v>1365</v>
      </c>
      <c r="D397" t="s">
        <v>1342</v>
      </c>
      <c r="E397">
        <v>57</v>
      </c>
      <c r="F397" s="1">
        <v>44160</v>
      </c>
      <c r="G397">
        <v>45700</v>
      </c>
      <c r="H397">
        <v>202700</v>
      </c>
      <c r="I397">
        <v>12.95</v>
      </c>
      <c r="J397">
        <v>9632</v>
      </c>
      <c r="K397" t="s">
        <v>1343</v>
      </c>
      <c r="L397">
        <v>64200</v>
      </c>
      <c r="M397" t="s">
        <v>1336</v>
      </c>
      <c r="N397">
        <v>5000</v>
      </c>
      <c r="O397" t="s">
        <v>1337</v>
      </c>
      <c r="P397" t="s">
        <v>1345</v>
      </c>
      <c r="Q397" s="1">
        <v>46264</v>
      </c>
      <c r="R397" t="s">
        <v>2049</v>
      </c>
      <c r="S397">
        <v>1</v>
      </c>
      <c r="T397">
        <v>1</v>
      </c>
    </row>
    <row r="398" spans="1:20" x14ac:dyDescent="0.25">
      <c r="A398" t="s">
        <v>1339</v>
      </c>
      <c r="B398" t="s">
        <v>1347</v>
      </c>
      <c r="C398" t="s">
        <v>1348</v>
      </c>
      <c r="D398" t="s">
        <v>1342</v>
      </c>
      <c r="E398">
        <v>28</v>
      </c>
      <c r="F398" s="1">
        <v>45990</v>
      </c>
      <c r="G398">
        <v>45500</v>
      </c>
      <c r="H398">
        <v>0</v>
      </c>
      <c r="I398">
        <v>0</v>
      </c>
      <c r="J398">
        <v>0</v>
      </c>
      <c r="K398" t="s">
        <v>1356</v>
      </c>
      <c r="L398">
        <v>50200</v>
      </c>
      <c r="M398" t="s">
        <v>1336</v>
      </c>
      <c r="N398">
        <v>9600</v>
      </c>
      <c r="O398" t="s">
        <v>1357</v>
      </c>
      <c r="P398" t="s">
        <v>1338</v>
      </c>
      <c r="Q398" s="1">
        <v>43555</v>
      </c>
      <c r="R398" t="s">
        <v>1475</v>
      </c>
      <c r="S398">
        <v>0</v>
      </c>
      <c r="T398">
        <v>0</v>
      </c>
    </row>
    <row r="399" spans="1:20" x14ac:dyDescent="0.25">
      <c r="A399" t="s">
        <v>1339</v>
      </c>
      <c r="B399" t="s">
        <v>1375</v>
      </c>
      <c r="C399" t="s">
        <v>1363</v>
      </c>
      <c r="D399" t="s">
        <v>1334</v>
      </c>
      <c r="E399">
        <v>33</v>
      </c>
      <c r="F399" s="1">
        <v>44551</v>
      </c>
      <c r="G399">
        <v>73200</v>
      </c>
      <c r="H399">
        <v>326200</v>
      </c>
      <c r="I399">
        <v>12.4</v>
      </c>
      <c r="J399">
        <v>29044</v>
      </c>
      <c r="K399" t="s">
        <v>1374</v>
      </c>
      <c r="L399">
        <v>50900</v>
      </c>
      <c r="M399" t="s">
        <v>16</v>
      </c>
      <c r="N399">
        <v>9100</v>
      </c>
      <c r="O399" t="s">
        <v>1353</v>
      </c>
      <c r="P399" t="s">
        <v>1345</v>
      </c>
      <c r="Q399" s="1">
        <v>44130</v>
      </c>
      <c r="R399" t="s">
        <v>1871</v>
      </c>
      <c r="S399">
        <v>1</v>
      </c>
      <c r="T399">
        <v>0</v>
      </c>
    </row>
    <row r="400" spans="1:20" x14ac:dyDescent="0.25">
      <c r="A400" t="s">
        <v>1366</v>
      </c>
      <c r="B400" t="s">
        <v>1340</v>
      </c>
      <c r="C400" t="s">
        <v>1341</v>
      </c>
      <c r="D400" t="s">
        <v>1342</v>
      </c>
      <c r="E400">
        <v>28</v>
      </c>
      <c r="F400" s="1">
        <v>45945</v>
      </c>
      <c r="G400">
        <v>62200</v>
      </c>
      <c r="H400">
        <v>0</v>
      </c>
      <c r="I400">
        <v>0</v>
      </c>
      <c r="J400">
        <v>0</v>
      </c>
      <c r="K400" t="s">
        <v>1356</v>
      </c>
      <c r="L400">
        <v>83400</v>
      </c>
      <c r="M400" t="s">
        <v>1344</v>
      </c>
      <c r="N400">
        <v>20300</v>
      </c>
      <c r="O400" t="s">
        <v>1357</v>
      </c>
      <c r="P400" t="s">
        <v>1361</v>
      </c>
      <c r="Q400" s="1">
        <v>45159</v>
      </c>
      <c r="R400" t="s">
        <v>2050</v>
      </c>
      <c r="S400">
        <v>0</v>
      </c>
      <c r="T400">
        <v>0</v>
      </c>
    </row>
    <row r="401" spans="1:20" x14ac:dyDescent="0.25">
      <c r="A401" t="s">
        <v>1346</v>
      </c>
      <c r="B401" t="s">
        <v>1373</v>
      </c>
      <c r="C401" t="s">
        <v>1365</v>
      </c>
      <c r="D401" t="s">
        <v>1334</v>
      </c>
      <c r="E401">
        <v>43</v>
      </c>
      <c r="F401" s="1">
        <v>45159</v>
      </c>
      <c r="G401">
        <v>45300</v>
      </c>
      <c r="H401">
        <v>662100</v>
      </c>
      <c r="I401">
        <v>8.82</v>
      </c>
      <c r="J401">
        <v>16420</v>
      </c>
      <c r="K401" t="s">
        <v>1343</v>
      </c>
      <c r="L401">
        <v>38400</v>
      </c>
      <c r="M401" t="s">
        <v>1336</v>
      </c>
      <c r="N401">
        <v>20300</v>
      </c>
      <c r="O401" t="s">
        <v>1337</v>
      </c>
      <c r="P401" t="s">
        <v>1338</v>
      </c>
      <c r="Q401" s="1">
        <v>44992</v>
      </c>
      <c r="R401" t="s">
        <v>1677</v>
      </c>
      <c r="S401">
        <v>1</v>
      </c>
      <c r="T401">
        <v>1</v>
      </c>
    </row>
    <row r="402" spans="1:20" x14ac:dyDescent="0.25">
      <c r="A402" t="s">
        <v>1339</v>
      </c>
      <c r="B402" t="s">
        <v>1340</v>
      </c>
      <c r="C402" t="s">
        <v>1341</v>
      </c>
      <c r="D402" t="s">
        <v>1334</v>
      </c>
      <c r="E402">
        <v>63</v>
      </c>
      <c r="F402" s="1">
        <v>45781</v>
      </c>
      <c r="G402">
        <v>33000</v>
      </c>
      <c r="H402">
        <v>214300</v>
      </c>
      <c r="I402">
        <v>14.82</v>
      </c>
      <c r="J402">
        <v>10372</v>
      </c>
      <c r="K402" t="s">
        <v>1343</v>
      </c>
      <c r="L402">
        <v>40500</v>
      </c>
      <c r="M402" t="s">
        <v>1336</v>
      </c>
      <c r="N402">
        <v>13300</v>
      </c>
      <c r="O402" t="s">
        <v>1337</v>
      </c>
      <c r="P402" t="s">
        <v>1376</v>
      </c>
      <c r="Q402" s="1">
        <v>45562</v>
      </c>
      <c r="R402" t="s">
        <v>1706</v>
      </c>
      <c r="S402">
        <v>1</v>
      </c>
      <c r="T402">
        <v>1</v>
      </c>
    </row>
    <row r="403" spans="1:20" x14ac:dyDescent="0.25">
      <c r="A403" t="s">
        <v>1346</v>
      </c>
      <c r="B403" t="s">
        <v>1373</v>
      </c>
      <c r="C403" t="s">
        <v>1365</v>
      </c>
      <c r="D403" t="s">
        <v>1342</v>
      </c>
      <c r="E403">
        <v>21</v>
      </c>
      <c r="F403" s="1">
        <v>44524</v>
      </c>
      <c r="G403">
        <v>149600</v>
      </c>
      <c r="H403">
        <v>490800</v>
      </c>
      <c r="I403">
        <v>11.82</v>
      </c>
      <c r="J403">
        <v>10873</v>
      </c>
      <c r="K403" t="s">
        <v>1343</v>
      </c>
      <c r="L403">
        <v>208500</v>
      </c>
      <c r="M403" t="s">
        <v>1336</v>
      </c>
      <c r="N403">
        <v>6100</v>
      </c>
      <c r="O403" t="s">
        <v>1337</v>
      </c>
      <c r="P403" t="s">
        <v>1376</v>
      </c>
      <c r="Q403" s="1">
        <v>43674</v>
      </c>
      <c r="R403" t="s">
        <v>1988</v>
      </c>
      <c r="S403">
        <v>1</v>
      </c>
      <c r="T403">
        <v>1</v>
      </c>
    </row>
    <row r="404" spans="1:20" x14ac:dyDescent="0.25">
      <c r="A404" t="s">
        <v>1346</v>
      </c>
      <c r="B404" t="s">
        <v>1371</v>
      </c>
      <c r="C404" t="s">
        <v>1372</v>
      </c>
      <c r="D404" t="s">
        <v>1342</v>
      </c>
      <c r="E404">
        <v>65</v>
      </c>
      <c r="F404" s="1">
        <v>44244</v>
      </c>
      <c r="G404">
        <v>233800</v>
      </c>
      <c r="H404">
        <v>322100</v>
      </c>
      <c r="I404">
        <v>9.7200000000000006</v>
      </c>
      <c r="J404">
        <v>8126</v>
      </c>
      <c r="K404" t="s">
        <v>1343</v>
      </c>
      <c r="L404">
        <v>260500</v>
      </c>
      <c r="M404" t="s">
        <v>1336</v>
      </c>
      <c r="N404">
        <v>16600</v>
      </c>
      <c r="O404" t="s">
        <v>1337</v>
      </c>
      <c r="P404" t="s">
        <v>1338</v>
      </c>
      <c r="Q404" s="1">
        <v>44660</v>
      </c>
      <c r="R404" t="s">
        <v>1553</v>
      </c>
      <c r="S404">
        <v>1</v>
      </c>
      <c r="T404">
        <v>1</v>
      </c>
    </row>
    <row r="405" spans="1:20" x14ac:dyDescent="0.25">
      <c r="A405" t="s">
        <v>1346</v>
      </c>
      <c r="B405" t="s">
        <v>1360</v>
      </c>
      <c r="C405" t="s">
        <v>1341</v>
      </c>
      <c r="D405" t="s">
        <v>1334</v>
      </c>
      <c r="E405">
        <v>44</v>
      </c>
      <c r="F405" s="1">
        <v>43959</v>
      </c>
      <c r="G405">
        <v>264500</v>
      </c>
      <c r="H405">
        <v>203600</v>
      </c>
      <c r="I405">
        <v>10.8</v>
      </c>
      <c r="J405">
        <v>6646</v>
      </c>
      <c r="K405" t="s">
        <v>1335</v>
      </c>
      <c r="L405">
        <v>165600</v>
      </c>
      <c r="M405" t="s">
        <v>1352</v>
      </c>
      <c r="N405">
        <v>7800</v>
      </c>
      <c r="O405" t="s">
        <v>1337</v>
      </c>
      <c r="P405" t="s">
        <v>1338</v>
      </c>
      <c r="Q405" s="1">
        <v>43832</v>
      </c>
      <c r="R405" t="s">
        <v>1726</v>
      </c>
      <c r="S405">
        <v>1</v>
      </c>
      <c r="T405">
        <v>0</v>
      </c>
    </row>
    <row r="406" spans="1:20" x14ac:dyDescent="0.25">
      <c r="A406" t="s">
        <v>1346</v>
      </c>
      <c r="B406" t="s">
        <v>1340</v>
      </c>
      <c r="C406" t="s">
        <v>1341</v>
      </c>
      <c r="D406" t="s">
        <v>1334</v>
      </c>
      <c r="E406">
        <v>55</v>
      </c>
      <c r="F406" s="1">
        <v>45051</v>
      </c>
      <c r="G406">
        <v>49800</v>
      </c>
      <c r="H406">
        <v>0</v>
      </c>
      <c r="I406">
        <v>0</v>
      </c>
      <c r="J406">
        <v>0</v>
      </c>
      <c r="K406" t="s">
        <v>1356</v>
      </c>
      <c r="L406">
        <v>38400</v>
      </c>
      <c r="M406" t="s">
        <v>1352</v>
      </c>
      <c r="N406">
        <v>3200</v>
      </c>
      <c r="O406" t="s">
        <v>1357</v>
      </c>
      <c r="P406" t="s">
        <v>1376</v>
      </c>
      <c r="Q406" s="1">
        <v>46197</v>
      </c>
      <c r="R406" t="s">
        <v>2051</v>
      </c>
      <c r="S406">
        <v>0</v>
      </c>
      <c r="T406">
        <v>0</v>
      </c>
    </row>
    <row r="407" spans="1:20" x14ac:dyDescent="0.25">
      <c r="A407" t="s">
        <v>1346</v>
      </c>
      <c r="B407" t="s">
        <v>1358</v>
      </c>
      <c r="C407" t="s">
        <v>1333</v>
      </c>
      <c r="D407" t="s">
        <v>1334</v>
      </c>
      <c r="E407">
        <v>44</v>
      </c>
      <c r="F407" s="1">
        <v>44958</v>
      </c>
      <c r="G407">
        <v>155000</v>
      </c>
      <c r="H407">
        <v>0</v>
      </c>
      <c r="I407">
        <v>0</v>
      </c>
      <c r="J407">
        <v>0</v>
      </c>
      <c r="K407" t="s">
        <v>1356</v>
      </c>
      <c r="L407">
        <v>206300</v>
      </c>
      <c r="M407" t="s">
        <v>1359</v>
      </c>
      <c r="N407">
        <v>5900</v>
      </c>
      <c r="O407" t="s">
        <v>1357</v>
      </c>
      <c r="P407" t="s">
        <v>1376</v>
      </c>
      <c r="Q407" s="1">
        <v>43704</v>
      </c>
      <c r="R407" t="s">
        <v>2052</v>
      </c>
      <c r="S407">
        <v>0</v>
      </c>
      <c r="T407">
        <v>0</v>
      </c>
    </row>
    <row r="408" spans="1:20" x14ac:dyDescent="0.25">
      <c r="A408" t="s">
        <v>1339</v>
      </c>
      <c r="B408" t="s">
        <v>1358</v>
      </c>
      <c r="C408" t="s">
        <v>1333</v>
      </c>
      <c r="D408" t="s">
        <v>1334</v>
      </c>
      <c r="E408">
        <v>37</v>
      </c>
      <c r="F408" s="1">
        <v>45256</v>
      </c>
      <c r="G408">
        <v>91700</v>
      </c>
      <c r="H408">
        <v>324800</v>
      </c>
      <c r="I408">
        <v>13.82</v>
      </c>
      <c r="J408">
        <v>7527</v>
      </c>
      <c r="K408" t="s">
        <v>1343</v>
      </c>
      <c r="L408">
        <v>87800</v>
      </c>
      <c r="M408" t="s">
        <v>1336</v>
      </c>
      <c r="N408">
        <v>9200</v>
      </c>
      <c r="O408" t="s">
        <v>1337</v>
      </c>
      <c r="P408" t="s">
        <v>1338</v>
      </c>
      <c r="Q408" s="1">
        <v>45286</v>
      </c>
      <c r="R408" t="s">
        <v>1757</v>
      </c>
      <c r="S408">
        <v>1</v>
      </c>
      <c r="T408">
        <v>1</v>
      </c>
    </row>
    <row r="409" spans="1:20" x14ac:dyDescent="0.25">
      <c r="A409" t="s">
        <v>1339</v>
      </c>
      <c r="B409" t="s">
        <v>1332</v>
      </c>
      <c r="C409" t="s">
        <v>1333</v>
      </c>
      <c r="D409" t="s">
        <v>1342</v>
      </c>
      <c r="E409">
        <v>25</v>
      </c>
      <c r="F409" s="1">
        <v>44126</v>
      </c>
      <c r="G409">
        <v>46200</v>
      </c>
      <c r="H409">
        <v>227000</v>
      </c>
      <c r="I409">
        <v>14.12</v>
      </c>
      <c r="J409">
        <v>5296</v>
      </c>
      <c r="K409" t="s">
        <v>1343</v>
      </c>
      <c r="L409">
        <v>47100</v>
      </c>
      <c r="M409" t="s">
        <v>1359</v>
      </c>
      <c r="N409">
        <v>19300</v>
      </c>
      <c r="O409" t="s">
        <v>1337</v>
      </c>
      <c r="P409" t="s">
        <v>1338</v>
      </c>
      <c r="Q409" s="1">
        <v>44346</v>
      </c>
      <c r="R409" t="s">
        <v>1773</v>
      </c>
      <c r="S409">
        <v>1</v>
      </c>
      <c r="T409">
        <v>1</v>
      </c>
    </row>
    <row r="410" spans="1:20" x14ac:dyDescent="0.25">
      <c r="A410" t="s">
        <v>1331</v>
      </c>
      <c r="B410" t="s">
        <v>1364</v>
      </c>
      <c r="C410" t="s">
        <v>1365</v>
      </c>
      <c r="D410" t="s">
        <v>1334</v>
      </c>
      <c r="E410">
        <v>40</v>
      </c>
      <c r="F410" s="1">
        <v>44814</v>
      </c>
      <c r="G410">
        <v>140000</v>
      </c>
      <c r="H410">
        <v>197700</v>
      </c>
      <c r="I410">
        <v>15.38</v>
      </c>
      <c r="J410">
        <v>17880</v>
      </c>
      <c r="K410" t="s">
        <v>1335</v>
      </c>
      <c r="L410">
        <v>166600</v>
      </c>
      <c r="M410" t="s">
        <v>16</v>
      </c>
      <c r="N410">
        <v>7200</v>
      </c>
      <c r="O410" t="s">
        <v>1337</v>
      </c>
      <c r="P410" t="s">
        <v>1338</v>
      </c>
      <c r="Q410" s="1">
        <v>44866</v>
      </c>
      <c r="R410" t="s">
        <v>1990</v>
      </c>
      <c r="S410">
        <v>1</v>
      </c>
      <c r="T410">
        <v>0</v>
      </c>
    </row>
    <row r="411" spans="1:20" x14ac:dyDescent="0.25">
      <c r="A411" t="s">
        <v>1366</v>
      </c>
      <c r="B411" t="s">
        <v>1373</v>
      </c>
      <c r="C411" t="s">
        <v>1365</v>
      </c>
      <c r="D411" t="s">
        <v>1334</v>
      </c>
      <c r="E411">
        <v>41</v>
      </c>
      <c r="F411" s="1">
        <v>44793</v>
      </c>
      <c r="G411">
        <v>44400</v>
      </c>
      <c r="H411">
        <v>0</v>
      </c>
      <c r="I411">
        <v>0</v>
      </c>
      <c r="J411">
        <v>0</v>
      </c>
      <c r="K411" t="s">
        <v>1356</v>
      </c>
      <c r="L411">
        <v>52100</v>
      </c>
      <c r="M411" t="s">
        <v>1359</v>
      </c>
      <c r="N411">
        <v>2900</v>
      </c>
      <c r="O411" t="s">
        <v>1357</v>
      </c>
      <c r="P411" t="s">
        <v>1376</v>
      </c>
      <c r="Q411" s="1">
        <v>43789</v>
      </c>
      <c r="R411" t="s">
        <v>2053</v>
      </c>
      <c r="S411">
        <v>0</v>
      </c>
      <c r="T411">
        <v>0</v>
      </c>
    </row>
    <row r="412" spans="1:20" x14ac:dyDescent="0.25">
      <c r="A412" t="s">
        <v>1339</v>
      </c>
      <c r="B412" t="s">
        <v>1373</v>
      </c>
      <c r="C412" t="s">
        <v>1365</v>
      </c>
      <c r="D412" t="s">
        <v>1334</v>
      </c>
      <c r="E412">
        <v>60</v>
      </c>
      <c r="F412" s="1">
        <v>44765</v>
      </c>
      <c r="G412">
        <v>54500</v>
      </c>
      <c r="H412">
        <v>0</v>
      </c>
      <c r="I412">
        <v>0</v>
      </c>
      <c r="J412">
        <v>0</v>
      </c>
      <c r="K412" t="s">
        <v>1356</v>
      </c>
      <c r="L412">
        <v>58300</v>
      </c>
      <c r="M412" t="s">
        <v>1344</v>
      </c>
      <c r="N412">
        <v>8900</v>
      </c>
      <c r="O412" t="s">
        <v>1357</v>
      </c>
      <c r="P412" t="s">
        <v>1338</v>
      </c>
      <c r="Q412" s="1">
        <v>45158</v>
      </c>
      <c r="R412" t="s">
        <v>1958</v>
      </c>
      <c r="S412">
        <v>0</v>
      </c>
      <c r="T412">
        <v>0</v>
      </c>
    </row>
    <row r="413" spans="1:20" x14ac:dyDescent="0.25">
      <c r="A413" t="s">
        <v>1331</v>
      </c>
      <c r="B413" t="s">
        <v>1369</v>
      </c>
      <c r="C413" t="s">
        <v>1370</v>
      </c>
      <c r="D413" t="s">
        <v>1334</v>
      </c>
      <c r="E413">
        <v>51</v>
      </c>
      <c r="F413" s="1">
        <v>45452</v>
      </c>
      <c r="G413">
        <v>23300</v>
      </c>
      <c r="H413">
        <v>0</v>
      </c>
      <c r="I413">
        <v>0</v>
      </c>
      <c r="J413">
        <v>0</v>
      </c>
      <c r="K413" t="s">
        <v>1356</v>
      </c>
      <c r="L413">
        <v>22100</v>
      </c>
      <c r="M413" t="s">
        <v>1352</v>
      </c>
      <c r="N413">
        <v>9400</v>
      </c>
      <c r="O413" t="s">
        <v>1357</v>
      </c>
      <c r="P413" t="s">
        <v>1345</v>
      </c>
      <c r="Q413" s="1">
        <v>44509</v>
      </c>
      <c r="R413" t="s">
        <v>2054</v>
      </c>
      <c r="S413">
        <v>0</v>
      </c>
      <c r="T413">
        <v>0</v>
      </c>
    </row>
    <row r="414" spans="1:20" x14ac:dyDescent="0.25">
      <c r="A414" t="s">
        <v>1346</v>
      </c>
      <c r="B414" t="s">
        <v>1354</v>
      </c>
      <c r="C414" t="s">
        <v>1355</v>
      </c>
      <c r="D414" t="s">
        <v>1334</v>
      </c>
      <c r="E414">
        <v>56</v>
      </c>
      <c r="F414" s="1">
        <v>45510</v>
      </c>
      <c r="G414">
        <v>50500</v>
      </c>
      <c r="H414">
        <v>566500</v>
      </c>
      <c r="I414">
        <v>11.74</v>
      </c>
      <c r="J414">
        <v>50264</v>
      </c>
      <c r="K414" t="s">
        <v>1343</v>
      </c>
      <c r="L414">
        <v>46600</v>
      </c>
      <c r="M414" t="s">
        <v>1352</v>
      </c>
      <c r="N414">
        <v>10000</v>
      </c>
      <c r="O414" t="s">
        <v>1337</v>
      </c>
      <c r="P414" t="s">
        <v>1361</v>
      </c>
      <c r="Q414" s="1">
        <v>44276</v>
      </c>
      <c r="R414" t="s">
        <v>2055</v>
      </c>
      <c r="S414">
        <v>1</v>
      </c>
      <c r="T414">
        <v>1</v>
      </c>
    </row>
    <row r="415" spans="1:20" x14ac:dyDescent="0.25">
      <c r="A415" t="s">
        <v>1339</v>
      </c>
      <c r="B415" t="s">
        <v>1364</v>
      </c>
      <c r="C415" t="s">
        <v>1365</v>
      </c>
      <c r="D415" t="s">
        <v>1334</v>
      </c>
      <c r="E415">
        <v>31</v>
      </c>
      <c r="F415" s="1">
        <v>45394</v>
      </c>
      <c r="G415">
        <v>93100</v>
      </c>
      <c r="H415">
        <v>1052400</v>
      </c>
      <c r="I415">
        <v>7.59</v>
      </c>
      <c r="J415">
        <v>91347</v>
      </c>
      <c r="K415" t="s">
        <v>1343</v>
      </c>
      <c r="L415">
        <v>113100</v>
      </c>
      <c r="M415" t="s">
        <v>1336</v>
      </c>
      <c r="N415">
        <v>19500</v>
      </c>
      <c r="O415" t="s">
        <v>1337</v>
      </c>
      <c r="P415" t="s">
        <v>1338</v>
      </c>
      <c r="Q415" s="1">
        <v>45079</v>
      </c>
      <c r="R415" t="s">
        <v>1636</v>
      </c>
      <c r="S415">
        <v>1</v>
      </c>
      <c r="T415">
        <v>1</v>
      </c>
    </row>
    <row r="416" spans="1:20" x14ac:dyDescent="0.25">
      <c r="A416" t="s">
        <v>1346</v>
      </c>
      <c r="B416" t="s">
        <v>1367</v>
      </c>
      <c r="C416" t="s">
        <v>1341</v>
      </c>
      <c r="D416" t="s">
        <v>1334</v>
      </c>
      <c r="E416">
        <v>35</v>
      </c>
      <c r="F416" s="1">
        <v>44813</v>
      </c>
      <c r="G416">
        <v>284600</v>
      </c>
      <c r="H416">
        <v>514500</v>
      </c>
      <c r="I416">
        <v>13.39</v>
      </c>
      <c r="J416">
        <v>17432</v>
      </c>
      <c r="K416" t="s">
        <v>1351</v>
      </c>
      <c r="L416">
        <v>324000</v>
      </c>
      <c r="M416" t="s">
        <v>1336</v>
      </c>
      <c r="N416">
        <v>21300</v>
      </c>
      <c r="O416" t="s">
        <v>1353</v>
      </c>
      <c r="P416" t="s">
        <v>1345</v>
      </c>
      <c r="Q416" s="1">
        <v>46026</v>
      </c>
      <c r="R416" t="s">
        <v>1785</v>
      </c>
      <c r="S416">
        <v>1</v>
      </c>
      <c r="T416">
        <v>0</v>
      </c>
    </row>
    <row r="417" spans="1:20" x14ac:dyDescent="0.25">
      <c r="A417" t="s">
        <v>1366</v>
      </c>
      <c r="B417" t="s">
        <v>1332</v>
      </c>
      <c r="C417" t="s">
        <v>1333</v>
      </c>
      <c r="D417" t="s">
        <v>1334</v>
      </c>
      <c r="E417">
        <v>39</v>
      </c>
      <c r="F417" s="1">
        <v>44524</v>
      </c>
      <c r="G417">
        <v>55500</v>
      </c>
      <c r="H417">
        <v>0</v>
      </c>
      <c r="I417">
        <v>0</v>
      </c>
      <c r="J417">
        <v>0</v>
      </c>
      <c r="K417" t="s">
        <v>1356</v>
      </c>
      <c r="L417">
        <v>51900</v>
      </c>
      <c r="M417" t="s">
        <v>16</v>
      </c>
      <c r="N417">
        <v>5000</v>
      </c>
      <c r="O417" t="s">
        <v>1357</v>
      </c>
      <c r="P417" t="s">
        <v>1338</v>
      </c>
      <c r="Q417" s="1">
        <v>44746</v>
      </c>
      <c r="R417" t="s">
        <v>2056</v>
      </c>
      <c r="S417">
        <v>0</v>
      </c>
      <c r="T417">
        <v>0</v>
      </c>
    </row>
    <row r="418" spans="1:20" x14ac:dyDescent="0.25">
      <c r="A418" t="s">
        <v>1331</v>
      </c>
      <c r="B418" t="s">
        <v>1367</v>
      </c>
      <c r="C418" t="s">
        <v>1341</v>
      </c>
      <c r="D418" t="s">
        <v>1342</v>
      </c>
      <c r="E418">
        <v>27</v>
      </c>
      <c r="F418" s="1">
        <v>44442</v>
      </c>
      <c r="G418">
        <v>31000</v>
      </c>
      <c r="H418">
        <v>0</v>
      </c>
      <c r="I418">
        <v>0</v>
      </c>
      <c r="J418">
        <v>0</v>
      </c>
      <c r="K418" t="s">
        <v>1356</v>
      </c>
      <c r="L418">
        <v>39400</v>
      </c>
      <c r="M418" t="s">
        <v>16</v>
      </c>
      <c r="N418">
        <v>4900</v>
      </c>
      <c r="O418" t="s">
        <v>1357</v>
      </c>
      <c r="P418" t="s">
        <v>1361</v>
      </c>
      <c r="Q418" s="1">
        <v>43491</v>
      </c>
      <c r="R418" t="s">
        <v>1419</v>
      </c>
      <c r="S418">
        <v>0</v>
      </c>
      <c r="T418">
        <v>0</v>
      </c>
    </row>
    <row r="419" spans="1:20" x14ac:dyDescent="0.25">
      <c r="A419" t="s">
        <v>1331</v>
      </c>
      <c r="B419" t="s">
        <v>1371</v>
      </c>
      <c r="C419" t="s">
        <v>1372</v>
      </c>
      <c r="D419" t="s">
        <v>1334</v>
      </c>
      <c r="E419">
        <v>48</v>
      </c>
      <c r="F419" s="1">
        <v>43947</v>
      </c>
      <c r="G419">
        <v>267800</v>
      </c>
      <c r="H419">
        <v>0</v>
      </c>
      <c r="I419">
        <v>0</v>
      </c>
      <c r="J419">
        <v>0</v>
      </c>
      <c r="K419" t="s">
        <v>1356</v>
      </c>
      <c r="L419">
        <v>259200</v>
      </c>
      <c r="M419" t="s">
        <v>1344</v>
      </c>
      <c r="N419">
        <v>3300</v>
      </c>
      <c r="O419" t="s">
        <v>1357</v>
      </c>
      <c r="P419" t="s">
        <v>1338</v>
      </c>
      <c r="Q419" s="1">
        <v>45866</v>
      </c>
      <c r="R419" t="s">
        <v>1510</v>
      </c>
      <c r="S419">
        <v>0</v>
      </c>
      <c r="T419">
        <v>0</v>
      </c>
    </row>
    <row r="420" spans="1:20" x14ac:dyDescent="0.25">
      <c r="A420" t="s">
        <v>1339</v>
      </c>
      <c r="B420" t="s">
        <v>1371</v>
      </c>
      <c r="C420" t="s">
        <v>1372</v>
      </c>
      <c r="D420" t="s">
        <v>1342</v>
      </c>
      <c r="E420">
        <v>63</v>
      </c>
      <c r="F420" s="1">
        <v>44193</v>
      </c>
      <c r="G420">
        <v>48800</v>
      </c>
      <c r="H420">
        <v>0</v>
      </c>
      <c r="I420">
        <v>0</v>
      </c>
      <c r="J420">
        <v>0</v>
      </c>
      <c r="K420" t="s">
        <v>1356</v>
      </c>
      <c r="L420">
        <v>38400</v>
      </c>
      <c r="M420" t="s">
        <v>1336</v>
      </c>
      <c r="N420">
        <v>15900</v>
      </c>
      <c r="O420" t="s">
        <v>1357</v>
      </c>
      <c r="P420" t="s">
        <v>1345</v>
      </c>
      <c r="Q420" s="1">
        <v>44969</v>
      </c>
      <c r="R420" t="s">
        <v>1696</v>
      </c>
      <c r="S420">
        <v>0</v>
      </c>
      <c r="T420">
        <v>0</v>
      </c>
    </row>
    <row r="421" spans="1:20" x14ac:dyDescent="0.25">
      <c r="A421" t="s">
        <v>1331</v>
      </c>
      <c r="B421" t="s">
        <v>1367</v>
      </c>
      <c r="C421" t="s">
        <v>1341</v>
      </c>
      <c r="D421" t="s">
        <v>1334</v>
      </c>
      <c r="E421">
        <v>25</v>
      </c>
      <c r="F421" s="1">
        <v>45993</v>
      </c>
      <c r="G421">
        <v>17000</v>
      </c>
      <c r="H421">
        <v>561400</v>
      </c>
      <c r="I421">
        <v>12.06</v>
      </c>
      <c r="J421">
        <v>18663</v>
      </c>
      <c r="K421" t="s">
        <v>1343</v>
      </c>
      <c r="L421">
        <v>13800</v>
      </c>
      <c r="M421" t="s">
        <v>1336</v>
      </c>
      <c r="N421">
        <v>31300</v>
      </c>
      <c r="O421" t="s">
        <v>1337</v>
      </c>
      <c r="P421" t="s">
        <v>1345</v>
      </c>
      <c r="Q421" s="1">
        <v>46212</v>
      </c>
      <c r="R421" t="s">
        <v>2057</v>
      </c>
      <c r="S421">
        <v>1</v>
      </c>
      <c r="T421">
        <v>1</v>
      </c>
    </row>
    <row r="422" spans="1:20" x14ac:dyDescent="0.25">
      <c r="A422" t="s">
        <v>1339</v>
      </c>
      <c r="B422" t="s">
        <v>1367</v>
      </c>
      <c r="C422" t="s">
        <v>1341</v>
      </c>
      <c r="D422" t="s">
        <v>1342</v>
      </c>
      <c r="E422">
        <v>25</v>
      </c>
      <c r="F422" s="1">
        <v>44497</v>
      </c>
      <c r="G422">
        <v>84000</v>
      </c>
      <c r="H422">
        <v>0</v>
      </c>
      <c r="I422">
        <v>0</v>
      </c>
      <c r="J422">
        <v>0</v>
      </c>
      <c r="K422" t="s">
        <v>1356</v>
      </c>
      <c r="L422">
        <v>63400</v>
      </c>
      <c r="M422" t="s">
        <v>16</v>
      </c>
      <c r="N422">
        <v>6400</v>
      </c>
      <c r="O422" t="s">
        <v>1357</v>
      </c>
      <c r="P422" t="s">
        <v>1338</v>
      </c>
      <c r="Q422" s="1">
        <v>46280</v>
      </c>
      <c r="R422" t="s">
        <v>2001</v>
      </c>
      <c r="S422">
        <v>0</v>
      </c>
      <c r="T422">
        <v>0</v>
      </c>
    </row>
    <row r="423" spans="1:20" x14ac:dyDescent="0.25">
      <c r="A423" t="s">
        <v>1339</v>
      </c>
      <c r="B423" t="s">
        <v>1347</v>
      </c>
      <c r="C423" t="s">
        <v>1348</v>
      </c>
      <c r="D423" t="s">
        <v>1342</v>
      </c>
      <c r="E423">
        <v>50</v>
      </c>
      <c r="F423" s="1">
        <v>43808</v>
      </c>
      <c r="G423">
        <v>56900</v>
      </c>
      <c r="H423">
        <v>273200</v>
      </c>
      <c r="I423">
        <v>12.36</v>
      </c>
      <c r="J423">
        <v>6127</v>
      </c>
      <c r="K423" t="s">
        <v>1343</v>
      </c>
      <c r="L423">
        <v>53000</v>
      </c>
      <c r="M423" t="s">
        <v>16</v>
      </c>
      <c r="N423">
        <v>6800</v>
      </c>
      <c r="O423" t="s">
        <v>1337</v>
      </c>
      <c r="P423" t="s">
        <v>1338</v>
      </c>
      <c r="Q423" s="1">
        <v>45262</v>
      </c>
      <c r="R423" t="s">
        <v>1911</v>
      </c>
      <c r="S423">
        <v>1</v>
      </c>
      <c r="T423">
        <v>1</v>
      </c>
    </row>
    <row r="424" spans="1:20" x14ac:dyDescent="0.25">
      <c r="A424" t="s">
        <v>1331</v>
      </c>
      <c r="B424" t="s">
        <v>1364</v>
      </c>
      <c r="C424" t="s">
        <v>1365</v>
      </c>
      <c r="D424" t="s">
        <v>1342</v>
      </c>
      <c r="E424">
        <v>52</v>
      </c>
      <c r="F424" s="1">
        <v>44913</v>
      </c>
      <c r="G424">
        <v>530000</v>
      </c>
      <c r="H424">
        <v>0</v>
      </c>
      <c r="I424">
        <v>0</v>
      </c>
      <c r="J424">
        <v>0</v>
      </c>
      <c r="K424" t="s">
        <v>1356</v>
      </c>
      <c r="L424">
        <v>693500</v>
      </c>
      <c r="M424" t="s">
        <v>16</v>
      </c>
      <c r="N424">
        <v>31800</v>
      </c>
      <c r="O424" t="s">
        <v>1357</v>
      </c>
      <c r="P424" t="s">
        <v>1338</v>
      </c>
      <c r="Q424" s="1">
        <v>44684</v>
      </c>
      <c r="R424" t="s">
        <v>2058</v>
      </c>
      <c r="S424">
        <v>0</v>
      </c>
      <c r="T424">
        <v>0</v>
      </c>
    </row>
    <row r="425" spans="1:20" x14ac:dyDescent="0.25">
      <c r="A425" t="s">
        <v>1339</v>
      </c>
      <c r="B425" t="s">
        <v>1367</v>
      </c>
      <c r="C425" t="s">
        <v>1341</v>
      </c>
      <c r="D425" t="s">
        <v>1342</v>
      </c>
      <c r="E425">
        <v>28</v>
      </c>
      <c r="F425" s="1">
        <v>45845</v>
      </c>
      <c r="G425">
        <v>112300</v>
      </c>
      <c r="H425">
        <v>147800</v>
      </c>
      <c r="I425">
        <v>12.71</v>
      </c>
      <c r="J425">
        <v>13181</v>
      </c>
      <c r="K425" t="s">
        <v>1351</v>
      </c>
      <c r="L425">
        <v>89700</v>
      </c>
      <c r="M425" t="s">
        <v>1352</v>
      </c>
      <c r="N425">
        <v>13400</v>
      </c>
      <c r="O425" t="s">
        <v>1353</v>
      </c>
      <c r="P425" t="s">
        <v>1338</v>
      </c>
      <c r="Q425" s="1">
        <v>45163</v>
      </c>
      <c r="R425" t="s">
        <v>2059</v>
      </c>
      <c r="S425">
        <v>1</v>
      </c>
      <c r="T425">
        <v>0</v>
      </c>
    </row>
    <row r="426" spans="1:20" x14ac:dyDescent="0.25">
      <c r="A426" t="s">
        <v>1339</v>
      </c>
      <c r="B426" t="s">
        <v>1358</v>
      </c>
      <c r="C426" t="s">
        <v>1333</v>
      </c>
      <c r="D426" t="s">
        <v>1334</v>
      </c>
      <c r="E426">
        <v>30</v>
      </c>
      <c r="F426" s="1">
        <v>45951</v>
      </c>
      <c r="G426">
        <v>66200</v>
      </c>
      <c r="H426">
        <v>200400</v>
      </c>
      <c r="I426">
        <v>9.06</v>
      </c>
      <c r="J426">
        <v>9161</v>
      </c>
      <c r="K426" t="s">
        <v>1343</v>
      </c>
      <c r="L426">
        <v>69300</v>
      </c>
      <c r="M426" t="s">
        <v>1359</v>
      </c>
      <c r="N426">
        <v>12600</v>
      </c>
      <c r="O426" t="s">
        <v>1337</v>
      </c>
      <c r="P426" t="s">
        <v>1361</v>
      </c>
      <c r="Q426" s="1">
        <v>44580</v>
      </c>
      <c r="R426" t="s">
        <v>1734</v>
      </c>
      <c r="S426">
        <v>1</v>
      </c>
      <c r="T426">
        <v>1</v>
      </c>
    </row>
    <row r="427" spans="1:20" x14ac:dyDescent="0.25">
      <c r="A427" t="s">
        <v>1331</v>
      </c>
      <c r="B427" t="s">
        <v>1354</v>
      </c>
      <c r="C427" t="s">
        <v>1355</v>
      </c>
      <c r="D427" t="s">
        <v>1334</v>
      </c>
      <c r="E427">
        <v>58</v>
      </c>
      <c r="F427" s="1">
        <v>45687</v>
      </c>
      <c r="G427">
        <v>34200</v>
      </c>
      <c r="H427">
        <v>0</v>
      </c>
      <c r="I427">
        <v>0</v>
      </c>
      <c r="J427">
        <v>0</v>
      </c>
      <c r="K427" t="s">
        <v>1356</v>
      </c>
      <c r="L427">
        <v>28600</v>
      </c>
      <c r="M427" t="s">
        <v>1359</v>
      </c>
      <c r="N427">
        <v>2900</v>
      </c>
      <c r="O427" t="s">
        <v>1357</v>
      </c>
      <c r="P427" t="s">
        <v>1361</v>
      </c>
      <c r="Q427" s="1">
        <v>45650</v>
      </c>
      <c r="R427" t="s">
        <v>2060</v>
      </c>
      <c r="S427">
        <v>0</v>
      </c>
      <c r="T427">
        <v>0</v>
      </c>
    </row>
    <row r="428" spans="1:20" x14ac:dyDescent="0.25">
      <c r="A428" t="s">
        <v>1339</v>
      </c>
      <c r="B428" t="s">
        <v>1354</v>
      </c>
      <c r="C428" t="s">
        <v>1355</v>
      </c>
      <c r="D428" t="s">
        <v>1334</v>
      </c>
      <c r="E428">
        <v>52</v>
      </c>
      <c r="F428" s="1">
        <v>43992</v>
      </c>
      <c r="G428">
        <v>99300</v>
      </c>
      <c r="H428">
        <v>0</v>
      </c>
      <c r="I428">
        <v>0</v>
      </c>
      <c r="J428">
        <v>0</v>
      </c>
      <c r="K428" t="s">
        <v>1356</v>
      </c>
      <c r="L428">
        <v>92800</v>
      </c>
      <c r="M428" t="s">
        <v>1336</v>
      </c>
      <c r="N428">
        <v>15700</v>
      </c>
      <c r="O428" t="s">
        <v>1357</v>
      </c>
      <c r="P428" t="s">
        <v>1345</v>
      </c>
      <c r="Q428" s="1">
        <v>45085</v>
      </c>
      <c r="R428" t="s">
        <v>1556</v>
      </c>
      <c r="S428">
        <v>0</v>
      </c>
      <c r="T428">
        <v>0</v>
      </c>
    </row>
    <row r="429" spans="1:20" x14ac:dyDescent="0.25">
      <c r="A429" t="s">
        <v>1339</v>
      </c>
      <c r="B429" t="s">
        <v>1368</v>
      </c>
      <c r="C429" t="s">
        <v>1365</v>
      </c>
      <c r="D429" t="s">
        <v>1342</v>
      </c>
      <c r="E429">
        <v>48</v>
      </c>
      <c r="F429" s="1">
        <v>45362</v>
      </c>
      <c r="G429">
        <v>258700</v>
      </c>
      <c r="H429">
        <v>0</v>
      </c>
      <c r="I429">
        <v>0</v>
      </c>
      <c r="J429">
        <v>0</v>
      </c>
      <c r="K429" t="s">
        <v>1356</v>
      </c>
      <c r="L429">
        <v>161000</v>
      </c>
      <c r="M429" t="s">
        <v>1352</v>
      </c>
      <c r="N429">
        <v>3700</v>
      </c>
      <c r="O429" t="s">
        <v>1357</v>
      </c>
      <c r="P429" t="s">
        <v>1345</v>
      </c>
      <c r="Q429" s="1">
        <v>45246</v>
      </c>
      <c r="R429" t="s">
        <v>1777</v>
      </c>
      <c r="S429">
        <v>0</v>
      </c>
      <c r="T429">
        <v>0</v>
      </c>
    </row>
    <row r="430" spans="1:20" x14ac:dyDescent="0.25">
      <c r="A430" t="s">
        <v>1346</v>
      </c>
      <c r="B430" t="s">
        <v>1360</v>
      </c>
      <c r="C430" t="s">
        <v>1341</v>
      </c>
      <c r="D430" t="s">
        <v>1334</v>
      </c>
      <c r="E430">
        <v>37</v>
      </c>
      <c r="F430" s="1">
        <v>44124</v>
      </c>
      <c r="G430">
        <v>97800</v>
      </c>
      <c r="H430">
        <v>123200</v>
      </c>
      <c r="I430">
        <v>7.47</v>
      </c>
      <c r="J430">
        <v>10687</v>
      </c>
      <c r="K430" t="s">
        <v>1343</v>
      </c>
      <c r="L430">
        <v>92400</v>
      </c>
      <c r="M430" t="s">
        <v>16</v>
      </c>
      <c r="N430">
        <v>3100</v>
      </c>
      <c r="O430" t="s">
        <v>1337</v>
      </c>
      <c r="P430" t="s">
        <v>1345</v>
      </c>
      <c r="Q430" s="1">
        <v>45110</v>
      </c>
      <c r="R430" t="s">
        <v>1784</v>
      </c>
      <c r="S430">
        <v>1</v>
      </c>
      <c r="T430">
        <v>1</v>
      </c>
    </row>
    <row r="431" spans="1:20" x14ac:dyDescent="0.25">
      <c r="A431" t="s">
        <v>1346</v>
      </c>
      <c r="B431" t="s">
        <v>1371</v>
      </c>
      <c r="C431" t="s">
        <v>1372</v>
      </c>
      <c r="D431" t="s">
        <v>1334</v>
      </c>
      <c r="E431">
        <v>51</v>
      </c>
      <c r="F431" s="1">
        <v>45539</v>
      </c>
      <c r="G431">
        <v>36500</v>
      </c>
      <c r="H431">
        <v>0</v>
      </c>
      <c r="I431">
        <v>0</v>
      </c>
      <c r="J431">
        <v>0</v>
      </c>
      <c r="K431" t="s">
        <v>1356</v>
      </c>
      <c r="L431">
        <v>34700</v>
      </c>
      <c r="M431" t="s">
        <v>1336</v>
      </c>
      <c r="N431">
        <v>6200</v>
      </c>
      <c r="O431" t="s">
        <v>1357</v>
      </c>
      <c r="P431" t="s">
        <v>1361</v>
      </c>
      <c r="Q431" s="1">
        <v>43681</v>
      </c>
      <c r="R431" t="s">
        <v>2061</v>
      </c>
      <c r="S431">
        <v>0</v>
      </c>
      <c r="T431">
        <v>0</v>
      </c>
    </row>
    <row r="432" spans="1:20" x14ac:dyDescent="0.25">
      <c r="A432" t="s">
        <v>1339</v>
      </c>
      <c r="B432" t="s">
        <v>1373</v>
      </c>
      <c r="C432" t="s">
        <v>1365</v>
      </c>
      <c r="D432" t="s">
        <v>1342</v>
      </c>
      <c r="E432">
        <v>28</v>
      </c>
      <c r="F432" s="1">
        <v>44285</v>
      </c>
      <c r="G432">
        <v>118600</v>
      </c>
      <c r="H432">
        <v>637100</v>
      </c>
      <c r="I432">
        <v>8.1300000000000008</v>
      </c>
      <c r="J432">
        <v>20003</v>
      </c>
      <c r="K432" t="s">
        <v>1374</v>
      </c>
      <c r="L432">
        <v>134600</v>
      </c>
      <c r="M432" t="s">
        <v>1352</v>
      </c>
      <c r="N432">
        <v>5000</v>
      </c>
      <c r="O432" t="s">
        <v>1353</v>
      </c>
      <c r="P432" t="s">
        <v>1345</v>
      </c>
      <c r="Q432" s="1">
        <v>43659</v>
      </c>
      <c r="R432" t="s">
        <v>1809</v>
      </c>
      <c r="S432">
        <v>1</v>
      </c>
      <c r="T432">
        <v>0</v>
      </c>
    </row>
    <row r="433" spans="1:20" x14ac:dyDescent="0.25">
      <c r="A433" t="s">
        <v>1366</v>
      </c>
      <c r="B433" t="s">
        <v>1369</v>
      </c>
      <c r="C433" t="s">
        <v>1370</v>
      </c>
      <c r="D433" t="s">
        <v>1342</v>
      </c>
      <c r="E433">
        <v>60</v>
      </c>
      <c r="F433" s="1">
        <v>43871</v>
      </c>
      <c r="G433">
        <v>72000</v>
      </c>
      <c r="H433">
        <v>0</v>
      </c>
      <c r="I433">
        <v>0</v>
      </c>
      <c r="J433">
        <v>0</v>
      </c>
      <c r="K433" t="s">
        <v>1356</v>
      </c>
      <c r="L433">
        <v>76000</v>
      </c>
      <c r="M433" t="s">
        <v>1344</v>
      </c>
      <c r="N433">
        <v>7000</v>
      </c>
      <c r="O433" t="s">
        <v>1357</v>
      </c>
      <c r="P433" t="s">
        <v>1338</v>
      </c>
      <c r="Q433" s="1">
        <v>43533</v>
      </c>
      <c r="R433" t="s">
        <v>2031</v>
      </c>
      <c r="S433">
        <v>0</v>
      </c>
      <c r="T433">
        <v>0</v>
      </c>
    </row>
    <row r="434" spans="1:20" x14ac:dyDescent="0.25">
      <c r="A434" t="s">
        <v>1339</v>
      </c>
      <c r="B434" t="s">
        <v>1349</v>
      </c>
      <c r="C434" t="s">
        <v>1350</v>
      </c>
      <c r="D434" t="s">
        <v>1342</v>
      </c>
      <c r="E434">
        <v>45</v>
      </c>
      <c r="F434" s="1">
        <v>45745</v>
      </c>
      <c r="G434">
        <v>109800</v>
      </c>
      <c r="H434">
        <v>205100</v>
      </c>
      <c r="I434">
        <v>10.52</v>
      </c>
      <c r="J434">
        <v>4410</v>
      </c>
      <c r="K434" t="s">
        <v>1343</v>
      </c>
      <c r="L434">
        <v>76900</v>
      </c>
      <c r="M434" t="s">
        <v>1352</v>
      </c>
      <c r="N434">
        <v>2300</v>
      </c>
      <c r="O434" t="s">
        <v>1337</v>
      </c>
      <c r="P434" t="s">
        <v>1338</v>
      </c>
      <c r="Q434" s="1">
        <v>45486</v>
      </c>
      <c r="R434" t="s">
        <v>1911</v>
      </c>
      <c r="S434">
        <v>1</v>
      </c>
      <c r="T434">
        <v>1</v>
      </c>
    </row>
    <row r="435" spans="1:20" x14ac:dyDescent="0.25">
      <c r="A435" t="s">
        <v>1346</v>
      </c>
      <c r="B435" t="s">
        <v>1373</v>
      </c>
      <c r="C435" t="s">
        <v>1365</v>
      </c>
      <c r="D435" t="s">
        <v>1342</v>
      </c>
      <c r="E435">
        <v>29</v>
      </c>
      <c r="F435" s="1">
        <v>45039</v>
      </c>
      <c r="G435">
        <v>55500</v>
      </c>
      <c r="H435">
        <v>0</v>
      </c>
      <c r="I435">
        <v>0</v>
      </c>
      <c r="J435">
        <v>0</v>
      </c>
      <c r="K435" t="s">
        <v>1356</v>
      </c>
      <c r="L435">
        <v>70500</v>
      </c>
      <c r="M435" t="s">
        <v>1336</v>
      </c>
      <c r="N435">
        <v>20100</v>
      </c>
      <c r="O435" t="s">
        <v>1357</v>
      </c>
      <c r="P435" t="s">
        <v>1345</v>
      </c>
      <c r="Q435" s="1">
        <v>45380</v>
      </c>
      <c r="R435" t="s">
        <v>1647</v>
      </c>
      <c r="S435">
        <v>0</v>
      </c>
      <c r="T435">
        <v>0</v>
      </c>
    </row>
    <row r="436" spans="1:20" x14ac:dyDescent="0.25">
      <c r="A436" t="s">
        <v>1331</v>
      </c>
      <c r="B436" t="s">
        <v>1360</v>
      </c>
      <c r="C436" t="s">
        <v>1341</v>
      </c>
      <c r="D436" t="s">
        <v>1342</v>
      </c>
      <c r="E436">
        <v>22</v>
      </c>
      <c r="F436" s="1">
        <v>45277</v>
      </c>
      <c r="G436">
        <v>54400</v>
      </c>
      <c r="H436">
        <v>0</v>
      </c>
      <c r="I436">
        <v>0</v>
      </c>
      <c r="J436">
        <v>0</v>
      </c>
      <c r="K436" t="s">
        <v>1356</v>
      </c>
      <c r="L436">
        <v>57300</v>
      </c>
      <c r="M436" t="s">
        <v>1359</v>
      </c>
      <c r="N436">
        <v>23500</v>
      </c>
      <c r="O436" t="s">
        <v>1357</v>
      </c>
      <c r="P436" t="s">
        <v>1345</v>
      </c>
      <c r="Q436" s="1">
        <v>44021</v>
      </c>
      <c r="R436" t="s">
        <v>1729</v>
      </c>
      <c r="S436">
        <v>0</v>
      </c>
      <c r="T436">
        <v>0</v>
      </c>
    </row>
    <row r="437" spans="1:20" x14ac:dyDescent="0.25">
      <c r="A437" t="s">
        <v>1366</v>
      </c>
      <c r="B437" t="s">
        <v>1369</v>
      </c>
      <c r="C437" t="s">
        <v>1370</v>
      </c>
      <c r="D437" t="s">
        <v>1334</v>
      </c>
      <c r="E437">
        <v>35</v>
      </c>
      <c r="F437" s="1">
        <v>43970</v>
      </c>
      <c r="G437">
        <v>52600</v>
      </c>
      <c r="H437">
        <v>0</v>
      </c>
      <c r="I437">
        <v>0</v>
      </c>
      <c r="J437">
        <v>0</v>
      </c>
      <c r="K437" t="s">
        <v>1356</v>
      </c>
      <c r="L437">
        <v>55200</v>
      </c>
      <c r="M437" t="s">
        <v>16</v>
      </c>
      <c r="N437">
        <v>1500</v>
      </c>
      <c r="O437" t="s">
        <v>1357</v>
      </c>
      <c r="P437" t="s">
        <v>1345</v>
      </c>
      <c r="Q437" s="1">
        <v>44276</v>
      </c>
      <c r="R437" t="s">
        <v>2004</v>
      </c>
      <c r="S437">
        <v>0</v>
      </c>
      <c r="T437">
        <v>0</v>
      </c>
    </row>
    <row r="438" spans="1:20" x14ac:dyDescent="0.25">
      <c r="A438" t="s">
        <v>1346</v>
      </c>
      <c r="B438" t="s">
        <v>1347</v>
      </c>
      <c r="C438" t="s">
        <v>1348</v>
      </c>
      <c r="D438" t="s">
        <v>1334</v>
      </c>
      <c r="E438">
        <v>23</v>
      </c>
      <c r="F438" s="1">
        <v>43644</v>
      </c>
      <c r="G438">
        <v>167100</v>
      </c>
      <c r="H438">
        <v>338600</v>
      </c>
      <c r="I438">
        <v>15.19</v>
      </c>
      <c r="J438">
        <v>9456</v>
      </c>
      <c r="K438" t="s">
        <v>1343</v>
      </c>
      <c r="L438">
        <v>166700</v>
      </c>
      <c r="M438" t="s">
        <v>1344</v>
      </c>
      <c r="N438">
        <v>20500</v>
      </c>
      <c r="O438" t="s">
        <v>1337</v>
      </c>
      <c r="P438" t="s">
        <v>1338</v>
      </c>
      <c r="Q438" s="1">
        <v>43609</v>
      </c>
      <c r="R438" t="s">
        <v>2062</v>
      </c>
      <c r="S438">
        <v>1</v>
      </c>
      <c r="T438">
        <v>1</v>
      </c>
    </row>
    <row r="439" spans="1:20" x14ac:dyDescent="0.25">
      <c r="A439" t="s">
        <v>1346</v>
      </c>
      <c r="B439" t="s">
        <v>1364</v>
      </c>
      <c r="C439" t="s">
        <v>1365</v>
      </c>
      <c r="D439" t="s">
        <v>1334</v>
      </c>
      <c r="E439">
        <v>56</v>
      </c>
      <c r="F439" s="1">
        <v>43597</v>
      </c>
      <c r="G439">
        <v>54800</v>
      </c>
      <c r="H439">
        <v>96000</v>
      </c>
      <c r="I439">
        <v>11.67</v>
      </c>
      <c r="J439">
        <v>4504</v>
      </c>
      <c r="K439" t="s">
        <v>1335</v>
      </c>
      <c r="L439">
        <v>47700</v>
      </c>
      <c r="M439" t="s">
        <v>1352</v>
      </c>
      <c r="N439">
        <v>4100</v>
      </c>
      <c r="O439" t="s">
        <v>1337</v>
      </c>
      <c r="P439" t="s">
        <v>1345</v>
      </c>
      <c r="Q439" s="1">
        <v>45406</v>
      </c>
      <c r="R439" t="s">
        <v>1812</v>
      </c>
      <c r="S439">
        <v>1</v>
      </c>
      <c r="T439">
        <v>0</v>
      </c>
    </row>
    <row r="440" spans="1:20" x14ac:dyDescent="0.25">
      <c r="A440" t="s">
        <v>1346</v>
      </c>
      <c r="B440" t="s">
        <v>1340</v>
      </c>
      <c r="C440" t="s">
        <v>1341</v>
      </c>
      <c r="D440" t="s">
        <v>1334</v>
      </c>
      <c r="E440">
        <v>24</v>
      </c>
      <c r="F440" s="1">
        <v>45312</v>
      </c>
      <c r="G440">
        <v>50700</v>
      </c>
      <c r="H440">
        <v>0</v>
      </c>
      <c r="I440">
        <v>0</v>
      </c>
      <c r="J440">
        <v>0</v>
      </c>
      <c r="K440" t="s">
        <v>1356</v>
      </c>
      <c r="L440">
        <v>53500</v>
      </c>
      <c r="M440" t="s">
        <v>1336</v>
      </c>
      <c r="N440">
        <v>18400</v>
      </c>
      <c r="O440" t="s">
        <v>1357</v>
      </c>
      <c r="P440" t="s">
        <v>1338</v>
      </c>
      <c r="Q440" s="1">
        <v>44021</v>
      </c>
      <c r="R440" t="s">
        <v>1947</v>
      </c>
      <c r="S440">
        <v>0</v>
      </c>
      <c r="T440">
        <v>0</v>
      </c>
    </row>
    <row r="441" spans="1:20" x14ac:dyDescent="0.25">
      <c r="A441" t="s">
        <v>1339</v>
      </c>
      <c r="B441" t="s">
        <v>1364</v>
      </c>
      <c r="C441" t="s">
        <v>1365</v>
      </c>
      <c r="D441" t="s">
        <v>1342</v>
      </c>
      <c r="E441">
        <v>34</v>
      </c>
      <c r="F441" s="1">
        <v>44944</v>
      </c>
      <c r="G441">
        <v>33700</v>
      </c>
      <c r="H441">
        <v>354900</v>
      </c>
      <c r="I441">
        <v>12.87</v>
      </c>
      <c r="J441">
        <v>8051</v>
      </c>
      <c r="K441" t="s">
        <v>1343</v>
      </c>
      <c r="L441">
        <v>37700</v>
      </c>
      <c r="M441" t="s">
        <v>1336</v>
      </c>
      <c r="N441">
        <v>8000</v>
      </c>
      <c r="O441" t="s">
        <v>1337</v>
      </c>
      <c r="P441" t="s">
        <v>1338</v>
      </c>
      <c r="Q441" s="1">
        <v>43530</v>
      </c>
      <c r="R441" t="s">
        <v>1968</v>
      </c>
      <c r="S441">
        <v>1</v>
      </c>
      <c r="T441">
        <v>1</v>
      </c>
    </row>
    <row r="442" spans="1:20" x14ac:dyDescent="0.25">
      <c r="A442" t="s">
        <v>1339</v>
      </c>
      <c r="B442" t="s">
        <v>1373</v>
      </c>
      <c r="C442" t="s">
        <v>1365</v>
      </c>
      <c r="D442" t="s">
        <v>1334</v>
      </c>
      <c r="E442">
        <v>61</v>
      </c>
      <c r="F442" s="1">
        <v>45861</v>
      </c>
      <c r="G442">
        <v>110300</v>
      </c>
      <c r="H442">
        <v>0</v>
      </c>
      <c r="I442">
        <v>0</v>
      </c>
      <c r="J442">
        <v>0</v>
      </c>
      <c r="K442" t="s">
        <v>1356</v>
      </c>
      <c r="L442">
        <v>62100</v>
      </c>
      <c r="M442" t="s">
        <v>16</v>
      </c>
      <c r="N442">
        <v>8700</v>
      </c>
      <c r="O442" t="s">
        <v>1357</v>
      </c>
      <c r="P442" t="s">
        <v>1338</v>
      </c>
      <c r="Q442" s="1">
        <v>45613</v>
      </c>
      <c r="R442" t="s">
        <v>2063</v>
      </c>
      <c r="S442">
        <v>0</v>
      </c>
      <c r="T442">
        <v>0</v>
      </c>
    </row>
    <row r="443" spans="1:20" x14ac:dyDescent="0.25">
      <c r="A443" t="s">
        <v>1346</v>
      </c>
      <c r="B443" t="s">
        <v>1373</v>
      </c>
      <c r="C443" t="s">
        <v>1365</v>
      </c>
      <c r="D443" t="s">
        <v>1342</v>
      </c>
      <c r="E443">
        <v>61</v>
      </c>
      <c r="F443" s="1">
        <v>44237</v>
      </c>
      <c r="G443">
        <v>97800</v>
      </c>
      <c r="H443">
        <v>390500</v>
      </c>
      <c r="I443">
        <v>11.47</v>
      </c>
      <c r="J443">
        <v>12872</v>
      </c>
      <c r="K443" t="s">
        <v>1343</v>
      </c>
      <c r="L443">
        <v>84600</v>
      </c>
      <c r="M443" t="s">
        <v>1336</v>
      </c>
      <c r="N443">
        <v>7200</v>
      </c>
      <c r="O443" t="s">
        <v>1337</v>
      </c>
      <c r="P443" t="s">
        <v>1338</v>
      </c>
      <c r="Q443" s="1">
        <v>44616</v>
      </c>
      <c r="R443" t="s">
        <v>1546</v>
      </c>
      <c r="S443">
        <v>1</v>
      </c>
      <c r="T443">
        <v>1</v>
      </c>
    </row>
    <row r="444" spans="1:20" x14ac:dyDescent="0.25">
      <c r="A444" t="s">
        <v>1339</v>
      </c>
      <c r="B444" t="s">
        <v>1369</v>
      </c>
      <c r="C444" t="s">
        <v>1370</v>
      </c>
      <c r="D444" t="s">
        <v>1334</v>
      </c>
      <c r="E444">
        <v>45</v>
      </c>
      <c r="F444" s="1">
        <v>44895</v>
      </c>
      <c r="G444">
        <v>51200</v>
      </c>
      <c r="H444">
        <v>152100</v>
      </c>
      <c r="I444">
        <v>10.79</v>
      </c>
      <c r="J444">
        <v>7074</v>
      </c>
      <c r="K444" t="s">
        <v>1335</v>
      </c>
      <c r="L444">
        <v>47900</v>
      </c>
      <c r="M444" t="s">
        <v>1336</v>
      </c>
      <c r="N444">
        <v>25300</v>
      </c>
      <c r="O444" t="s">
        <v>1337</v>
      </c>
      <c r="P444" t="s">
        <v>1345</v>
      </c>
      <c r="Q444" s="1">
        <v>46210</v>
      </c>
      <c r="R444" t="s">
        <v>1498</v>
      </c>
      <c r="S444">
        <v>1</v>
      </c>
      <c r="T444">
        <v>0</v>
      </c>
    </row>
    <row r="445" spans="1:20" x14ac:dyDescent="0.25">
      <c r="A445" t="s">
        <v>1346</v>
      </c>
      <c r="B445" t="s">
        <v>1369</v>
      </c>
      <c r="C445" t="s">
        <v>1370</v>
      </c>
      <c r="D445" t="s">
        <v>1342</v>
      </c>
      <c r="E445">
        <v>30</v>
      </c>
      <c r="F445" s="1">
        <v>45589</v>
      </c>
      <c r="G445">
        <v>41000</v>
      </c>
      <c r="H445">
        <v>0</v>
      </c>
      <c r="I445">
        <v>0</v>
      </c>
      <c r="J445">
        <v>0</v>
      </c>
      <c r="K445" t="s">
        <v>1356</v>
      </c>
      <c r="L445">
        <v>43600</v>
      </c>
      <c r="M445" t="s">
        <v>16</v>
      </c>
      <c r="N445">
        <v>2800</v>
      </c>
      <c r="O445" t="s">
        <v>1357</v>
      </c>
      <c r="P445" t="s">
        <v>1338</v>
      </c>
      <c r="Q445" s="1">
        <v>45374</v>
      </c>
      <c r="R445" t="s">
        <v>1397</v>
      </c>
      <c r="S445">
        <v>0</v>
      </c>
      <c r="T445">
        <v>0</v>
      </c>
    </row>
    <row r="446" spans="1:20" x14ac:dyDescent="0.25">
      <c r="A446" t="s">
        <v>1339</v>
      </c>
      <c r="B446" t="s">
        <v>1371</v>
      </c>
      <c r="C446" t="s">
        <v>1372</v>
      </c>
      <c r="D446" t="s">
        <v>1342</v>
      </c>
      <c r="E446">
        <v>41</v>
      </c>
      <c r="F446" s="1">
        <v>44044</v>
      </c>
      <c r="G446">
        <v>369500</v>
      </c>
      <c r="H446">
        <v>0</v>
      </c>
      <c r="I446">
        <v>0</v>
      </c>
      <c r="J446">
        <v>0</v>
      </c>
      <c r="K446" t="s">
        <v>1356</v>
      </c>
      <c r="L446">
        <v>479700</v>
      </c>
      <c r="M446" t="s">
        <v>1344</v>
      </c>
      <c r="N446">
        <v>14700</v>
      </c>
      <c r="O446" t="s">
        <v>1357</v>
      </c>
      <c r="P446" t="s">
        <v>1345</v>
      </c>
      <c r="Q446" s="1">
        <v>43599</v>
      </c>
      <c r="R446" t="s">
        <v>1554</v>
      </c>
      <c r="S446">
        <v>0</v>
      </c>
      <c r="T446">
        <v>0</v>
      </c>
    </row>
    <row r="447" spans="1:20" x14ac:dyDescent="0.25">
      <c r="A447" t="s">
        <v>1331</v>
      </c>
      <c r="B447" t="s">
        <v>1347</v>
      </c>
      <c r="C447" t="s">
        <v>1348</v>
      </c>
      <c r="D447" t="s">
        <v>1334</v>
      </c>
      <c r="E447">
        <v>56</v>
      </c>
      <c r="F447" s="1">
        <v>44981</v>
      </c>
      <c r="G447">
        <v>15200</v>
      </c>
      <c r="H447">
        <v>0</v>
      </c>
      <c r="I447">
        <v>0</v>
      </c>
      <c r="J447">
        <v>0</v>
      </c>
      <c r="K447" t="s">
        <v>1356</v>
      </c>
      <c r="L447">
        <v>12300</v>
      </c>
      <c r="M447" t="s">
        <v>1359</v>
      </c>
      <c r="N447">
        <v>22900</v>
      </c>
      <c r="O447" t="s">
        <v>1357</v>
      </c>
      <c r="P447" t="s">
        <v>1345</v>
      </c>
      <c r="Q447" s="1">
        <v>44587</v>
      </c>
      <c r="R447" t="s">
        <v>1797</v>
      </c>
      <c r="S447">
        <v>0</v>
      </c>
      <c r="T447">
        <v>0</v>
      </c>
    </row>
    <row r="448" spans="1:20" x14ac:dyDescent="0.25">
      <c r="A448" t="s">
        <v>1339</v>
      </c>
      <c r="B448" t="s">
        <v>1371</v>
      </c>
      <c r="C448" t="s">
        <v>1372</v>
      </c>
      <c r="D448" t="s">
        <v>1334</v>
      </c>
      <c r="E448">
        <v>32</v>
      </c>
      <c r="F448" s="1">
        <v>43659</v>
      </c>
      <c r="G448">
        <v>114100</v>
      </c>
      <c r="H448">
        <v>0</v>
      </c>
      <c r="I448">
        <v>0</v>
      </c>
      <c r="J448">
        <v>0</v>
      </c>
      <c r="K448" t="s">
        <v>1356</v>
      </c>
      <c r="L448">
        <v>99900</v>
      </c>
      <c r="M448" t="s">
        <v>1359</v>
      </c>
      <c r="N448">
        <v>16200</v>
      </c>
      <c r="O448" t="s">
        <v>1357</v>
      </c>
      <c r="P448" t="s">
        <v>1338</v>
      </c>
      <c r="Q448" s="1">
        <v>44601</v>
      </c>
      <c r="R448" t="s">
        <v>1613</v>
      </c>
      <c r="S448">
        <v>0</v>
      </c>
      <c r="T448">
        <v>0</v>
      </c>
    </row>
    <row r="449" spans="1:20" x14ac:dyDescent="0.25">
      <c r="A449" t="s">
        <v>1339</v>
      </c>
      <c r="B449" t="s">
        <v>1360</v>
      </c>
      <c r="C449" t="s">
        <v>1341</v>
      </c>
      <c r="D449" t="s">
        <v>1334</v>
      </c>
      <c r="E449">
        <v>47</v>
      </c>
      <c r="F449" s="1">
        <v>45473</v>
      </c>
      <c r="G449">
        <v>224800</v>
      </c>
      <c r="H449">
        <v>149900</v>
      </c>
      <c r="I449">
        <v>10.45</v>
      </c>
      <c r="J449">
        <v>6948</v>
      </c>
      <c r="K449" t="s">
        <v>1343</v>
      </c>
      <c r="L449">
        <v>196000</v>
      </c>
      <c r="M449" t="s">
        <v>1352</v>
      </c>
      <c r="N449">
        <v>68900</v>
      </c>
      <c r="O449" t="s">
        <v>1337</v>
      </c>
      <c r="P449" t="s">
        <v>1338</v>
      </c>
      <c r="Q449" s="1">
        <v>44789</v>
      </c>
      <c r="R449" t="s">
        <v>2064</v>
      </c>
      <c r="S449">
        <v>1</v>
      </c>
      <c r="T449">
        <v>1</v>
      </c>
    </row>
    <row r="450" spans="1:20" x14ac:dyDescent="0.25">
      <c r="A450" t="s">
        <v>1331</v>
      </c>
      <c r="B450" t="s">
        <v>1367</v>
      </c>
      <c r="C450" t="s">
        <v>1341</v>
      </c>
      <c r="D450" t="s">
        <v>1334</v>
      </c>
      <c r="E450">
        <v>60</v>
      </c>
      <c r="F450" s="1">
        <v>44651</v>
      </c>
      <c r="G450">
        <v>5000</v>
      </c>
      <c r="H450">
        <v>0</v>
      </c>
      <c r="I450">
        <v>0</v>
      </c>
      <c r="J450">
        <v>0</v>
      </c>
      <c r="K450" t="s">
        <v>1356</v>
      </c>
      <c r="L450">
        <v>4000</v>
      </c>
      <c r="M450" t="s">
        <v>1344</v>
      </c>
      <c r="N450">
        <v>5300</v>
      </c>
      <c r="O450" t="s">
        <v>1357</v>
      </c>
      <c r="P450" t="s">
        <v>1361</v>
      </c>
      <c r="Q450" s="1">
        <v>43983</v>
      </c>
      <c r="R450" t="s">
        <v>1966</v>
      </c>
      <c r="S450">
        <v>0</v>
      </c>
      <c r="T450">
        <v>0</v>
      </c>
    </row>
    <row r="451" spans="1:20" x14ac:dyDescent="0.25">
      <c r="A451" t="s">
        <v>1331</v>
      </c>
      <c r="B451" t="s">
        <v>1364</v>
      </c>
      <c r="C451" t="s">
        <v>1365</v>
      </c>
      <c r="D451" t="s">
        <v>1334</v>
      </c>
      <c r="E451">
        <v>22</v>
      </c>
      <c r="F451" s="1">
        <v>45860</v>
      </c>
      <c r="G451">
        <v>147300</v>
      </c>
      <c r="H451">
        <v>459500</v>
      </c>
      <c r="I451">
        <v>13.34</v>
      </c>
      <c r="J451">
        <v>15558</v>
      </c>
      <c r="K451" t="s">
        <v>1335</v>
      </c>
      <c r="L451">
        <v>134500</v>
      </c>
      <c r="M451" t="s">
        <v>1352</v>
      </c>
      <c r="N451">
        <v>20100</v>
      </c>
      <c r="O451" t="s">
        <v>1337</v>
      </c>
      <c r="P451" t="s">
        <v>1345</v>
      </c>
      <c r="Q451" s="1">
        <v>44877</v>
      </c>
      <c r="R451" t="s">
        <v>2065</v>
      </c>
      <c r="S451">
        <v>1</v>
      </c>
      <c r="T451">
        <v>0</v>
      </c>
    </row>
    <row r="452" spans="1:20" x14ac:dyDescent="0.25">
      <c r="A452" t="s">
        <v>1331</v>
      </c>
      <c r="B452" t="s">
        <v>1369</v>
      </c>
      <c r="C452" t="s">
        <v>1370</v>
      </c>
      <c r="D452" t="s">
        <v>1334</v>
      </c>
      <c r="E452">
        <v>33</v>
      </c>
      <c r="F452" s="1">
        <v>44850</v>
      </c>
      <c r="G452">
        <v>62200</v>
      </c>
      <c r="H452">
        <v>0</v>
      </c>
      <c r="I452">
        <v>0</v>
      </c>
      <c r="J452">
        <v>0</v>
      </c>
      <c r="K452" t="s">
        <v>1356</v>
      </c>
      <c r="L452">
        <v>74200</v>
      </c>
      <c r="M452" t="s">
        <v>1359</v>
      </c>
      <c r="N452">
        <v>7700</v>
      </c>
      <c r="O452" t="s">
        <v>1357</v>
      </c>
      <c r="P452" t="s">
        <v>1338</v>
      </c>
      <c r="Q452" s="1">
        <v>44370</v>
      </c>
      <c r="R452" t="s">
        <v>1629</v>
      </c>
      <c r="S452">
        <v>0</v>
      </c>
      <c r="T452">
        <v>0</v>
      </c>
    </row>
    <row r="453" spans="1:20" x14ac:dyDescent="0.25">
      <c r="A453" t="s">
        <v>1339</v>
      </c>
      <c r="B453" t="s">
        <v>1375</v>
      </c>
      <c r="C453" t="s">
        <v>1363</v>
      </c>
      <c r="D453" t="s">
        <v>1334</v>
      </c>
      <c r="E453">
        <v>52</v>
      </c>
      <c r="F453" s="1">
        <v>45258</v>
      </c>
      <c r="G453">
        <v>93200</v>
      </c>
      <c r="H453">
        <v>0</v>
      </c>
      <c r="I453">
        <v>0</v>
      </c>
      <c r="J453">
        <v>0</v>
      </c>
      <c r="K453" t="s">
        <v>1356</v>
      </c>
      <c r="L453">
        <v>68600</v>
      </c>
      <c r="M453" t="s">
        <v>16</v>
      </c>
      <c r="N453">
        <v>25800</v>
      </c>
      <c r="O453" t="s">
        <v>1357</v>
      </c>
      <c r="P453" t="s">
        <v>1338</v>
      </c>
      <c r="Q453" s="1">
        <v>43610</v>
      </c>
      <c r="R453" t="s">
        <v>2066</v>
      </c>
      <c r="S453">
        <v>0</v>
      </c>
      <c r="T453">
        <v>0</v>
      </c>
    </row>
    <row r="454" spans="1:20" x14ac:dyDescent="0.25">
      <c r="A454" t="s">
        <v>1339</v>
      </c>
      <c r="B454" t="s">
        <v>1360</v>
      </c>
      <c r="C454" t="s">
        <v>1341</v>
      </c>
      <c r="D454" t="s">
        <v>1342</v>
      </c>
      <c r="E454">
        <v>51</v>
      </c>
      <c r="F454" s="1">
        <v>44576</v>
      </c>
      <c r="G454">
        <v>57000</v>
      </c>
      <c r="H454">
        <v>809300</v>
      </c>
      <c r="I454">
        <v>11.31</v>
      </c>
      <c r="J454">
        <v>37836</v>
      </c>
      <c r="K454" t="s">
        <v>1335</v>
      </c>
      <c r="L454">
        <v>63100</v>
      </c>
      <c r="M454" t="s">
        <v>1336</v>
      </c>
      <c r="N454">
        <v>8400</v>
      </c>
      <c r="O454" t="s">
        <v>1337</v>
      </c>
      <c r="P454" t="s">
        <v>1345</v>
      </c>
      <c r="Q454" s="1">
        <v>44718</v>
      </c>
      <c r="R454" t="s">
        <v>2067</v>
      </c>
      <c r="S454">
        <v>1</v>
      </c>
      <c r="T454">
        <v>0</v>
      </c>
    </row>
    <row r="455" spans="1:20" x14ac:dyDescent="0.25">
      <c r="A455" t="s">
        <v>1346</v>
      </c>
      <c r="B455" t="s">
        <v>1358</v>
      </c>
      <c r="C455" t="s">
        <v>1333</v>
      </c>
      <c r="D455" t="s">
        <v>1334</v>
      </c>
      <c r="E455">
        <v>36</v>
      </c>
      <c r="F455" s="1">
        <v>45727</v>
      </c>
      <c r="G455">
        <v>187100</v>
      </c>
      <c r="H455">
        <v>0</v>
      </c>
      <c r="I455">
        <v>0</v>
      </c>
      <c r="J455">
        <v>0</v>
      </c>
      <c r="K455" t="s">
        <v>1356</v>
      </c>
      <c r="L455">
        <v>107500</v>
      </c>
      <c r="M455" t="s">
        <v>1359</v>
      </c>
      <c r="N455">
        <v>6000</v>
      </c>
      <c r="O455" t="s">
        <v>1357</v>
      </c>
      <c r="P455" t="s">
        <v>1345</v>
      </c>
      <c r="Q455" s="1">
        <v>44112</v>
      </c>
      <c r="R455" t="s">
        <v>2068</v>
      </c>
      <c r="S455">
        <v>0</v>
      </c>
      <c r="T455">
        <v>0</v>
      </c>
    </row>
    <row r="456" spans="1:20" x14ac:dyDescent="0.25">
      <c r="A456" t="s">
        <v>1339</v>
      </c>
      <c r="B456" t="s">
        <v>1347</v>
      </c>
      <c r="C456" t="s">
        <v>1348</v>
      </c>
      <c r="D456" t="s">
        <v>1342</v>
      </c>
      <c r="E456">
        <v>52</v>
      </c>
      <c r="F456" s="1">
        <v>45402</v>
      </c>
      <c r="G456">
        <v>102100</v>
      </c>
      <c r="H456">
        <v>0</v>
      </c>
      <c r="I456">
        <v>0</v>
      </c>
      <c r="J456">
        <v>0</v>
      </c>
      <c r="K456" t="s">
        <v>1356</v>
      </c>
      <c r="L456">
        <v>87800</v>
      </c>
      <c r="M456" t="s">
        <v>1344</v>
      </c>
      <c r="N456">
        <v>27500</v>
      </c>
      <c r="O456" t="s">
        <v>1357</v>
      </c>
      <c r="P456" t="s">
        <v>1345</v>
      </c>
      <c r="Q456" s="1">
        <v>43898</v>
      </c>
      <c r="R456" t="s">
        <v>1499</v>
      </c>
      <c r="S456">
        <v>0</v>
      </c>
      <c r="T456">
        <v>0</v>
      </c>
    </row>
    <row r="457" spans="1:20" x14ac:dyDescent="0.25">
      <c r="A457" t="s">
        <v>1331</v>
      </c>
      <c r="B457" t="s">
        <v>1373</v>
      </c>
      <c r="C457" t="s">
        <v>1365</v>
      </c>
      <c r="D457" t="s">
        <v>1334</v>
      </c>
      <c r="E457">
        <v>52</v>
      </c>
      <c r="F457" s="1">
        <v>44245</v>
      </c>
      <c r="G457">
        <v>83900</v>
      </c>
      <c r="H457">
        <v>705700</v>
      </c>
      <c r="I457">
        <v>10.7</v>
      </c>
      <c r="J457">
        <v>62272</v>
      </c>
      <c r="K457" t="s">
        <v>1343</v>
      </c>
      <c r="L457">
        <v>77000</v>
      </c>
      <c r="M457" t="s">
        <v>1359</v>
      </c>
      <c r="N457">
        <v>5500</v>
      </c>
      <c r="O457" t="s">
        <v>1337</v>
      </c>
      <c r="P457" t="s">
        <v>1345</v>
      </c>
      <c r="Q457" s="1">
        <v>43481</v>
      </c>
      <c r="R457" t="s">
        <v>1964</v>
      </c>
      <c r="S457">
        <v>1</v>
      </c>
      <c r="T457">
        <v>1</v>
      </c>
    </row>
    <row r="458" spans="1:20" x14ac:dyDescent="0.25">
      <c r="A458" t="s">
        <v>1331</v>
      </c>
      <c r="B458" t="s">
        <v>1371</v>
      </c>
      <c r="C458" t="s">
        <v>1372</v>
      </c>
      <c r="D458" t="s">
        <v>1342</v>
      </c>
      <c r="E458">
        <v>54</v>
      </c>
      <c r="F458" s="1">
        <v>43727</v>
      </c>
      <c r="G458">
        <v>34900</v>
      </c>
      <c r="H458">
        <v>0</v>
      </c>
      <c r="I458">
        <v>0</v>
      </c>
      <c r="J458">
        <v>0</v>
      </c>
      <c r="K458" t="s">
        <v>1356</v>
      </c>
      <c r="L458">
        <v>49500</v>
      </c>
      <c r="M458" t="s">
        <v>1344</v>
      </c>
      <c r="N458">
        <v>2400</v>
      </c>
      <c r="O458" t="s">
        <v>1357</v>
      </c>
      <c r="P458" t="s">
        <v>1338</v>
      </c>
      <c r="Q458" s="1">
        <v>45028</v>
      </c>
      <c r="R458" t="s">
        <v>2069</v>
      </c>
      <c r="S458">
        <v>0</v>
      </c>
      <c r="T458">
        <v>0</v>
      </c>
    </row>
    <row r="459" spans="1:20" x14ac:dyDescent="0.25">
      <c r="A459" t="s">
        <v>1346</v>
      </c>
      <c r="B459" t="s">
        <v>1360</v>
      </c>
      <c r="C459" t="s">
        <v>1341</v>
      </c>
      <c r="D459" t="s">
        <v>1334</v>
      </c>
      <c r="E459">
        <v>31</v>
      </c>
      <c r="F459" s="1">
        <v>44195</v>
      </c>
      <c r="G459">
        <v>371500</v>
      </c>
      <c r="H459">
        <v>354600</v>
      </c>
      <c r="I459">
        <v>14.98</v>
      </c>
      <c r="J459">
        <v>12289</v>
      </c>
      <c r="K459" t="s">
        <v>1343</v>
      </c>
      <c r="L459">
        <v>346000</v>
      </c>
      <c r="M459" t="s">
        <v>1344</v>
      </c>
      <c r="N459">
        <v>5300</v>
      </c>
      <c r="O459" t="s">
        <v>1337</v>
      </c>
      <c r="P459" t="s">
        <v>1338</v>
      </c>
      <c r="Q459" s="1">
        <v>45798</v>
      </c>
      <c r="R459" t="s">
        <v>2070</v>
      </c>
      <c r="S459">
        <v>1</v>
      </c>
      <c r="T459">
        <v>1</v>
      </c>
    </row>
    <row r="460" spans="1:20" x14ac:dyDescent="0.25">
      <c r="A460" t="s">
        <v>1331</v>
      </c>
      <c r="B460" t="s">
        <v>1349</v>
      </c>
      <c r="C460" t="s">
        <v>1350</v>
      </c>
      <c r="D460" t="s">
        <v>1334</v>
      </c>
      <c r="E460">
        <v>30</v>
      </c>
      <c r="F460" s="1">
        <v>43748</v>
      </c>
      <c r="G460">
        <v>75600</v>
      </c>
      <c r="H460">
        <v>175500</v>
      </c>
      <c r="I460">
        <v>11.5</v>
      </c>
      <c r="J460">
        <v>4579</v>
      </c>
      <c r="K460" t="s">
        <v>1351</v>
      </c>
      <c r="L460">
        <v>34000</v>
      </c>
      <c r="M460" t="s">
        <v>1344</v>
      </c>
      <c r="N460">
        <v>14800</v>
      </c>
      <c r="O460" t="s">
        <v>1353</v>
      </c>
      <c r="P460" t="s">
        <v>1361</v>
      </c>
      <c r="Q460" s="1">
        <v>46056</v>
      </c>
      <c r="R460" t="s">
        <v>1893</v>
      </c>
      <c r="S460">
        <v>1</v>
      </c>
      <c r="T460">
        <v>0</v>
      </c>
    </row>
    <row r="461" spans="1:20" x14ac:dyDescent="0.25">
      <c r="A461" t="s">
        <v>1346</v>
      </c>
      <c r="B461" t="s">
        <v>1364</v>
      </c>
      <c r="C461" t="s">
        <v>1365</v>
      </c>
      <c r="D461" t="s">
        <v>1342</v>
      </c>
      <c r="E461">
        <v>35</v>
      </c>
      <c r="F461" s="1">
        <v>44956</v>
      </c>
      <c r="G461">
        <v>525200</v>
      </c>
      <c r="H461">
        <v>444700</v>
      </c>
      <c r="I461">
        <v>11.35</v>
      </c>
      <c r="J461">
        <v>39376</v>
      </c>
      <c r="K461" t="s">
        <v>1374</v>
      </c>
      <c r="L461">
        <v>262700</v>
      </c>
      <c r="M461" t="s">
        <v>1352</v>
      </c>
      <c r="N461">
        <v>29800</v>
      </c>
      <c r="O461" t="s">
        <v>1353</v>
      </c>
      <c r="P461" t="s">
        <v>1376</v>
      </c>
      <c r="Q461" s="1">
        <v>45163</v>
      </c>
      <c r="R461" t="s">
        <v>1742</v>
      </c>
      <c r="S461">
        <v>1</v>
      </c>
      <c r="T461">
        <v>0</v>
      </c>
    </row>
    <row r="462" spans="1:20" x14ac:dyDescent="0.25">
      <c r="A462" t="s">
        <v>1366</v>
      </c>
      <c r="B462" t="s">
        <v>1369</v>
      </c>
      <c r="C462" t="s">
        <v>1370</v>
      </c>
      <c r="D462" t="s">
        <v>1334</v>
      </c>
      <c r="E462">
        <v>37</v>
      </c>
      <c r="F462" s="1">
        <v>43827</v>
      </c>
      <c r="G462">
        <v>386000</v>
      </c>
      <c r="H462">
        <v>344300</v>
      </c>
      <c r="I462">
        <v>8.7200000000000006</v>
      </c>
      <c r="J462">
        <v>15685</v>
      </c>
      <c r="K462" t="s">
        <v>1335</v>
      </c>
      <c r="L462">
        <v>389300</v>
      </c>
      <c r="M462" t="s">
        <v>16</v>
      </c>
      <c r="N462">
        <v>9400</v>
      </c>
      <c r="O462" t="s">
        <v>1337</v>
      </c>
      <c r="P462" t="s">
        <v>1338</v>
      </c>
      <c r="Q462" s="1">
        <v>45084</v>
      </c>
      <c r="R462" t="s">
        <v>2071</v>
      </c>
      <c r="S462">
        <v>1</v>
      </c>
      <c r="T462">
        <v>0</v>
      </c>
    </row>
    <row r="463" spans="1:20" x14ac:dyDescent="0.25">
      <c r="A463" t="s">
        <v>1339</v>
      </c>
      <c r="B463" t="s">
        <v>1373</v>
      </c>
      <c r="C463" t="s">
        <v>1365</v>
      </c>
      <c r="D463" t="s">
        <v>1342</v>
      </c>
      <c r="E463">
        <v>60</v>
      </c>
      <c r="F463" s="1">
        <v>43906</v>
      </c>
      <c r="G463">
        <v>16500</v>
      </c>
      <c r="H463">
        <v>0</v>
      </c>
      <c r="I463">
        <v>0</v>
      </c>
      <c r="J463">
        <v>0</v>
      </c>
      <c r="K463" t="s">
        <v>1356</v>
      </c>
      <c r="L463">
        <v>19000</v>
      </c>
      <c r="M463" t="s">
        <v>1359</v>
      </c>
      <c r="N463">
        <v>27800</v>
      </c>
      <c r="O463" t="s">
        <v>1357</v>
      </c>
      <c r="P463" t="s">
        <v>1345</v>
      </c>
      <c r="Q463" s="1">
        <v>44096</v>
      </c>
      <c r="R463" t="s">
        <v>2072</v>
      </c>
      <c r="S463">
        <v>0</v>
      </c>
      <c r="T463">
        <v>0</v>
      </c>
    </row>
    <row r="464" spans="1:20" x14ac:dyDescent="0.25">
      <c r="A464" t="s">
        <v>1339</v>
      </c>
      <c r="B464" t="s">
        <v>1340</v>
      </c>
      <c r="C464" t="s">
        <v>1341</v>
      </c>
      <c r="D464" t="s">
        <v>1342</v>
      </c>
      <c r="E464">
        <v>38</v>
      </c>
      <c r="F464" s="1">
        <v>45606</v>
      </c>
      <c r="G464">
        <v>43000</v>
      </c>
      <c r="H464">
        <v>0</v>
      </c>
      <c r="I464">
        <v>0</v>
      </c>
      <c r="J464">
        <v>0</v>
      </c>
      <c r="K464" t="s">
        <v>1356</v>
      </c>
      <c r="L464">
        <v>47000</v>
      </c>
      <c r="M464" t="s">
        <v>16</v>
      </c>
      <c r="N464">
        <v>2500</v>
      </c>
      <c r="O464" t="s">
        <v>1357</v>
      </c>
      <c r="P464" t="s">
        <v>1338</v>
      </c>
      <c r="Q464" s="1">
        <v>45895</v>
      </c>
      <c r="R464" t="s">
        <v>2073</v>
      </c>
      <c r="S464">
        <v>0</v>
      </c>
      <c r="T464">
        <v>0</v>
      </c>
    </row>
    <row r="465" spans="1:20" x14ac:dyDescent="0.25">
      <c r="A465" t="s">
        <v>1339</v>
      </c>
      <c r="B465" t="s">
        <v>1349</v>
      </c>
      <c r="C465" t="s">
        <v>1350</v>
      </c>
      <c r="D465" t="s">
        <v>1334</v>
      </c>
      <c r="E465">
        <v>29</v>
      </c>
      <c r="F465" s="1">
        <v>45110</v>
      </c>
      <c r="G465">
        <v>31100</v>
      </c>
      <c r="H465">
        <v>0</v>
      </c>
      <c r="I465">
        <v>0</v>
      </c>
      <c r="J465">
        <v>0</v>
      </c>
      <c r="K465" t="s">
        <v>1356</v>
      </c>
      <c r="L465">
        <v>32400</v>
      </c>
      <c r="M465" t="s">
        <v>1336</v>
      </c>
      <c r="N465">
        <v>5700</v>
      </c>
      <c r="O465" t="s">
        <v>1357</v>
      </c>
      <c r="P465" t="s">
        <v>1338</v>
      </c>
      <c r="Q465" s="1">
        <v>46264</v>
      </c>
      <c r="R465" t="s">
        <v>1518</v>
      </c>
      <c r="S465">
        <v>0</v>
      </c>
      <c r="T465">
        <v>0</v>
      </c>
    </row>
    <row r="466" spans="1:20" x14ac:dyDescent="0.25">
      <c r="A466" t="s">
        <v>1339</v>
      </c>
      <c r="B466" t="s">
        <v>1347</v>
      </c>
      <c r="C466" t="s">
        <v>1348</v>
      </c>
      <c r="D466" t="s">
        <v>1334</v>
      </c>
      <c r="E466">
        <v>45</v>
      </c>
      <c r="F466" s="1">
        <v>44332</v>
      </c>
      <c r="G466">
        <v>72000</v>
      </c>
      <c r="H466">
        <v>0</v>
      </c>
      <c r="I466">
        <v>0</v>
      </c>
      <c r="J466">
        <v>0</v>
      </c>
      <c r="K466" t="s">
        <v>1356</v>
      </c>
      <c r="L466">
        <v>92900</v>
      </c>
      <c r="M466" t="s">
        <v>1359</v>
      </c>
      <c r="N466">
        <v>6600</v>
      </c>
      <c r="O466" t="s">
        <v>1357</v>
      </c>
      <c r="P466" t="s">
        <v>1338</v>
      </c>
      <c r="Q466" s="1">
        <v>43786</v>
      </c>
      <c r="R466" t="s">
        <v>2074</v>
      </c>
      <c r="S466">
        <v>0</v>
      </c>
      <c r="T466">
        <v>0</v>
      </c>
    </row>
    <row r="467" spans="1:20" x14ac:dyDescent="0.25">
      <c r="A467" t="s">
        <v>1331</v>
      </c>
      <c r="B467" t="s">
        <v>1360</v>
      </c>
      <c r="C467" t="s">
        <v>1341</v>
      </c>
      <c r="D467" t="s">
        <v>1334</v>
      </c>
      <c r="E467">
        <v>60</v>
      </c>
      <c r="F467" s="1">
        <v>44913</v>
      </c>
      <c r="G467">
        <v>87900</v>
      </c>
      <c r="H467">
        <v>78900</v>
      </c>
      <c r="I467">
        <v>8.83</v>
      </c>
      <c r="J467">
        <v>2503</v>
      </c>
      <c r="K467" t="s">
        <v>1343</v>
      </c>
      <c r="L467">
        <v>76000</v>
      </c>
      <c r="M467" t="s">
        <v>16</v>
      </c>
      <c r="N467">
        <v>7700</v>
      </c>
      <c r="O467" t="s">
        <v>1337</v>
      </c>
      <c r="P467" t="s">
        <v>1338</v>
      </c>
      <c r="Q467" s="1">
        <v>43905</v>
      </c>
      <c r="R467" t="s">
        <v>1467</v>
      </c>
      <c r="S467">
        <v>1</v>
      </c>
      <c r="T467">
        <v>1</v>
      </c>
    </row>
    <row r="468" spans="1:20" x14ac:dyDescent="0.25">
      <c r="A468" t="s">
        <v>1366</v>
      </c>
      <c r="B468" t="s">
        <v>1332</v>
      </c>
      <c r="C468" t="s">
        <v>1333</v>
      </c>
      <c r="D468" t="s">
        <v>1342</v>
      </c>
      <c r="E468">
        <v>34</v>
      </c>
      <c r="F468" s="1">
        <v>43607</v>
      </c>
      <c r="G468">
        <v>91200</v>
      </c>
      <c r="H468">
        <v>814500</v>
      </c>
      <c r="I468">
        <v>11.83</v>
      </c>
      <c r="J468">
        <v>21381</v>
      </c>
      <c r="K468" t="s">
        <v>1343</v>
      </c>
      <c r="L468">
        <v>111600</v>
      </c>
      <c r="M468" t="s">
        <v>16</v>
      </c>
      <c r="N468">
        <v>9200</v>
      </c>
      <c r="O468" t="s">
        <v>1337</v>
      </c>
      <c r="P468" t="s">
        <v>1345</v>
      </c>
      <c r="Q468" s="1">
        <v>45274</v>
      </c>
      <c r="R468" t="s">
        <v>2075</v>
      </c>
      <c r="S468">
        <v>1</v>
      </c>
      <c r="T468">
        <v>1</v>
      </c>
    </row>
    <row r="469" spans="1:20" x14ac:dyDescent="0.25">
      <c r="A469" t="s">
        <v>1339</v>
      </c>
      <c r="B469" t="s">
        <v>1373</v>
      </c>
      <c r="C469" t="s">
        <v>1365</v>
      </c>
      <c r="D469" t="s">
        <v>1334</v>
      </c>
      <c r="E469">
        <v>45</v>
      </c>
      <c r="F469" s="1">
        <v>44780</v>
      </c>
      <c r="G469">
        <v>183700</v>
      </c>
      <c r="H469">
        <v>635300</v>
      </c>
      <c r="I469">
        <v>12.07</v>
      </c>
      <c r="J469">
        <v>56466</v>
      </c>
      <c r="K469" t="s">
        <v>1335</v>
      </c>
      <c r="L469">
        <v>108700</v>
      </c>
      <c r="M469" t="s">
        <v>1336</v>
      </c>
      <c r="N469">
        <v>15800</v>
      </c>
      <c r="O469" t="s">
        <v>1337</v>
      </c>
      <c r="P469" t="s">
        <v>1345</v>
      </c>
      <c r="Q469" s="1">
        <v>45235</v>
      </c>
      <c r="R469" t="s">
        <v>2076</v>
      </c>
      <c r="S469">
        <v>1</v>
      </c>
      <c r="T469">
        <v>0</v>
      </c>
    </row>
    <row r="470" spans="1:20" x14ac:dyDescent="0.25">
      <c r="A470" t="s">
        <v>1339</v>
      </c>
      <c r="B470" t="s">
        <v>1364</v>
      </c>
      <c r="C470" t="s">
        <v>1365</v>
      </c>
      <c r="D470" t="s">
        <v>1334</v>
      </c>
      <c r="E470">
        <v>42</v>
      </c>
      <c r="F470" s="1">
        <v>44921</v>
      </c>
      <c r="G470">
        <v>266900</v>
      </c>
      <c r="H470">
        <v>270700</v>
      </c>
      <c r="I470">
        <v>8.9600000000000009</v>
      </c>
      <c r="J470">
        <v>23668</v>
      </c>
      <c r="K470" t="s">
        <v>1343</v>
      </c>
      <c r="L470">
        <v>206500</v>
      </c>
      <c r="M470" t="s">
        <v>1344</v>
      </c>
      <c r="N470">
        <v>5700</v>
      </c>
      <c r="O470" t="s">
        <v>1337</v>
      </c>
      <c r="P470" t="s">
        <v>1338</v>
      </c>
      <c r="Q470" s="1">
        <v>45553</v>
      </c>
      <c r="R470" t="s">
        <v>1622</v>
      </c>
      <c r="S470">
        <v>1</v>
      </c>
      <c r="T470">
        <v>1</v>
      </c>
    </row>
    <row r="471" spans="1:20" x14ac:dyDescent="0.25">
      <c r="A471" t="s">
        <v>1339</v>
      </c>
      <c r="B471" t="s">
        <v>1368</v>
      </c>
      <c r="C471" t="s">
        <v>1365</v>
      </c>
      <c r="D471" t="s">
        <v>1334</v>
      </c>
      <c r="E471">
        <v>50</v>
      </c>
      <c r="F471" s="1">
        <v>45341</v>
      </c>
      <c r="G471">
        <v>170700</v>
      </c>
      <c r="H471">
        <v>0</v>
      </c>
      <c r="I471">
        <v>0</v>
      </c>
      <c r="J471">
        <v>0</v>
      </c>
      <c r="K471" t="s">
        <v>1356</v>
      </c>
      <c r="L471">
        <v>93600</v>
      </c>
      <c r="M471" t="s">
        <v>1359</v>
      </c>
      <c r="N471">
        <v>9600</v>
      </c>
      <c r="O471" t="s">
        <v>1357</v>
      </c>
      <c r="P471" t="s">
        <v>1338</v>
      </c>
      <c r="Q471" s="1">
        <v>44863</v>
      </c>
      <c r="R471" t="s">
        <v>2077</v>
      </c>
      <c r="S471">
        <v>0</v>
      </c>
      <c r="T471">
        <v>0</v>
      </c>
    </row>
    <row r="472" spans="1:20" x14ac:dyDescent="0.25">
      <c r="A472" t="s">
        <v>1346</v>
      </c>
      <c r="B472" t="s">
        <v>1375</v>
      </c>
      <c r="C472" t="s">
        <v>1363</v>
      </c>
      <c r="D472" t="s">
        <v>1342</v>
      </c>
      <c r="E472">
        <v>40</v>
      </c>
      <c r="F472" s="1">
        <v>45313</v>
      </c>
      <c r="G472">
        <v>46600</v>
      </c>
      <c r="H472">
        <v>141200</v>
      </c>
      <c r="I472">
        <v>7.95</v>
      </c>
      <c r="J472">
        <v>2860</v>
      </c>
      <c r="K472" t="s">
        <v>1343</v>
      </c>
      <c r="L472">
        <v>43400</v>
      </c>
      <c r="M472" t="s">
        <v>1359</v>
      </c>
      <c r="N472">
        <v>8200</v>
      </c>
      <c r="O472" t="s">
        <v>1337</v>
      </c>
      <c r="P472" t="s">
        <v>1361</v>
      </c>
      <c r="Q472" s="1">
        <v>46172</v>
      </c>
      <c r="R472" t="s">
        <v>1725</v>
      </c>
      <c r="S472">
        <v>1</v>
      </c>
      <c r="T472">
        <v>1</v>
      </c>
    </row>
    <row r="473" spans="1:20" x14ac:dyDescent="0.25">
      <c r="A473" t="s">
        <v>1331</v>
      </c>
      <c r="B473" t="s">
        <v>1362</v>
      </c>
      <c r="C473" t="s">
        <v>1363</v>
      </c>
      <c r="D473" t="s">
        <v>1334</v>
      </c>
      <c r="E473">
        <v>41</v>
      </c>
      <c r="F473" s="1">
        <v>45178</v>
      </c>
      <c r="G473">
        <v>38600</v>
      </c>
      <c r="H473">
        <v>1026000</v>
      </c>
      <c r="I473">
        <v>10.19</v>
      </c>
      <c r="J473">
        <v>47435</v>
      </c>
      <c r="K473" t="s">
        <v>1335</v>
      </c>
      <c r="L473">
        <v>38200</v>
      </c>
      <c r="M473" t="s">
        <v>1336</v>
      </c>
      <c r="N473">
        <v>3700</v>
      </c>
      <c r="O473" t="s">
        <v>1337</v>
      </c>
      <c r="P473" t="s">
        <v>1338</v>
      </c>
      <c r="Q473" s="1">
        <v>44630</v>
      </c>
      <c r="R473" t="s">
        <v>2078</v>
      </c>
      <c r="S473">
        <v>1</v>
      </c>
      <c r="T473">
        <v>0</v>
      </c>
    </row>
    <row r="474" spans="1:20" x14ac:dyDescent="0.25">
      <c r="A474" t="s">
        <v>1339</v>
      </c>
      <c r="B474" t="s">
        <v>1349</v>
      </c>
      <c r="C474" t="s">
        <v>1350</v>
      </c>
      <c r="D474" t="s">
        <v>1334</v>
      </c>
      <c r="E474">
        <v>64</v>
      </c>
      <c r="F474" s="1">
        <v>44166</v>
      </c>
      <c r="G474">
        <v>75200</v>
      </c>
      <c r="H474">
        <v>344600</v>
      </c>
      <c r="I474">
        <v>12.86</v>
      </c>
      <c r="J474">
        <v>7816</v>
      </c>
      <c r="K474" t="s">
        <v>1374</v>
      </c>
      <c r="L474">
        <v>77300</v>
      </c>
      <c r="M474" t="s">
        <v>1344</v>
      </c>
      <c r="N474">
        <v>7700</v>
      </c>
      <c r="O474" t="s">
        <v>1353</v>
      </c>
      <c r="P474" t="s">
        <v>1345</v>
      </c>
      <c r="Q474" s="1">
        <v>45415</v>
      </c>
      <c r="R474" t="s">
        <v>1553</v>
      </c>
      <c r="S474">
        <v>1</v>
      </c>
      <c r="T474">
        <v>0</v>
      </c>
    </row>
    <row r="475" spans="1:20" x14ac:dyDescent="0.25">
      <c r="A475" t="s">
        <v>1366</v>
      </c>
      <c r="B475" t="s">
        <v>1367</v>
      </c>
      <c r="C475" t="s">
        <v>1341</v>
      </c>
      <c r="D475" t="s">
        <v>1342</v>
      </c>
      <c r="E475">
        <v>52</v>
      </c>
      <c r="F475" s="1">
        <v>44463</v>
      </c>
      <c r="G475">
        <v>107700</v>
      </c>
      <c r="H475">
        <v>0</v>
      </c>
      <c r="I475">
        <v>0</v>
      </c>
      <c r="J475">
        <v>0</v>
      </c>
      <c r="K475" t="s">
        <v>1356</v>
      </c>
      <c r="L475">
        <v>109400</v>
      </c>
      <c r="M475" t="s">
        <v>1359</v>
      </c>
      <c r="N475">
        <v>7500</v>
      </c>
      <c r="O475" t="s">
        <v>1357</v>
      </c>
      <c r="P475" t="s">
        <v>1338</v>
      </c>
      <c r="Q475" s="1">
        <v>44019</v>
      </c>
      <c r="R475" t="s">
        <v>1532</v>
      </c>
      <c r="S475">
        <v>0</v>
      </c>
      <c r="T475">
        <v>0</v>
      </c>
    </row>
    <row r="476" spans="1:20" x14ac:dyDescent="0.25">
      <c r="A476" t="s">
        <v>1346</v>
      </c>
      <c r="B476" t="s">
        <v>1362</v>
      </c>
      <c r="C476" t="s">
        <v>1363</v>
      </c>
      <c r="D476" t="s">
        <v>1342</v>
      </c>
      <c r="E476">
        <v>41</v>
      </c>
      <c r="F476" s="1">
        <v>45562</v>
      </c>
      <c r="G476">
        <v>64200</v>
      </c>
      <c r="H476">
        <v>0</v>
      </c>
      <c r="I476">
        <v>0</v>
      </c>
      <c r="J476">
        <v>0</v>
      </c>
      <c r="K476" t="s">
        <v>1356</v>
      </c>
      <c r="L476">
        <v>49300</v>
      </c>
      <c r="M476" t="s">
        <v>1359</v>
      </c>
      <c r="N476">
        <v>7300</v>
      </c>
      <c r="O476" t="s">
        <v>1357</v>
      </c>
      <c r="P476" t="s">
        <v>1345</v>
      </c>
      <c r="Q476" s="1">
        <v>43488</v>
      </c>
      <c r="R476" t="s">
        <v>1592</v>
      </c>
      <c r="S476">
        <v>0</v>
      </c>
      <c r="T476">
        <v>0</v>
      </c>
    </row>
    <row r="477" spans="1:20" x14ac:dyDescent="0.25">
      <c r="A477" t="s">
        <v>1339</v>
      </c>
      <c r="B477" t="s">
        <v>1364</v>
      </c>
      <c r="C477" t="s">
        <v>1365</v>
      </c>
      <c r="D477" t="s">
        <v>1334</v>
      </c>
      <c r="E477">
        <v>55</v>
      </c>
      <c r="F477" s="1">
        <v>44791</v>
      </c>
      <c r="G477">
        <v>23900</v>
      </c>
      <c r="H477">
        <v>0</v>
      </c>
      <c r="I477">
        <v>0</v>
      </c>
      <c r="J477">
        <v>0</v>
      </c>
      <c r="K477" t="s">
        <v>1356</v>
      </c>
      <c r="L477">
        <v>22800</v>
      </c>
      <c r="M477" t="s">
        <v>1359</v>
      </c>
      <c r="N477">
        <v>8700</v>
      </c>
      <c r="O477" t="s">
        <v>1357</v>
      </c>
      <c r="P477" t="s">
        <v>1338</v>
      </c>
      <c r="Q477" s="1">
        <v>44670</v>
      </c>
      <c r="R477" t="s">
        <v>1877</v>
      </c>
      <c r="S477">
        <v>0</v>
      </c>
      <c r="T477">
        <v>0</v>
      </c>
    </row>
    <row r="478" spans="1:20" x14ac:dyDescent="0.25">
      <c r="A478" t="s">
        <v>1331</v>
      </c>
      <c r="B478" t="s">
        <v>1358</v>
      </c>
      <c r="C478" t="s">
        <v>1333</v>
      </c>
      <c r="D478" t="s">
        <v>1334</v>
      </c>
      <c r="E478">
        <v>52</v>
      </c>
      <c r="F478" s="1">
        <v>44346</v>
      </c>
      <c r="G478">
        <v>133900</v>
      </c>
      <c r="H478">
        <v>0</v>
      </c>
      <c r="I478">
        <v>0</v>
      </c>
      <c r="J478">
        <v>0</v>
      </c>
      <c r="K478" t="s">
        <v>1356</v>
      </c>
      <c r="L478">
        <v>83800</v>
      </c>
      <c r="M478" t="s">
        <v>1344</v>
      </c>
      <c r="N478">
        <v>9100</v>
      </c>
      <c r="O478" t="s">
        <v>1357</v>
      </c>
      <c r="P478" t="s">
        <v>1338</v>
      </c>
      <c r="Q478" s="1">
        <v>46234</v>
      </c>
      <c r="R478" t="s">
        <v>1811</v>
      </c>
      <c r="S478">
        <v>0</v>
      </c>
      <c r="T478">
        <v>0</v>
      </c>
    </row>
    <row r="479" spans="1:20" x14ac:dyDescent="0.25">
      <c r="A479" t="s">
        <v>1346</v>
      </c>
      <c r="B479" t="s">
        <v>1371</v>
      </c>
      <c r="C479" t="s">
        <v>1372</v>
      </c>
      <c r="D479" t="s">
        <v>1334</v>
      </c>
      <c r="E479">
        <v>50</v>
      </c>
      <c r="F479" s="1">
        <v>44679</v>
      </c>
      <c r="G479">
        <v>53700</v>
      </c>
      <c r="H479">
        <v>0</v>
      </c>
      <c r="I479">
        <v>0</v>
      </c>
      <c r="J479">
        <v>0</v>
      </c>
      <c r="K479" t="s">
        <v>1356</v>
      </c>
      <c r="L479">
        <v>72000</v>
      </c>
      <c r="M479" t="s">
        <v>1336</v>
      </c>
      <c r="N479">
        <v>5800</v>
      </c>
      <c r="O479" t="s">
        <v>1357</v>
      </c>
      <c r="P479" t="s">
        <v>1338</v>
      </c>
      <c r="Q479" s="1">
        <v>45957</v>
      </c>
      <c r="R479" t="s">
        <v>2079</v>
      </c>
      <c r="S479">
        <v>0</v>
      </c>
      <c r="T479">
        <v>0</v>
      </c>
    </row>
    <row r="480" spans="1:20" x14ac:dyDescent="0.25">
      <c r="A480" t="s">
        <v>1339</v>
      </c>
      <c r="B480" t="s">
        <v>1358</v>
      </c>
      <c r="C480" t="s">
        <v>1333</v>
      </c>
      <c r="D480" t="s">
        <v>1342</v>
      </c>
      <c r="E480">
        <v>59</v>
      </c>
      <c r="F480" s="1">
        <v>44625</v>
      </c>
      <c r="G480">
        <v>52400</v>
      </c>
      <c r="H480">
        <v>0</v>
      </c>
      <c r="I480">
        <v>0</v>
      </c>
      <c r="J480">
        <v>0</v>
      </c>
      <c r="K480" t="s">
        <v>1356</v>
      </c>
      <c r="L480">
        <v>48400</v>
      </c>
      <c r="M480" t="s">
        <v>1359</v>
      </c>
      <c r="N480">
        <v>26700</v>
      </c>
      <c r="O480" t="s">
        <v>1357</v>
      </c>
      <c r="P480" t="s">
        <v>1338</v>
      </c>
      <c r="Q480" s="1">
        <v>45682</v>
      </c>
      <c r="R480" t="s">
        <v>1385</v>
      </c>
      <c r="S480">
        <v>0</v>
      </c>
      <c r="T480">
        <v>0</v>
      </c>
    </row>
    <row r="481" spans="1:20" x14ac:dyDescent="0.25">
      <c r="A481" t="s">
        <v>1339</v>
      </c>
      <c r="B481" t="s">
        <v>1368</v>
      </c>
      <c r="C481" t="s">
        <v>1365</v>
      </c>
      <c r="D481" t="s">
        <v>1334</v>
      </c>
      <c r="E481">
        <v>32</v>
      </c>
      <c r="F481" s="1">
        <v>44020</v>
      </c>
      <c r="G481">
        <v>71600</v>
      </c>
      <c r="H481">
        <v>528200</v>
      </c>
      <c r="I481">
        <v>9.61</v>
      </c>
      <c r="J481">
        <v>24279</v>
      </c>
      <c r="K481" t="s">
        <v>1343</v>
      </c>
      <c r="L481">
        <v>62800</v>
      </c>
      <c r="M481" t="s">
        <v>16</v>
      </c>
      <c r="N481">
        <v>3000</v>
      </c>
      <c r="O481" t="s">
        <v>1337</v>
      </c>
      <c r="P481" t="s">
        <v>1345</v>
      </c>
      <c r="Q481" s="1">
        <v>45225</v>
      </c>
      <c r="R481" t="s">
        <v>1917</v>
      </c>
      <c r="S481">
        <v>1</v>
      </c>
      <c r="T481">
        <v>1</v>
      </c>
    </row>
    <row r="482" spans="1:20" x14ac:dyDescent="0.25">
      <c r="A482" t="s">
        <v>1339</v>
      </c>
      <c r="B482" t="s">
        <v>1349</v>
      </c>
      <c r="C482" t="s">
        <v>1350</v>
      </c>
      <c r="D482" t="s">
        <v>1334</v>
      </c>
      <c r="E482">
        <v>61</v>
      </c>
      <c r="F482" s="1">
        <v>43869</v>
      </c>
      <c r="G482">
        <v>61200</v>
      </c>
      <c r="H482">
        <v>0</v>
      </c>
      <c r="I482">
        <v>0</v>
      </c>
      <c r="J482">
        <v>0</v>
      </c>
      <c r="K482" t="s">
        <v>1356</v>
      </c>
      <c r="L482">
        <v>85500</v>
      </c>
      <c r="M482" t="s">
        <v>1344</v>
      </c>
      <c r="N482">
        <v>4400</v>
      </c>
      <c r="O482" t="s">
        <v>1357</v>
      </c>
      <c r="P482" t="s">
        <v>1345</v>
      </c>
      <c r="Q482" s="1">
        <v>46179</v>
      </c>
      <c r="R482" t="s">
        <v>1777</v>
      </c>
      <c r="S482">
        <v>0</v>
      </c>
      <c r="T482">
        <v>0</v>
      </c>
    </row>
    <row r="483" spans="1:20" x14ac:dyDescent="0.25">
      <c r="A483" t="s">
        <v>1339</v>
      </c>
      <c r="B483" t="s">
        <v>1367</v>
      </c>
      <c r="C483" t="s">
        <v>1341</v>
      </c>
      <c r="D483" t="s">
        <v>1342</v>
      </c>
      <c r="E483">
        <v>38</v>
      </c>
      <c r="F483" s="1">
        <v>44357</v>
      </c>
      <c r="G483">
        <v>54900</v>
      </c>
      <c r="H483">
        <v>0</v>
      </c>
      <c r="I483">
        <v>0</v>
      </c>
      <c r="J483">
        <v>0</v>
      </c>
      <c r="K483" t="s">
        <v>1356</v>
      </c>
      <c r="L483">
        <v>37900</v>
      </c>
      <c r="M483" t="s">
        <v>1352</v>
      </c>
      <c r="N483">
        <v>103800</v>
      </c>
      <c r="O483" t="s">
        <v>1357</v>
      </c>
      <c r="P483" t="s">
        <v>1338</v>
      </c>
      <c r="Q483" s="1">
        <v>45142</v>
      </c>
      <c r="R483" t="s">
        <v>1619</v>
      </c>
      <c r="S483">
        <v>0</v>
      </c>
      <c r="T483">
        <v>0</v>
      </c>
    </row>
    <row r="484" spans="1:20" x14ac:dyDescent="0.25">
      <c r="A484" t="s">
        <v>1346</v>
      </c>
      <c r="B484" t="s">
        <v>1332</v>
      </c>
      <c r="C484" t="s">
        <v>1333</v>
      </c>
      <c r="D484" t="s">
        <v>1342</v>
      </c>
      <c r="E484">
        <v>41</v>
      </c>
      <c r="F484" s="1">
        <v>44067</v>
      </c>
      <c r="G484">
        <v>25300</v>
      </c>
      <c r="H484">
        <v>0</v>
      </c>
      <c r="I484">
        <v>0</v>
      </c>
      <c r="J484">
        <v>0</v>
      </c>
      <c r="K484" t="s">
        <v>1356</v>
      </c>
      <c r="L484">
        <v>18200</v>
      </c>
      <c r="M484" t="s">
        <v>1336</v>
      </c>
      <c r="N484">
        <v>3300</v>
      </c>
      <c r="O484" t="s">
        <v>1357</v>
      </c>
      <c r="P484" t="s">
        <v>1338</v>
      </c>
      <c r="Q484" s="1">
        <v>44857</v>
      </c>
      <c r="R484" t="s">
        <v>2080</v>
      </c>
      <c r="S484">
        <v>0</v>
      </c>
      <c r="T484">
        <v>0</v>
      </c>
    </row>
    <row r="485" spans="1:20" x14ac:dyDescent="0.25">
      <c r="A485" t="s">
        <v>1366</v>
      </c>
      <c r="B485" t="s">
        <v>1368</v>
      </c>
      <c r="C485" t="s">
        <v>1365</v>
      </c>
      <c r="D485" t="s">
        <v>1334</v>
      </c>
      <c r="E485">
        <v>33</v>
      </c>
      <c r="F485" s="1">
        <v>45296</v>
      </c>
      <c r="G485">
        <v>68200</v>
      </c>
      <c r="H485">
        <v>0</v>
      </c>
      <c r="I485">
        <v>0</v>
      </c>
      <c r="J485">
        <v>0</v>
      </c>
      <c r="K485" t="s">
        <v>1356</v>
      </c>
      <c r="L485">
        <v>49500</v>
      </c>
      <c r="M485" t="s">
        <v>16</v>
      </c>
      <c r="N485">
        <v>2500</v>
      </c>
      <c r="O485" t="s">
        <v>1357</v>
      </c>
      <c r="P485" t="s">
        <v>1345</v>
      </c>
      <c r="Q485" s="1">
        <v>44019</v>
      </c>
      <c r="R485" t="s">
        <v>1949</v>
      </c>
      <c r="S485">
        <v>0</v>
      </c>
      <c r="T485">
        <v>0</v>
      </c>
    </row>
    <row r="486" spans="1:20" x14ac:dyDescent="0.25">
      <c r="A486" t="s">
        <v>1339</v>
      </c>
      <c r="B486" t="s">
        <v>1349</v>
      </c>
      <c r="C486" t="s">
        <v>1350</v>
      </c>
      <c r="D486" t="s">
        <v>1342</v>
      </c>
      <c r="E486">
        <v>41</v>
      </c>
      <c r="F486" s="1">
        <v>43806</v>
      </c>
      <c r="G486">
        <v>136300</v>
      </c>
      <c r="H486">
        <v>684500</v>
      </c>
      <c r="I486">
        <v>14.91</v>
      </c>
      <c r="J486">
        <v>23698</v>
      </c>
      <c r="K486" t="s">
        <v>1343</v>
      </c>
      <c r="L486">
        <v>134000</v>
      </c>
      <c r="M486" t="s">
        <v>1359</v>
      </c>
      <c r="N486">
        <v>16500</v>
      </c>
      <c r="O486" t="s">
        <v>1337</v>
      </c>
      <c r="P486" t="s">
        <v>1345</v>
      </c>
      <c r="Q486" s="1">
        <v>45341</v>
      </c>
      <c r="R486" t="s">
        <v>1699</v>
      </c>
      <c r="S486">
        <v>1</v>
      </c>
      <c r="T486">
        <v>1</v>
      </c>
    </row>
    <row r="487" spans="1:20" x14ac:dyDescent="0.25">
      <c r="A487" t="s">
        <v>1339</v>
      </c>
      <c r="B487" t="s">
        <v>1354</v>
      </c>
      <c r="C487" t="s">
        <v>1355</v>
      </c>
      <c r="D487" t="s">
        <v>1334</v>
      </c>
      <c r="E487">
        <v>28</v>
      </c>
      <c r="F487" s="1">
        <v>45434</v>
      </c>
      <c r="G487">
        <v>93900</v>
      </c>
      <c r="H487">
        <v>0</v>
      </c>
      <c r="I487">
        <v>0</v>
      </c>
      <c r="J487">
        <v>0</v>
      </c>
      <c r="K487" t="s">
        <v>1356</v>
      </c>
      <c r="L487">
        <v>104000</v>
      </c>
      <c r="M487" t="s">
        <v>1352</v>
      </c>
      <c r="N487">
        <v>1300</v>
      </c>
      <c r="O487" t="s">
        <v>1357</v>
      </c>
      <c r="P487" t="s">
        <v>1376</v>
      </c>
      <c r="Q487" s="1">
        <v>45531</v>
      </c>
      <c r="R487" t="s">
        <v>2081</v>
      </c>
      <c r="S487">
        <v>0</v>
      </c>
      <c r="T487">
        <v>0</v>
      </c>
    </row>
    <row r="488" spans="1:20" x14ac:dyDescent="0.25">
      <c r="A488" t="s">
        <v>1339</v>
      </c>
      <c r="B488" t="s">
        <v>1362</v>
      </c>
      <c r="C488" t="s">
        <v>1363</v>
      </c>
      <c r="D488" t="s">
        <v>1334</v>
      </c>
      <c r="E488">
        <v>60</v>
      </c>
      <c r="F488" s="1">
        <v>44169</v>
      </c>
      <c r="G488">
        <v>167900</v>
      </c>
      <c r="H488">
        <v>0</v>
      </c>
      <c r="I488">
        <v>0</v>
      </c>
      <c r="J488">
        <v>0</v>
      </c>
      <c r="K488" t="s">
        <v>1356</v>
      </c>
      <c r="L488">
        <v>198900</v>
      </c>
      <c r="M488" t="s">
        <v>1336</v>
      </c>
      <c r="N488">
        <v>6900</v>
      </c>
      <c r="O488" t="s">
        <v>1357</v>
      </c>
      <c r="P488" t="s">
        <v>1345</v>
      </c>
      <c r="Q488" s="1">
        <v>45178</v>
      </c>
      <c r="R488" t="s">
        <v>2064</v>
      </c>
      <c r="S488">
        <v>0</v>
      </c>
      <c r="T488">
        <v>0</v>
      </c>
    </row>
    <row r="489" spans="1:20" x14ac:dyDescent="0.25">
      <c r="A489" t="s">
        <v>1339</v>
      </c>
      <c r="B489" t="s">
        <v>1368</v>
      </c>
      <c r="C489" t="s">
        <v>1365</v>
      </c>
      <c r="D489" t="s">
        <v>1334</v>
      </c>
      <c r="E489">
        <v>27</v>
      </c>
      <c r="F489" s="1">
        <v>43783</v>
      </c>
      <c r="G489">
        <v>40400</v>
      </c>
      <c r="H489">
        <v>93700</v>
      </c>
      <c r="I489">
        <v>9.44</v>
      </c>
      <c r="J489">
        <v>2351</v>
      </c>
      <c r="K489" t="s">
        <v>1343</v>
      </c>
      <c r="L489">
        <v>66400</v>
      </c>
      <c r="M489" t="s">
        <v>1344</v>
      </c>
      <c r="N489">
        <v>58600</v>
      </c>
      <c r="O489" t="s">
        <v>1337</v>
      </c>
      <c r="P489" t="s">
        <v>1345</v>
      </c>
      <c r="Q489" s="1">
        <v>46223</v>
      </c>
      <c r="R489" t="s">
        <v>1789</v>
      </c>
      <c r="S489">
        <v>1</v>
      </c>
      <c r="T489">
        <v>1</v>
      </c>
    </row>
    <row r="490" spans="1:20" x14ac:dyDescent="0.25">
      <c r="A490" t="s">
        <v>1346</v>
      </c>
      <c r="B490" t="s">
        <v>1362</v>
      </c>
      <c r="C490" t="s">
        <v>1363</v>
      </c>
      <c r="D490" t="s">
        <v>1342</v>
      </c>
      <c r="E490">
        <v>43</v>
      </c>
      <c r="F490" s="1">
        <v>44852</v>
      </c>
      <c r="G490">
        <v>25300</v>
      </c>
      <c r="H490">
        <v>0</v>
      </c>
      <c r="I490">
        <v>0</v>
      </c>
      <c r="J490">
        <v>0</v>
      </c>
      <c r="K490" t="s">
        <v>1356</v>
      </c>
      <c r="L490">
        <v>11100</v>
      </c>
      <c r="M490" t="s">
        <v>1352</v>
      </c>
      <c r="N490">
        <v>2100</v>
      </c>
      <c r="O490" t="s">
        <v>1357</v>
      </c>
      <c r="P490" t="s">
        <v>1345</v>
      </c>
      <c r="Q490" s="1">
        <v>45495</v>
      </c>
      <c r="R490" t="s">
        <v>1976</v>
      </c>
      <c r="S490">
        <v>0</v>
      </c>
      <c r="T490">
        <v>0</v>
      </c>
    </row>
    <row r="491" spans="1:20" x14ac:dyDescent="0.25">
      <c r="A491" t="s">
        <v>1339</v>
      </c>
      <c r="B491" t="s">
        <v>1373</v>
      </c>
      <c r="C491" t="s">
        <v>1365</v>
      </c>
      <c r="D491" t="s">
        <v>1334</v>
      </c>
      <c r="E491">
        <v>64</v>
      </c>
      <c r="F491" s="1">
        <v>45895</v>
      </c>
      <c r="G491">
        <v>60900</v>
      </c>
      <c r="H491">
        <v>178400</v>
      </c>
      <c r="I491">
        <v>8.84</v>
      </c>
      <c r="J491">
        <v>8137</v>
      </c>
      <c r="K491" t="s">
        <v>1343</v>
      </c>
      <c r="L491">
        <v>70200</v>
      </c>
      <c r="M491" t="s">
        <v>1352</v>
      </c>
      <c r="N491">
        <v>1400</v>
      </c>
      <c r="O491" t="s">
        <v>1337</v>
      </c>
      <c r="P491" t="s">
        <v>1376</v>
      </c>
      <c r="Q491" s="1">
        <v>44705</v>
      </c>
      <c r="R491" t="s">
        <v>1932</v>
      </c>
      <c r="S491">
        <v>1</v>
      </c>
      <c r="T491">
        <v>1</v>
      </c>
    </row>
    <row r="492" spans="1:20" x14ac:dyDescent="0.25">
      <c r="A492" t="s">
        <v>1339</v>
      </c>
      <c r="B492" t="s">
        <v>1358</v>
      </c>
      <c r="C492" t="s">
        <v>1333</v>
      </c>
      <c r="D492" t="s">
        <v>1334</v>
      </c>
      <c r="E492">
        <v>52</v>
      </c>
      <c r="F492" s="1">
        <v>45746</v>
      </c>
      <c r="G492">
        <v>44500</v>
      </c>
      <c r="H492">
        <v>0</v>
      </c>
      <c r="I492">
        <v>0</v>
      </c>
      <c r="J492">
        <v>0</v>
      </c>
      <c r="K492" t="s">
        <v>1356</v>
      </c>
      <c r="L492">
        <v>38300</v>
      </c>
      <c r="M492" t="s">
        <v>16</v>
      </c>
      <c r="N492">
        <v>2200</v>
      </c>
      <c r="O492" t="s">
        <v>1357</v>
      </c>
      <c r="P492" t="s">
        <v>1361</v>
      </c>
      <c r="Q492" s="1">
        <v>45546</v>
      </c>
      <c r="R492" t="s">
        <v>1958</v>
      </c>
      <c r="S492">
        <v>0</v>
      </c>
      <c r="T492">
        <v>0</v>
      </c>
    </row>
    <row r="493" spans="1:20" x14ac:dyDescent="0.25">
      <c r="A493" t="s">
        <v>1339</v>
      </c>
      <c r="B493" t="s">
        <v>1373</v>
      </c>
      <c r="C493" t="s">
        <v>1365</v>
      </c>
      <c r="D493" t="s">
        <v>1334</v>
      </c>
      <c r="E493">
        <v>31</v>
      </c>
      <c r="F493" s="1">
        <v>45266</v>
      </c>
      <c r="G493">
        <v>48600</v>
      </c>
      <c r="H493">
        <v>0</v>
      </c>
      <c r="I493">
        <v>0</v>
      </c>
      <c r="J493">
        <v>0</v>
      </c>
      <c r="K493" t="s">
        <v>1356</v>
      </c>
      <c r="L493">
        <v>41500</v>
      </c>
      <c r="M493" t="s">
        <v>1336</v>
      </c>
      <c r="N493">
        <v>19100</v>
      </c>
      <c r="O493" t="s">
        <v>1357</v>
      </c>
      <c r="P493" t="s">
        <v>1338</v>
      </c>
      <c r="Q493" s="1">
        <v>43744</v>
      </c>
      <c r="R493" t="s">
        <v>1751</v>
      </c>
      <c r="S493">
        <v>0</v>
      </c>
      <c r="T493">
        <v>0</v>
      </c>
    </row>
    <row r="494" spans="1:20" x14ac:dyDescent="0.25">
      <c r="A494" t="s">
        <v>1331</v>
      </c>
      <c r="B494" t="s">
        <v>1375</v>
      </c>
      <c r="C494" t="s">
        <v>1363</v>
      </c>
      <c r="D494" t="s">
        <v>1342</v>
      </c>
      <c r="E494">
        <v>42</v>
      </c>
      <c r="F494" s="1">
        <v>44833</v>
      </c>
      <c r="G494">
        <v>89800</v>
      </c>
      <c r="H494">
        <v>422400</v>
      </c>
      <c r="I494">
        <v>14.03</v>
      </c>
      <c r="J494">
        <v>37932</v>
      </c>
      <c r="K494" t="s">
        <v>1343</v>
      </c>
      <c r="L494">
        <v>75900</v>
      </c>
      <c r="M494" t="s">
        <v>16</v>
      </c>
      <c r="N494">
        <v>23400</v>
      </c>
      <c r="O494" t="s">
        <v>1337</v>
      </c>
      <c r="P494" t="s">
        <v>1338</v>
      </c>
      <c r="Q494" s="1">
        <v>45408</v>
      </c>
      <c r="R494" t="s">
        <v>2082</v>
      </c>
      <c r="S494">
        <v>1</v>
      </c>
      <c r="T494">
        <v>1</v>
      </c>
    </row>
    <row r="495" spans="1:20" x14ac:dyDescent="0.25">
      <c r="A495" t="s">
        <v>1339</v>
      </c>
      <c r="B495" t="s">
        <v>1354</v>
      </c>
      <c r="C495" t="s">
        <v>1355</v>
      </c>
      <c r="D495" t="s">
        <v>1334</v>
      </c>
      <c r="E495">
        <v>42</v>
      </c>
      <c r="F495" s="1">
        <v>45038</v>
      </c>
      <c r="G495">
        <v>48900</v>
      </c>
      <c r="H495">
        <v>0</v>
      </c>
      <c r="I495">
        <v>0</v>
      </c>
      <c r="J495">
        <v>0</v>
      </c>
      <c r="K495" t="s">
        <v>1356</v>
      </c>
      <c r="L495">
        <v>37800</v>
      </c>
      <c r="M495" t="s">
        <v>16</v>
      </c>
      <c r="N495">
        <v>5400</v>
      </c>
      <c r="O495" t="s">
        <v>1357</v>
      </c>
      <c r="P495" t="s">
        <v>1338</v>
      </c>
      <c r="Q495" s="1">
        <v>44335</v>
      </c>
      <c r="R495" t="s">
        <v>1831</v>
      </c>
      <c r="S495">
        <v>0</v>
      </c>
      <c r="T495">
        <v>0</v>
      </c>
    </row>
    <row r="496" spans="1:20" x14ac:dyDescent="0.25">
      <c r="A496" t="s">
        <v>1346</v>
      </c>
      <c r="B496" t="s">
        <v>1367</v>
      </c>
      <c r="C496" t="s">
        <v>1341</v>
      </c>
      <c r="D496" t="s">
        <v>1334</v>
      </c>
      <c r="E496">
        <v>63</v>
      </c>
      <c r="F496" s="1">
        <v>44282</v>
      </c>
      <c r="G496">
        <v>25900</v>
      </c>
      <c r="H496">
        <v>1099100</v>
      </c>
      <c r="I496">
        <v>13.78</v>
      </c>
      <c r="J496">
        <v>37447</v>
      </c>
      <c r="K496" t="s">
        <v>1335</v>
      </c>
      <c r="L496">
        <v>36800</v>
      </c>
      <c r="M496" t="s">
        <v>1359</v>
      </c>
      <c r="N496">
        <v>15700</v>
      </c>
      <c r="O496" t="s">
        <v>1337</v>
      </c>
      <c r="P496" t="s">
        <v>1345</v>
      </c>
      <c r="Q496" s="1">
        <v>45552</v>
      </c>
      <c r="R496" t="s">
        <v>2083</v>
      </c>
      <c r="S496">
        <v>1</v>
      </c>
      <c r="T496">
        <v>0</v>
      </c>
    </row>
    <row r="497" spans="1:20" x14ac:dyDescent="0.25">
      <c r="A497" t="s">
        <v>1339</v>
      </c>
      <c r="B497" t="s">
        <v>1332</v>
      </c>
      <c r="C497" t="s">
        <v>1333</v>
      </c>
      <c r="D497" t="s">
        <v>1334</v>
      </c>
      <c r="E497">
        <v>45</v>
      </c>
      <c r="F497" s="1">
        <v>44018</v>
      </c>
      <c r="G497">
        <v>46600</v>
      </c>
      <c r="H497">
        <v>0</v>
      </c>
      <c r="I497">
        <v>0</v>
      </c>
      <c r="J497">
        <v>0</v>
      </c>
      <c r="K497" t="s">
        <v>1356</v>
      </c>
      <c r="L497">
        <v>56400</v>
      </c>
      <c r="M497" t="s">
        <v>1344</v>
      </c>
      <c r="N497">
        <v>29700</v>
      </c>
      <c r="O497" t="s">
        <v>1357</v>
      </c>
      <c r="P497" t="s">
        <v>1361</v>
      </c>
      <c r="Q497" s="1">
        <v>44893</v>
      </c>
      <c r="R497" t="s">
        <v>2084</v>
      </c>
      <c r="S497">
        <v>0</v>
      </c>
      <c r="T497">
        <v>0</v>
      </c>
    </row>
    <row r="498" spans="1:20" x14ac:dyDescent="0.25">
      <c r="A498" t="s">
        <v>1346</v>
      </c>
      <c r="B498" t="s">
        <v>1347</v>
      </c>
      <c r="C498" t="s">
        <v>1348</v>
      </c>
      <c r="D498" t="s">
        <v>1334</v>
      </c>
      <c r="E498">
        <v>42</v>
      </c>
      <c r="F498" s="1">
        <v>44321</v>
      </c>
      <c r="G498">
        <v>100100</v>
      </c>
      <c r="H498">
        <v>940700</v>
      </c>
      <c r="I498">
        <v>11.23</v>
      </c>
      <c r="J498">
        <v>43945</v>
      </c>
      <c r="K498" t="s">
        <v>1335</v>
      </c>
      <c r="L498">
        <v>100700</v>
      </c>
      <c r="M498" t="s">
        <v>1352</v>
      </c>
      <c r="N498">
        <v>42500</v>
      </c>
      <c r="O498" t="s">
        <v>1337</v>
      </c>
      <c r="P498" t="s">
        <v>1345</v>
      </c>
      <c r="Q498" s="1">
        <v>45742</v>
      </c>
      <c r="R498" t="s">
        <v>2085</v>
      </c>
      <c r="S498">
        <v>1</v>
      </c>
      <c r="T498">
        <v>0</v>
      </c>
    </row>
    <row r="499" spans="1:20" x14ac:dyDescent="0.25">
      <c r="A499" t="s">
        <v>1331</v>
      </c>
      <c r="B499" t="s">
        <v>1362</v>
      </c>
      <c r="C499" t="s">
        <v>1363</v>
      </c>
      <c r="D499" t="s">
        <v>1342</v>
      </c>
      <c r="E499">
        <v>48</v>
      </c>
      <c r="F499" s="1">
        <v>45278</v>
      </c>
      <c r="G499">
        <v>132700</v>
      </c>
      <c r="H499">
        <v>0</v>
      </c>
      <c r="I499">
        <v>0</v>
      </c>
      <c r="J499">
        <v>0</v>
      </c>
      <c r="K499" t="s">
        <v>1356</v>
      </c>
      <c r="L499">
        <v>177500</v>
      </c>
      <c r="M499" t="s">
        <v>1336</v>
      </c>
      <c r="N499">
        <v>6800</v>
      </c>
      <c r="O499" t="s">
        <v>1357</v>
      </c>
      <c r="P499" t="s">
        <v>1338</v>
      </c>
      <c r="Q499" s="1">
        <v>44415</v>
      </c>
      <c r="R499" t="s">
        <v>2045</v>
      </c>
      <c r="S499">
        <v>0</v>
      </c>
      <c r="T499">
        <v>0</v>
      </c>
    </row>
    <row r="500" spans="1:20" x14ac:dyDescent="0.25">
      <c r="A500" t="s">
        <v>1339</v>
      </c>
      <c r="B500" t="s">
        <v>1332</v>
      </c>
      <c r="C500" t="s">
        <v>1333</v>
      </c>
      <c r="D500" t="s">
        <v>1342</v>
      </c>
      <c r="E500">
        <v>49</v>
      </c>
      <c r="F500" s="1">
        <v>43648</v>
      </c>
      <c r="G500">
        <v>131600</v>
      </c>
      <c r="H500">
        <v>301300</v>
      </c>
      <c r="I500">
        <v>8.69</v>
      </c>
      <c r="J500">
        <v>6209</v>
      </c>
      <c r="K500" t="s">
        <v>1343</v>
      </c>
      <c r="L500">
        <v>81800</v>
      </c>
      <c r="M500" t="s">
        <v>1344</v>
      </c>
      <c r="N500">
        <v>1100</v>
      </c>
      <c r="O500" t="s">
        <v>1337</v>
      </c>
      <c r="P500" t="s">
        <v>1361</v>
      </c>
      <c r="Q500" s="1">
        <v>44036</v>
      </c>
      <c r="R500" t="s">
        <v>1459</v>
      </c>
      <c r="S500">
        <v>1</v>
      </c>
      <c r="T500">
        <v>1</v>
      </c>
    </row>
    <row r="501" spans="1:20" x14ac:dyDescent="0.25">
      <c r="A501" t="s">
        <v>1339</v>
      </c>
      <c r="B501" t="s">
        <v>1362</v>
      </c>
      <c r="C501" t="s">
        <v>1363</v>
      </c>
      <c r="D501" t="s">
        <v>1334</v>
      </c>
      <c r="E501">
        <v>33</v>
      </c>
      <c r="F501" s="1">
        <v>45040</v>
      </c>
      <c r="G501">
        <v>107600</v>
      </c>
      <c r="H501">
        <v>0</v>
      </c>
      <c r="I501">
        <v>0</v>
      </c>
      <c r="J501">
        <v>0</v>
      </c>
      <c r="K501" t="s">
        <v>1356</v>
      </c>
      <c r="L501">
        <v>71800</v>
      </c>
      <c r="M501" t="s">
        <v>1344</v>
      </c>
      <c r="N501">
        <v>4100</v>
      </c>
      <c r="O501" t="s">
        <v>1357</v>
      </c>
      <c r="P501" t="s">
        <v>1361</v>
      </c>
      <c r="Q501" s="1">
        <v>45821</v>
      </c>
      <c r="R501" t="s">
        <v>2086</v>
      </c>
      <c r="S501">
        <v>0</v>
      </c>
      <c r="T501">
        <v>0</v>
      </c>
    </row>
    <row r="502" spans="1:20" x14ac:dyDescent="0.25">
      <c r="A502" t="s">
        <v>1366</v>
      </c>
      <c r="B502" t="s">
        <v>1364</v>
      </c>
      <c r="C502" t="s">
        <v>1365</v>
      </c>
      <c r="D502" t="s">
        <v>1334</v>
      </c>
      <c r="E502">
        <v>38</v>
      </c>
      <c r="F502" s="1">
        <v>43862</v>
      </c>
      <c r="G502">
        <v>65000</v>
      </c>
      <c r="H502">
        <v>672600</v>
      </c>
      <c r="I502">
        <v>13.12</v>
      </c>
      <c r="J502">
        <v>22701</v>
      </c>
      <c r="K502" t="s">
        <v>1351</v>
      </c>
      <c r="L502">
        <v>29600</v>
      </c>
      <c r="M502" t="s">
        <v>1336</v>
      </c>
      <c r="N502">
        <v>5800</v>
      </c>
      <c r="O502" t="s">
        <v>1353</v>
      </c>
      <c r="P502" t="s">
        <v>1338</v>
      </c>
      <c r="Q502" s="1">
        <v>46063</v>
      </c>
      <c r="R502" t="s">
        <v>2087</v>
      </c>
      <c r="S502">
        <v>1</v>
      </c>
      <c r="T502">
        <v>0</v>
      </c>
    </row>
    <row r="503" spans="1:20" x14ac:dyDescent="0.25">
      <c r="A503" t="s">
        <v>1366</v>
      </c>
      <c r="B503" t="s">
        <v>1368</v>
      </c>
      <c r="C503" t="s">
        <v>1365</v>
      </c>
      <c r="D503" t="s">
        <v>1342</v>
      </c>
      <c r="E503">
        <v>22</v>
      </c>
      <c r="F503" s="1">
        <v>45193</v>
      </c>
      <c r="G503">
        <v>105800</v>
      </c>
      <c r="H503">
        <v>0</v>
      </c>
      <c r="I503">
        <v>0</v>
      </c>
      <c r="J503">
        <v>0</v>
      </c>
      <c r="K503" t="s">
        <v>1356</v>
      </c>
      <c r="L503">
        <v>87300</v>
      </c>
      <c r="M503" t="s">
        <v>1344</v>
      </c>
      <c r="N503">
        <v>6700</v>
      </c>
      <c r="O503" t="s">
        <v>1357</v>
      </c>
      <c r="P503" t="s">
        <v>1345</v>
      </c>
      <c r="Q503" s="1">
        <v>45469</v>
      </c>
      <c r="R503" t="s">
        <v>2088</v>
      </c>
      <c r="S503">
        <v>0</v>
      </c>
      <c r="T503">
        <v>0</v>
      </c>
    </row>
    <row r="504" spans="1:20" x14ac:dyDescent="0.25">
      <c r="A504" t="s">
        <v>1339</v>
      </c>
      <c r="B504" t="s">
        <v>1375</v>
      </c>
      <c r="C504" t="s">
        <v>1363</v>
      </c>
      <c r="D504" t="s">
        <v>1334</v>
      </c>
      <c r="E504">
        <v>49</v>
      </c>
      <c r="F504" s="1">
        <v>44983</v>
      </c>
      <c r="G504">
        <v>72300</v>
      </c>
      <c r="H504">
        <v>0</v>
      </c>
      <c r="I504">
        <v>0</v>
      </c>
      <c r="J504">
        <v>0</v>
      </c>
      <c r="K504" t="s">
        <v>1356</v>
      </c>
      <c r="L504">
        <v>75200</v>
      </c>
      <c r="M504" t="s">
        <v>1359</v>
      </c>
      <c r="N504">
        <v>7200</v>
      </c>
      <c r="O504" t="s">
        <v>1357</v>
      </c>
      <c r="P504" t="s">
        <v>1345</v>
      </c>
      <c r="Q504" s="1">
        <v>44736</v>
      </c>
      <c r="R504" t="s">
        <v>1624</v>
      </c>
      <c r="S504">
        <v>0</v>
      </c>
      <c r="T504">
        <v>0</v>
      </c>
    </row>
    <row r="505" spans="1:20" x14ac:dyDescent="0.25">
      <c r="A505" t="s">
        <v>1339</v>
      </c>
      <c r="B505" t="s">
        <v>1358</v>
      </c>
      <c r="C505" t="s">
        <v>1333</v>
      </c>
      <c r="D505" t="s">
        <v>1334</v>
      </c>
      <c r="E505">
        <v>41</v>
      </c>
      <c r="F505" s="1">
        <v>44372</v>
      </c>
      <c r="G505">
        <v>82600</v>
      </c>
      <c r="H505">
        <v>0</v>
      </c>
      <c r="I505">
        <v>0</v>
      </c>
      <c r="J505">
        <v>0</v>
      </c>
      <c r="K505" t="s">
        <v>1356</v>
      </c>
      <c r="L505">
        <v>84700</v>
      </c>
      <c r="M505" t="s">
        <v>1344</v>
      </c>
      <c r="N505">
        <v>23300</v>
      </c>
      <c r="O505" t="s">
        <v>1357</v>
      </c>
      <c r="P505" t="s">
        <v>1361</v>
      </c>
      <c r="Q505" s="1">
        <v>44517</v>
      </c>
      <c r="R505" t="s">
        <v>2089</v>
      </c>
      <c r="S505">
        <v>0</v>
      </c>
      <c r="T505">
        <v>0</v>
      </c>
    </row>
    <row r="506" spans="1:20" x14ac:dyDescent="0.25">
      <c r="A506" t="s">
        <v>1366</v>
      </c>
      <c r="B506" t="s">
        <v>1347</v>
      </c>
      <c r="C506" t="s">
        <v>1348</v>
      </c>
      <c r="D506" t="s">
        <v>1342</v>
      </c>
      <c r="E506">
        <v>35</v>
      </c>
      <c r="F506" s="1">
        <v>44822</v>
      </c>
      <c r="G506">
        <v>33800</v>
      </c>
      <c r="H506">
        <v>0</v>
      </c>
      <c r="I506">
        <v>0</v>
      </c>
      <c r="J506">
        <v>0</v>
      </c>
      <c r="K506" t="s">
        <v>1356</v>
      </c>
      <c r="L506">
        <v>35100</v>
      </c>
      <c r="M506" t="s">
        <v>1359</v>
      </c>
      <c r="N506">
        <v>26800</v>
      </c>
      <c r="O506" t="s">
        <v>1357</v>
      </c>
      <c r="P506" t="s">
        <v>1361</v>
      </c>
      <c r="Q506" s="1">
        <v>43579</v>
      </c>
      <c r="R506" t="s">
        <v>2090</v>
      </c>
      <c r="S506">
        <v>0</v>
      </c>
      <c r="T506">
        <v>0</v>
      </c>
    </row>
    <row r="507" spans="1:20" x14ac:dyDescent="0.25">
      <c r="A507" t="s">
        <v>1331</v>
      </c>
      <c r="B507" t="s">
        <v>1369</v>
      </c>
      <c r="C507" t="s">
        <v>1370</v>
      </c>
      <c r="D507" t="s">
        <v>1342</v>
      </c>
      <c r="E507">
        <v>47</v>
      </c>
      <c r="F507" s="1">
        <v>45640</v>
      </c>
      <c r="G507">
        <v>77800</v>
      </c>
      <c r="H507">
        <v>0</v>
      </c>
      <c r="I507">
        <v>0</v>
      </c>
      <c r="J507">
        <v>0</v>
      </c>
      <c r="K507" t="s">
        <v>1356</v>
      </c>
      <c r="L507">
        <v>50400</v>
      </c>
      <c r="M507" t="s">
        <v>1352</v>
      </c>
      <c r="N507">
        <v>7300</v>
      </c>
      <c r="O507" t="s">
        <v>1357</v>
      </c>
      <c r="P507" t="s">
        <v>1345</v>
      </c>
      <c r="Q507" s="1">
        <v>43497</v>
      </c>
      <c r="R507" t="s">
        <v>1528</v>
      </c>
      <c r="S507">
        <v>0</v>
      </c>
      <c r="T507">
        <v>0</v>
      </c>
    </row>
    <row r="508" spans="1:20" x14ac:dyDescent="0.25">
      <c r="A508" t="s">
        <v>1339</v>
      </c>
      <c r="B508" t="s">
        <v>1362</v>
      </c>
      <c r="C508" t="s">
        <v>1363</v>
      </c>
      <c r="D508" t="s">
        <v>1334</v>
      </c>
      <c r="E508">
        <v>51</v>
      </c>
      <c r="F508" s="1">
        <v>43466</v>
      </c>
      <c r="G508">
        <v>103500</v>
      </c>
      <c r="H508">
        <v>1946100</v>
      </c>
      <c r="I508">
        <v>8.77</v>
      </c>
      <c r="J508">
        <v>48217</v>
      </c>
      <c r="K508" t="s">
        <v>1374</v>
      </c>
      <c r="L508">
        <v>124300</v>
      </c>
      <c r="M508" t="s">
        <v>1352</v>
      </c>
      <c r="N508">
        <v>22800</v>
      </c>
      <c r="O508" t="s">
        <v>1353</v>
      </c>
      <c r="P508" t="s">
        <v>1345</v>
      </c>
      <c r="Q508" s="1">
        <v>45645</v>
      </c>
      <c r="R508" t="s">
        <v>1571</v>
      </c>
      <c r="S508">
        <v>1</v>
      </c>
      <c r="T508">
        <v>0</v>
      </c>
    </row>
    <row r="509" spans="1:20" x14ac:dyDescent="0.25">
      <c r="A509" t="s">
        <v>1366</v>
      </c>
      <c r="B509" t="s">
        <v>1332</v>
      </c>
      <c r="C509" t="s">
        <v>1333</v>
      </c>
      <c r="D509" t="s">
        <v>1334</v>
      </c>
      <c r="E509">
        <v>35</v>
      </c>
      <c r="F509" s="1">
        <v>43484</v>
      </c>
      <c r="G509">
        <v>100200</v>
      </c>
      <c r="H509">
        <v>687100</v>
      </c>
      <c r="I509">
        <v>9.9600000000000009</v>
      </c>
      <c r="J509">
        <v>22158</v>
      </c>
      <c r="K509" t="s">
        <v>1343</v>
      </c>
      <c r="L509">
        <v>106200</v>
      </c>
      <c r="M509" t="s">
        <v>16</v>
      </c>
      <c r="N509">
        <v>11700</v>
      </c>
      <c r="O509" t="s">
        <v>1337</v>
      </c>
      <c r="P509" t="s">
        <v>1361</v>
      </c>
      <c r="Q509" s="1">
        <v>45456</v>
      </c>
      <c r="R509" t="s">
        <v>2091</v>
      </c>
      <c r="S509">
        <v>1</v>
      </c>
      <c r="T509">
        <v>1</v>
      </c>
    </row>
    <row r="510" spans="1:20" x14ac:dyDescent="0.25">
      <c r="A510" t="s">
        <v>1339</v>
      </c>
      <c r="B510" t="s">
        <v>1375</v>
      </c>
      <c r="C510" t="s">
        <v>1363</v>
      </c>
      <c r="D510" t="s">
        <v>1334</v>
      </c>
      <c r="E510">
        <v>43</v>
      </c>
      <c r="F510" s="1">
        <v>44049</v>
      </c>
      <c r="G510">
        <v>25100</v>
      </c>
      <c r="H510">
        <v>471000</v>
      </c>
      <c r="I510">
        <v>11.27</v>
      </c>
      <c r="J510">
        <v>10304</v>
      </c>
      <c r="K510" t="s">
        <v>1343</v>
      </c>
      <c r="L510">
        <v>29700</v>
      </c>
      <c r="M510" t="s">
        <v>1359</v>
      </c>
      <c r="N510">
        <v>9000</v>
      </c>
      <c r="O510" t="s">
        <v>1337</v>
      </c>
      <c r="P510" t="s">
        <v>1345</v>
      </c>
      <c r="Q510" s="1">
        <v>46289</v>
      </c>
      <c r="R510" t="s">
        <v>1759</v>
      </c>
      <c r="S510">
        <v>1</v>
      </c>
      <c r="T510">
        <v>1</v>
      </c>
    </row>
    <row r="511" spans="1:20" x14ac:dyDescent="0.25">
      <c r="A511" t="s">
        <v>1331</v>
      </c>
      <c r="B511" t="s">
        <v>1340</v>
      </c>
      <c r="C511" t="s">
        <v>1341</v>
      </c>
      <c r="D511" t="s">
        <v>1334</v>
      </c>
      <c r="E511">
        <v>44</v>
      </c>
      <c r="F511" s="1">
        <v>43921</v>
      </c>
      <c r="G511">
        <v>81400</v>
      </c>
      <c r="H511">
        <v>0</v>
      </c>
      <c r="I511">
        <v>0</v>
      </c>
      <c r="J511">
        <v>0</v>
      </c>
      <c r="K511" t="s">
        <v>1356</v>
      </c>
      <c r="L511">
        <v>42900</v>
      </c>
      <c r="M511" t="s">
        <v>1352</v>
      </c>
      <c r="N511">
        <v>19200</v>
      </c>
      <c r="O511" t="s">
        <v>1357</v>
      </c>
      <c r="P511" t="s">
        <v>1338</v>
      </c>
      <c r="Q511" s="1">
        <v>45254</v>
      </c>
      <c r="R511" t="s">
        <v>1725</v>
      </c>
      <c r="S511">
        <v>0</v>
      </c>
      <c r="T511">
        <v>0</v>
      </c>
    </row>
    <row r="512" spans="1:20" x14ac:dyDescent="0.25">
      <c r="A512" t="s">
        <v>1339</v>
      </c>
      <c r="B512" t="s">
        <v>1347</v>
      </c>
      <c r="C512" t="s">
        <v>1348</v>
      </c>
      <c r="D512" t="s">
        <v>1334</v>
      </c>
      <c r="E512">
        <v>64</v>
      </c>
      <c r="F512" s="1">
        <v>45502</v>
      </c>
      <c r="G512">
        <v>22000</v>
      </c>
      <c r="H512">
        <v>0</v>
      </c>
      <c r="I512">
        <v>0</v>
      </c>
      <c r="J512">
        <v>0</v>
      </c>
      <c r="K512" t="s">
        <v>1356</v>
      </c>
      <c r="L512">
        <v>23700</v>
      </c>
      <c r="M512" t="s">
        <v>1344</v>
      </c>
      <c r="N512">
        <v>9100</v>
      </c>
      <c r="O512" t="s">
        <v>1357</v>
      </c>
      <c r="P512" t="s">
        <v>1361</v>
      </c>
      <c r="Q512" s="1">
        <v>45283</v>
      </c>
      <c r="R512" t="s">
        <v>1522</v>
      </c>
      <c r="S512">
        <v>0</v>
      </c>
      <c r="T512">
        <v>0</v>
      </c>
    </row>
    <row r="513" spans="1:20" x14ac:dyDescent="0.25">
      <c r="A513" t="s">
        <v>1339</v>
      </c>
      <c r="B513" t="s">
        <v>1340</v>
      </c>
      <c r="C513" t="s">
        <v>1341</v>
      </c>
      <c r="D513" t="s">
        <v>1334</v>
      </c>
      <c r="E513">
        <v>33</v>
      </c>
      <c r="F513" s="1">
        <v>44598</v>
      </c>
      <c r="G513">
        <v>86900</v>
      </c>
      <c r="H513">
        <v>164000</v>
      </c>
      <c r="I513">
        <v>10.62</v>
      </c>
      <c r="J513">
        <v>7615</v>
      </c>
      <c r="K513" t="s">
        <v>1343</v>
      </c>
      <c r="L513">
        <v>61100</v>
      </c>
      <c r="M513" t="s">
        <v>1336</v>
      </c>
      <c r="N513">
        <v>54200</v>
      </c>
      <c r="O513" t="s">
        <v>1337</v>
      </c>
      <c r="P513" t="s">
        <v>1338</v>
      </c>
      <c r="Q513" s="1">
        <v>44197</v>
      </c>
      <c r="R513" t="s">
        <v>1895</v>
      </c>
      <c r="S513">
        <v>1</v>
      </c>
      <c r="T513">
        <v>1</v>
      </c>
    </row>
    <row r="514" spans="1:20" x14ac:dyDescent="0.25">
      <c r="A514" t="s">
        <v>1339</v>
      </c>
      <c r="B514" t="s">
        <v>1373</v>
      </c>
      <c r="C514" t="s">
        <v>1365</v>
      </c>
      <c r="D514" t="s">
        <v>1334</v>
      </c>
      <c r="E514">
        <v>42</v>
      </c>
      <c r="F514" s="1">
        <v>45958</v>
      </c>
      <c r="G514">
        <v>41300</v>
      </c>
      <c r="H514">
        <v>0</v>
      </c>
      <c r="I514">
        <v>0</v>
      </c>
      <c r="J514">
        <v>0</v>
      </c>
      <c r="K514" t="s">
        <v>1356</v>
      </c>
      <c r="L514">
        <v>37200</v>
      </c>
      <c r="M514" t="s">
        <v>1336</v>
      </c>
      <c r="N514">
        <v>2300</v>
      </c>
      <c r="O514" t="s">
        <v>1357</v>
      </c>
      <c r="P514" t="s">
        <v>1338</v>
      </c>
      <c r="Q514" s="1">
        <v>44408</v>
      </c>
      <c r="R514" t="s">
        <v>1498</v>
      </c>
      <c r="S514">
        <v>0</v>
      </c>
      <c r="T514">
        <v>0</v>
      </c>
    </row>
    <row r="515" spans="1:20" x14ac:dyDescent="0.25">
      <c r="A515" t="s">
        <v>1346</v>
      </c>
      <c r="B515" t="s">
        <v>1358</v>
      </c>
      <c r="C515" t="s">
        <v>1333</v>
      </c>
      <c r="D515" t="s">
        <v>1342</v>
      </c>
      <c r="E515">
        <v>63</v>
      </c>
      <c r="F515" s="1">
        <v>45418</v>
      </c>
      <c r="G515">
        <v>319700</v>
      </c>
      <c r="H515">
        <v>0</v>
      </c>
      <c r="I515">
        <v>0</v>
      </c>
      <c r="J515">
        <v>0</v>
      </c>
      <c r="K515" t="s">
        <v>1356</v>
      </c>
      <c r="L515">
        <v>362400</v>
      </c>
      <c r="M515" t="s">
        <v>1359</v>
      </c>
      <c r="N515">
        <v>5300</v>
      </c>
      <c r="O515" t="s">
        <v>1357</v>
      </c>
      <c r="P515" t="s">
        <v>1361</v>
      </c>
      <c r="Q515" s="1">
        <v>45469</v>
      </c>
      <c r="R515" t="s">
        <v>1909</v>
      </c>
      <c r="S515">
        <v>0</v>
      </c>
      <c r="T515">
        <v>0</v>
      </c>
    </row>
    <row r="516" spans="1:20" x14ac:dyDescent="0.25">
      <c r="A516" t="s">
        <v>1339</v>
      </c>
      <c r="B516" t="s">
        <v>1371</v>
      </c>
      <c r="C516" t="s">
        <v>1372</v>
      </c>
      <c r="D516" t="s">
        <v>1342</v>
      </c>
      <c r="E516">
        <v>57</v>
      </c>
      <c r="F516" s="1">
        <v>45616</v>
      </c>
      <c r="G516">
        <v>83000</v>
      </c>
      <c r="H516">
        <v>0</v>
      </c>
      <c r="I516">
        <v>0</v>
      </c>
      <c r="J516">
        <v>0</v>
      </c>
      <c r="K516" t="s">
        <v>1356</v>
      </c>
      <c r="L516">
        <v>84900</v>
      </c>
      <c r="M516" t="s">
        <v>16</v>
      </c>
      <c r="N516">
        <v>7600</v>
      </c>
      <c r="O516" t="s">
        <v>1357</v>
      </c>
      <c r="P516" t="s">
        <v>1361</v>
      </c>
      <c r="Q516" s="1">
        <v>45408</v>
      </c>
      <c r="R516" t="s">
        <v>1928</v>
      </c>
      <c r="S516">
        <v>0</v>
      </c>
      <c r="T516">
        <v>0</v>
      </c>
    </row>
    <row r="517" spans="1:20" x14ac:dyDescent="0.25">
      <c r="A517" t="s">
        <v>1339</v>
      </c>
      <c r="B517" t="s">
        <v>1371</v>
      </c>
      <c r="C517" t="s">
        <v>1372</v>
      </c>
      <c r="D517" t="s">
        <v>1334</v>
      </c>
      <c r="E517">
        <v>53</v>
      </c>
      <c r="F517" s="1">
        <v>44453</v>
      </c>
      <c r="G517">
        <v>148200</v>
      </c>
      <c r="H517">
        <v>1098400</v>
      </c>
      <c r="I517">
        <v>13.96</v>
      </c>
      <c r="J517">
        <v>52717</v>
      </c>
      <c r="K517" t="s">
        <v>1335</v>
      </c>
      <c r="L517">
        <v>116700</v>
      </c>
      <c r="M517" t="s">
        <v>1344</v>
      </c>
      <c r="N517">
        <v>12600</v>
      </c>
      <c r="O517" t="s">
        <v>1337</v>
      </c>
      <c r="P517" t="s">
        <v>1338</v>
      </c>
      <c r="Q517" s="1">
        <v>44004</v>
      </c>
      <c r="R517" t="s">
        <v>1737</v>
      </c>
      <c r="S517">
        <v>1</v>
      </c>
      <c r="T517">
        <v>0</v>
      </c>
    </row>
    <row r="518" spans="1:20" x14ac:dyDescent="0.25">
      <c r="A518" t="s">
        <v>1339</v>
      </c>
      <c r="B518" t="s">
        <v>1369</v>
      </c>
      <c r="C518" t="s">
        <v>1370</v>
      </c>
      <c r="D518" t="s">
        <v>1334</v>
      </c>
      <c r="E518">
        <v>23</v>
      </c>
      <c r="F518" s="1">
        <v>43985</v>
      </c>
      <c r="G518">
        <v>451100</v>
      </c>
      <c r="H518">
        <v>264200</v>
      </c>
      <c r="I518">
        <v>9.3699999999999992</v>
      </c>
      <c r="J518">
        <v>6621</v>
      </c>
      <c r="K518" t="s">
        <v>1351</v>
      </c>
      <c r="L518">
        <v>451800</v>
      </c>
      <c r="M518" t="s">
        <v>1359</v>
      </c>
      <c r="N518">
        <v>26600</v>
      </c>
      <c r="O518" t="s">
        <v>1353</v>
      </c>
      <c r="P518" t="s">
        <v>1338</v>
      </c>
      <c r="Q518" s="1">
        <v>44865</v>
      </c>
      <c r="R518" t="s">
        <v>1541</v>
      </c>
      <c r="S518">
        <v>1</v>
      </c>
      <c r="T518">
        <v>0</v>
      </c>
    </row>
    <row r="519" spans="1:20" x14ac:dyDescent="0.25">
      <c r="A519" t="s">
        <v>1331</v>
      </c>
      <c r="B519" t="s">
        <v>1364</v>
      </c>
      <c r="C519" t="s">
        <v>1365</v>
      </c>
      <c r="D519" t="s">
        <v>1342</v>
      </c>
      <c r="E519">
        <v>39</v>
      </c>
      <c r="F519" s="1">
        <v>44324</v>
      </c>
      <c r="G519">
        <v>37400</v>
      </c>
      <c r="H519">
        <v>0</v>
      </c>
      <c r="I519">
        <v>0</v>
      </c>
      <c r="J519">
        <v>0</v>
      </c>
      <c r="K519" t="s">
        <v>1356</v>
      </c>
      <c r="L519">
        <v>23100</v>
      </c>
      <c r="M519" t="s">
        <v>1336</v>
      </c>
      <c r="N519">
        <v>8300</v>
      </c>
      <c r="O519" t="s">
        <v>1357</v>
      </c>
      <c r="P519" t="s">
        <v>1338</v>
      </c>
      <c r="Q519" s="1">
        <v>44362</v>
      </c>
      <c r="R519" t="s">
        <v>1515</v>
      </c>
      <c r="S519">
        <v>0</v>
      </c>
      <c r="T519">
        <v>0</v>
      </c>
    </row>
    <row r="520" spans="1:20" x14ac:dyDescent="0.25">
      <c r="A520" t="s">
        <v>1366</v>
      </c>
      <c r="B520" t="s">
        <v>1332</v>
      </c>
      <c r="C520" t="s">
        <v>1333</v>
      </c>
      <c r="D520" t="s">
        <v>1334</v>
      </c>
      <c r="E520">
        <v>43</v>
      </c>
      <c r="F520" s="1">
        <v>43639</v>
      </c>
      <c r="G520">
        <v>108600</v>
      </c>
      <c r="H520">
        <v>0</v>
      </c>
      <c r="I520">
        <v>0</v>
      </c>
      <c r="J520">
        <v>0</v>
      </c>
      <c r="K520" t="s">
        <v>1356</v>
      </c>
      <c r="L520">
        <v>139800</v>
      </c>
      <c r="M520" t="s">
        <v>1359</v>
      </c>
      <c r="N520">
        <v>2400</v>
      </c>
      <c r="O520" t="s">
        <v>1357</v>
      </c>
      <c r="P520" t="s">
        <v>1338</v>
      </c>
      <c r="Q520" s="1">
        <v>44904</v>
      </c>
      <c r="R520" t="s">
        <v>1787</v>
      </c>
      <c r="S520">
        <v>0</v>
      </c>
      <c r="T520">
        <v>0</v>
      </c>
    </row>
    <row r="521" spans="1:20" x14ac:dyDescent="0.25">
      <c r="A521" t="s">
        <v>1339</v>
      </c>
      <c r="B521" t="s">
        <v>1349</v>
      </c>
      <c r="C521" t="s">
        <v>1350</v>
      </c>
      <c r="D521" t="s">
        <v>1334</v>
      </c>
      <c r="E521">
        <v>49</v>
      </c>
      <c r="F521" s="1">
        <v>44832</v>
      </c>
      <c r="G521">
        <v>27400</v>
      </c>
      <c r="H521">
        <v>993700</v>
      </c>
      <c r="I521">
        <v>11.43</v>
      </c>
      <c r="J521">
        <v>46513</v>
      </c>
      <c r="K521" t="s">
        <v>1335</v>
      </c>
      <c r="L521">
        <v>26000</v>
      </c>
      <c r="M521" t="s">
        <v>1344</v>
      </c>
      <c r="N521">
        <v>18100</v>
      </c>
      <c r="O521" t="s">
        <v>1337</v>
      </c>
      <c r="P521" t="s">
        <v>1338</v>
      </c>
      <c r="Q521" s="1">
        <v>44662</v>
      </c>
      <c r="R521" t="s">
        <v>1622</v>
      </c>
      <c r="S521">
        <v>1</v>
      </c>
      <c r="T521">
        <v>0</v>
      </c>
    </row>
    <row r="522" spans="1:20" x14ac:dyDescent="0.25">
      <c r="A522" t="s">
        <v>1331</v>
      </c>
      <c r="B522" t="s">
        <v>1369</v>
      </c>
      <c r="C522" t="s">
        <v>1370</v>
      </c>
      <c r="D522" t="s">
        <v>1342</v>
      </c>
      <c r="E522">
        <v>50</v>
      </c>
      <c r="F522" s="1">
        <v>45944</v>
      </c>
      <c r="G522">
        <v>100500</v>
      </c>
      <c r="H522">
        <v>0</v>
      </c>
      <c r="I522">
        <v>0</v>
      </c>
      <c r="J522">
        <v>0</v>
      </c>
      <c r="K522" t="s">
        <v>1356</v>
      </c>
      <c r="L522">
        <v>128600</v>
      </c>
      <c r="M522" t="s">
        <v>1352</v>
      </c>
      <c r="N522">
        <v>16800</v>
      </c>
      <c r="O522" t="s">
        <v>1357</v>
      </c>
      <c r="P522" t="s">
        <v>1361</v>
      </c>
      <c r="Q522" s="1">
        <v>44715</v>
      </c>
      <c r="R522" t="s">
        <v>1459</v>
      </c>
      <c r="S522">
        <v>0</v>
      </c>
      <c r="T522">
        <v>0</v>
      </c>
    </row>
    <row r="523" spans="1:20" x14ac:dyDescent="0.25">
      <c r="A523" t="s">
        <v>1366</v>
      </c>
      <c r="B523" t="s">
        <v>1368</v>
      </c>
      <c r="C523" t="s">
        <v>1365</v>
      </c>
      <c r="D523" t="s">
        <v>1334</v>
      </c>
      <c r="E523">
        <v>59</v>
      </c>
      <c r="F523" s="1">
        <v>44192</v>
      </c>
      <c r="G523">
        <v>336400</v>
      </c>
      <c r="H523">
        <v>0</v>
      </c>
      <c r="I523">
        <v>0</v>
      </c>
      <c r="J523">
        <v>0</v>
      </c>
      <c r="K523" t="s">
        <v>1356</v>
      </c>
      <c r="L523">
        <v>292100</v>
      </c>
      <c r="M523" t="s">
        <v>1344</v>
      </c>
      <c r="N523">
        <v>1500</v>
      </c>
      <c r="O523" t="s">
        <v>1357</v>
      </c>
      <c r="P523" t="s">
        <v>1338</v>
      </c>
      <c r="Q523" s="1">
        <v>45068</v>
      </c>
      <c r="R523" t="s">
        <v>1869</v>
      </c>
      <c r="S523">
        <v>0</v>
      </c>
      <c r="T523">
        <v>0</v>
      </c>
    </row>
    <row r="524" spans="1:20" x14ac:dyDescent="0.25">
      <c r="A524" t="s">
        <v>1331</v>
      </c>
      <c r="B524" t="s">
        <v>1368</v>
      </c>
      <c r="C524" t="s">
        <v>1365</v>
      </c>
      <c r="D524" t="s">
        <v>1342</v>
      </c>
      <c r="E524">
        <v>64</v>
      </c>
      <c r="F524" s="1">
        <v>45176</v>
      </c>
      <c r="G524">
        <v>44000</v>
      </c>
      <c r="H524">
        <v>0</v>
      </c>
      <c r="I524">
        <v>0</v>
      </c>
      <c r="J524">
        <v>0</v>
      </c>
      <c r="K524" t="s">
        <v>1356</v>
      </c>
      <c r="L524">
        <v>38200</v>
      </c>
      <c r="M524" t="s">
        <v>1352</v>
      </c>
      <c r="N524">
        <v>8500</v>
      </c>
      <c r="O524" t="s">
        <v>1357</v>
      </c>
      <c r="P524" t="s">
        <v>1345</v>
      </c>
      <c r="Q524" s="1">
        <v>46115</v>
      </c>
      <c r="R524" t="s">
        <v>2092</v>
      </c>
      <c r="S524">
        <v>0</v>
      </c>
      <c r="T524">
        <v>0</v>
      </c>
    </row>
    <row r="525" spans="1:20" x14ac:dyDescent="0.25">
      <c r="A525" t="s">
        <v>1339</v>
      </c>
      <c r="B525" t="s">
        <v>1332</v>
      </c>
      <c r="C525" t="s">
        <v>1333</v>
      </c>
      <c r="D525" t="s">
        <v>1342</v>
      </c>
      <c r="E525">
        <v>45</v>
      </c>
      <c r="F525" s="1">
        <v>45341</v>
      </c>
      <c r="G525">
        <v>35300</v>
      </c>
      <c r="H525">
        <v>0</v>
      </c>
      <c r="I525">
        <v>0</v>
      </c>
      <c r="J525">
        <v>0</v>
      </c>
      <c r="K525" t="s">
        <v>1356</v>
      </c>
      <c r="L525">
        <v>28600</v>
      </c>
      <c r="M525" t="s">
        <v>1352</v>
      </c>
      <c r="N525">
        <v>2000</v>
      </c>
      <c r="O525" t="s">
        <v>1357</v>
      </c>
      <c r="P525" t="s">
        <v>1338</v>
      </c>
      <c r="Q525" s="1">
        <v>45736</v>
      </c>
      <c r="R525" t="s">
        <v>2093</v>
      </c>
      <c r="S525">
        <v>0</v>
      </c>
      <c r="T525">
        <v>0</v>
      </c>
    </row>
    <row r="526" spans="1:20" x14ac:dyDescent="0.25">
      <c r="A526" t="s">
        <v>1339</v>
      </c>
      <c r="B526" t="s">
        <v>1349</v>
      </c>
      <c r="C526" t="s">
        <v>1350</v>
      </c>
      <c r="D526" t="s">
        <v>1334</v>
      </c>
      <c r="E526">
        <v>57</v>
      </c>
      <c r="F526" s="1">
        <v>45147</v>
      </c>
      <c r="G526">
        <v>69400</v>
      </c>
      <c r="H526">
        <v>390000</v>
      </c>
      <c r="I526">
        <v>7.83</v>
      </c>
      <c r="J526">
        <v>9490</v>
      </c>
      <c r="K526" t="s">
        <v>1343</v>
      </c>
      <c r="L526">
        <v>84600</v>
      </c>
      <c r="M526" t="s">
        <v>1352</v>
      </c>
      <c r="N526">
        <v>4700</v>
      </c>
      <c r="O526" t="s">
        <v>1337</v>
      </c>
      <c r="P526" t="s">
        <v>1376</v>
      </c>
      <c r="Q526" s="1">
        <v>44357</v>
      </c>
      <c r="R526" t="s">
        <v>2040</v>
      </c>
      <c r="S526">
        <v>1</v>
      </c>
      <c r="T526">
        <v>1</v>
      </c>
    </row>
    <row r="527" spans="1:20" x14ac:dyDescent="0.25">
      <c r="A527" t="s">
        <v>1339</v>
      </c>
      <c r="B527" t="s">
        <v>1367</v>
      </c>
      <c r="C527" t="s">
        <v>1341</v>
      </c>
      <c r="D527" t="s">
        <v>1334</v>
      </c>
      <c r="E527">
        <v>28</v>
      </c>
      <c r="F527" s="1">
        <v>44813</v>
      </c>
      <c r="G527">
        <v>426900</v>
      </c>
      <c r="H527">
        <v>773200</v>
      </c>
      <c r="I527">
        <v>14.62</v>
      </c>
      <c r="J527">
        <v>37350</v>
      </c>
      <c r="K527" t="s">
        <v>1343</v>
      </c>
      <c r="L527">
        <v>351200</v>
      </c>
      <c r="M527" t="s">
        <v>1359</v>
      </c>
      <c r="N527">
        <v>3800</v>
      </c>
      <c r="O527" t="s">
        <v>1337</v>
      </c>
      <c r="P527" t="s">
        <v>1338</v>
      </c>
      <c r="Q527" s="1">
        <v>45854</v>
      </c>
      <c r="R527" t="s">
        <v>1833</v>
      </c>
      <c r="S527">
        <v>1</v>
      </c>
      <c r="T527">
        <v>1</v>
      </c>
    </row>
    <row r="528" spans="1:20" x14ac:dyDescent="0.25">
      <c r="A528" t="s">
        <v>1339</v>
      </c>
      <c r="B528" t="s">
        <v>1364</v>
      </c>
      <c r="C528" t="s">
        <v>1365</v>
      </c>
      <c r="D528" t="s">
        <v>1334</v>
      </c>
      <c r="E528">
        <v>62</v>
      </c>
      <c r="F528" s="1">
        <v>44455</v>
      </c>
      <c r="G528">
        <v>144400</v>
      </c>
      <c r="H528">
        <v>0</v>
      </c>
      <c r="I528">
        <v>0</v>
      </c>
      <c r="J528">
        <v>0</v>
      </c>
      <c r="K528" t="s">
        <v>1356</v>
      </c>
      <c r="L528">
        <v>167700</v>
      </c>
      <c r="M528" t="s">
        <v>1336</v>
      </c>
      <c r="N528">
        <v>17600</v>
      </c>
      <c r="O528" t="s">
        <v>1357</v>
      </c>
      <c r="P528" t="s">
        <v>1338</v>
      </c>
      <c r="Q528" s="1">
        <v>44658</v>
      </c>
      <c r="R528" t="s">
        <v>1890</v>
      </c>
      <c r="S528">
        <v>0</v>
      </c>
      <c r="T528">
        <v>0</v>
      </c>
    </row>
    <row r="529" spans="1:20" x14ac:dyDescent="0.25">
      <c r="A529" t="s">
        <v>1339</v>
      </c>
      <c r="B529" t="s">
        <v>1375</v>
      </c>
      <c r="C529" t="s">
        <v>1363</v>
      </c>
      <c r="D529" t="s">
        <v>1342</v>
      </c>
      <c r="E529">
        <v>36</v>
      </c>
      <c r="F529" s="1">
        <v>43885</v>
      </c>
      <c r="G529">
        <v>34800</v>
      </c>
      <c r="H529">
        <v>277400</v>
      </c>
      <c r="I529">
        <v>9.6300000000000008</v>
      </c>
      <c r="J529">
        <v>5844</v>
      </c>
      <c r="K529" t="s">
        <v>1343</v>
      </c>
      <c r="L529">
        <v>31500</v>
      </c>
      <c r="M529" t="s">
        <v>1359</v>
      </c>
      <c r="N529">
        <v>9400</v>
      </c>
      <c r="O529" t="s">
        <v>1337</v>
      </c>
      <c r="P529" t="s">
        <v>1338</v>
      </c>
      <c r="Q529" s="1">
        <v>46220</v>
      </c>
      <c r="R529" t="s">
        <v>2094</v>
      </c>
      <c r="S529">
        <v>1</v>
      </c>
      <c r="T529">
        <v>1</v>
      </c>
    </row>
    <row r="530" spans="1:20" x14ac:dyDescent="0.25">
      <c r="A530" t="s">
        <v>1346</v>
      </c>
      <c r="B530" t="s">
        <v>1362</v>
      </c>
      <c r="C530" t="s">
        <v>1363</v>
      </c>
      <c r="D530" t="s">
        <v>1342</v>
      </c>
      <c r="E530">
        <v>28</v>
      </c>
      <c r="F530" s="1">
        <v>44059</v>
      </c>
      <c r="G530">
        <v>258300</v>
      </c>
      <c r="H530">
        <v>871200</v>
      </c>
      <c r="I530">
        <v>13.23</v>
      </c>
      <c r="J530">
        <v>29451</v>
      </c>
      <c r="K530" t="s">
        <v>1343</v>
      </c>
      <c r="L530">
        <v>130700</v>
      </c>
      <c r="M530" t="s">
        <v>1336</v>
      </c>
      <c r="N530">
        <v>2700</v>
      </c>
      <c r="O530" t="s">
        <v>1337</v>
      </c>
      <c r="P530" t="s">
        <v>1345</v>
      </c>
      <c r="Q530" s="1">
        <v>43566</v>
      </c>
      <c r="R530" t="s">
        <v>1628</v>
      </c>
      <c r="S530">
        <v>1</v>
      </c>
      <c r="T530">
        <v>1</v>
      </c>
    </row>
    <row r="531" spans="1:20" x14ac:dyDescent="0.25">
      <c r="A531" t="s">
        <v>1339</v>
      </c>
      <c r="B531" t="s">
        <v>1349</v>
      </c>
      <c r="C531" t="s">
        <v>1350</v>
      </c>
      <c r="D531" t="s">
        <v>1342</v>
      </c>
      <c r="E531">
        <v>21</v>
      </c>
      <c r="F531" s="1">
        <v>45998</v>
      </c>
      <c r="G531">
        <v>18400</v>
      </c>
      <c r="H531">
        <v>242800</v>
      </c>
      <c r="I531">
        <v>14.15</v>
      </c>
      <c r="J531">
        <v>5668</v>
      </c>
      <c r="K531" t="s">
        <v>1335</v>
      </c>
      <c r="L531">
        <v>15800</v>
      </c>
      <c r="M531" t="s">
        <v>1344</v>
      </c>
      <c r="N531">
        <v>18800</v>
      </c>
      <c r="O531" t="s">
        <v>1337</v>
      </c>
      <c r="P531" t="s">
        <v>1345</v>
      </c>
      <c r="Q531" s="1">
        <v>43787</v>
      </c>
      <c r="R531" t="s">
        <v>1742</v>
      </c>
      <c r="S531">
        <v>1</v>
      </c>
      <c r="T531">
        <v>0</v>
      </c>
    </row>
    <row r="532" spans="1:20" x14ac:dyDescent="0.25">
      <c r="A532" t="s">
        <v>1339</v>
      </c>
      <c r="B532" t="s">
        <v>1371</v>
      </c>
      <c r="C532" t="s">
        <v>1372</v>
      </c>
      <c r="D532" t="s">
        <v>1334</v>
      </c>
      <c r="E532">
        <v>64</v>
      </c>
      <c r="F532" s="1">
        <v>45240</v>
      </c>
      <c r="G532">
        <v>461100</v>
      </c>
      <c r="H532">
        <v>1375800</v>
      </c>
      <c r="I532">
        <v>14.37</v>
      </c>
      <c r="J532">
        <v>66297</v>
      </c>
      <c r="K532" t="s">
        <v>1343</v>
      </c>
      <c r="L532">
        <v>325200</v>
      </c>
      <c r="M532" t="s">
        <v>16</v>
      </c>
      <c r="N532">
        <v>2300</v>
      </c>
      <c r="O532" t="s">
        <v>1337</v>
      </c>
      <c r="P532" t="s">
        <v>1338</v>
      </c>
      <c r="Q532" s="1">
        <v>45478</v>
      </c>
      <c r="R532" t="s">
        <v>2095</v>
      </c>
      <c r="S532">
        <v>1</v>
      </c>
      <c r="T532">
        <v>1</v>
      </c>
    </row>
    <row r="533" spans="1:20" x14ac:dyDescent="0.25">
      <c r="A533" t="s">
        <v>1331</v>
      </c>
      <c r="B533" t="s">
        <v>1347</v>
      </c>
      <c r="C533" t="s">
        <v>1348</v>
      </c>
      <c r="D533" t="s">
        <v>1342</v>
      </c>
      <c r="E533">
        <v>25</v>
      </c>
      <c r="F533" s="1">
        <v>45925</v>
      </c>
      <c r="G533">
        <v>155300</v>
      </c>
      <c r="H533">
        <v>245000</v>
      </c>
      <c r="I533">
        <v>9.86</v>
      </c>
      <c r="J533">
        <v>11290</v>
      </c>
      <c r="K533" t="s">
        <v>1335</v>
      </c>
      <c r="L533">
        <v>156600</v>
      </c>
      <c r="M533" t="s">
        <v>1344</v>
      </c>
      <c r="N533">
        <v>11400</v>
      </c>
      <c r="O533" t="s">
        <v>1337</v>
      </c>
      <c r="P533" t="s">
        <v>1345</v>
      </c>
      <c r="Q533" s="1">
        <v>44791</v>
      </c>
      <c r="R533" t="s">
        <v>1702</v>
      </c>
      <c r="S533">
        <v>1</v>
      </c>
      <c r="T533">
        <v>0</v>
      </c>
    </row>
    <row r="534" spans="1:20" x14ac:dyDescent="0.25">
      <c r="A534" t="s">
        <v>1339</v>
      </c>
      <c r="B534" t="s">
        <v>1367</v>
      </c>
      <c r="C534" t="s">
        <v>1341</v>
      </c>
      <c r="D534" t="s">
        <v>1342</v>
      </c>
      <c r="E534">
        <v>23</v>
      </c>
      <c r="F534" s="1">
        <v>44401</v>
      </c>
      <c r="G534">
        <v>335800</v>
      </c>
      <c r="H534">
        <v>464100</v>
      </c>
      <c r="I534">
        <v>14.28</v>
      </c>
      <c r="J534">
        <v>22344</v>
      </c>
      <c r="K534" t="s">
        <v>1335</v>
      </c>
      <c r="L534">
        <v>235900</v>
      </c>
      <c r="M534" t="s">
        <v>1359</v>
      </c>
      <c r="N534">
        <v>4100</v>
      </c>
      <c r="O534" t="s">
        <v>1337</v>
      </c>
      <c r="P534" t="s">
        <v>1338</v>
      </c>
      <c r="Q534" s="1">
        <v>44260</v>
      </c>
      <c r="R534" t="s">
        <v>1980</v>
      </c>
      <c r="S534">
        <v>1</v>
      </c>
      <c r="T534">
        <v>0</v>
      </c>
    </row>
    <row r="535" spans="1:20" x14ac:dyDescent="0.25">
      <c r="A535" t="s">
        <v>1346</v>
      </c>
      <c r="B535" t="s">
        <v>1362</v>
      </c>
      <c r="C535" t="s">
        <v>1363</v>
      </c>
      <c r="D535" t="s">
        <v>1342</v>
      </c>
      <c r="E535">
        <v>21</v>
      </c>
      <c r="F535" s="1">
        <v>44573</v>
      </c>
      <c r="G535">
        <v>18500</v>
      </c>
      <c r="H535">
        <v>574900</v>
      </c>
      <c r="I535">
        <v>7.59</v>
      </c>
      <c r="J535">
        <v>17907</v>
      </c>
      <c r="K535" t="s">
        <v>1335</v>
      </c>
      <c r="L535">
        <v>22800</v>
      </c>
      <c r="M535" t="s">
        <v>1359</v>
      </c>
      <c r="N535">
        <v>6100</v>
      </c>
      <c r="O535" t="s">
        <v>1337</v>
      </c>
      <c r="P535" t="s">
        <v>1345</v>
      </c>
      <c r="Q535" s="1">
        <v>43507</v>
      </c>
      <c r="R535" t="s">
        <v>1762</v>
      </c>
      <c r="S535">
        <v>1</v>
      </c>
      <c r="T535">
        <v>0</v>
      </c>
    </row>
    <row r="536" spans="1:20" x14ac:dyDescent="0.25">
      <c r="A536" t="s">
        <v>1331</v>
      </c>
      <c r="B536" t="s">
        <v>1362</v>
      </c>
      <c r="C536" t="s">
        <v>1363</v>
      </c>
      <c r="D536" t="s">
        <v>1342</v>
      </c>
      <c r="E536">
        <v>24</v>
      </c>
      <c r="F536" s="1">
        <v>44602</v>
      </c>
      <c r="G536">
        <v>86600</v>
      </c>
      <c r="H536">
        <v>842800</v>
      </c>
      <c r="I536">
        <v>7.66</v>
      </c>
      <c r="J536">
        <v>73181</v>
      </c>
      <c r="K536" t="s">
        <v>1343</v>
      </c>
      <c r="L536">
        <v>84600</v>
      </c>
      <c r="M536" t="s">
        <v>1336</v>
      </c>
      <c r="N536">
        <v>13400</v>
      </c>
      <c r="O536" t="s">
        <v>1337</v>
      </c>
      <c r="P536" t="s">
        <v>1345</v>
      </c>
      <c r="Q536" s="1">
        <v>45909</v>
      </c>
      <c r="R536" t="s">
        <v>1610</v>
      </c>
      <c r="S536">
        <v>1</v>
      </c>
      <c r="T536">
        <v>1</v>
      </c>
    </row>
    <row r="537" spans="1:20" x14ac:dyDescent="0.25">
      <c r="A537" t="s">
        <v>1339</v>
      </c>
      <c r="B537" t="s">
        <v>1367</v>
      </c>
      <c r="C537" t="s">
        <v>1341</v>
      </c>
      <c r="D537" t="s">
        <v>1342</v>
      </c>
      <c r="E537">
        <v>60</v>
      </c>
      <c r="F537" s="1">
        <v>43797</v>
      </c>
      <c r="G537">
        <v>66900</v>
      </c>
      <c r="H537">
        <v>0</v>
      </c>
      <c r="I537">
        <v>0</v>
      </c>
      <c r="J537">
        <v>0</v>
      </c>
      <c r="K537" t="s">
        <v>1356</v>
      </c>
      <c r="L537">
        <v>63900</v>
      </c>
      <c r="M537" t="s">
        <v>1359</v>
      </c>
      <c r="N537">
        <v>13600</v>
      </c>
      <c r="O537" t="s">
        <v>1357</v>
      </c>
      <c r="P537" t="s">
        <v>1338</v>
      </c>
      <c r="Q537" s="1">
        <v>43747</v>
      </c>
      <c r="R537" t="s">
        <v>1909</v>
      </c>
      <c r="S537">
        <v>0</v>
      </c>
      <c r="T537">
        <v>0</v>
      </c>
    </row>
    <row r="538" spans="1:20" x14ac:dyDescent="0.25">
      <c r="A538" t="s">
        <v>1346</v>
      </c>
      <c r="B538" t="s">
        <v>1373</v>
      </c>
      <c r="C538" t="s">
        <v>1365</v>
      </c>
      <c r="D538" t="s">
        <v>1342</v>
      </c>
      <c r="E538">
        <v>55</v>
      </c>
      <c r="F538" s="1">
        <v>45554</v>
      </c>
      <c r="G538">
        <v>31900</v>
      </c>
      <c r="H538">
        <v>0</v>
      </c>
      <c r="I538">
        <v>0</v>
      </c>
      <c r="J538">
        <v>0</v>
      </c>
      <c r="K538" t="s">
        <v>1356</v>
      </c>
      <c r="L538">
        <v>37100</v>
      </c>
      <c r="M538" t="s">
        <v>1352</v>
      </c>
      <c r="N538">
        <v>28300</v>
      </c>
      <c r="O538" t="s">
        <v>1357</v>
      </c>
      <c r="P538" t="s">
        <v>1338</v>
      </c>
      <c r="Q538" s="1">
        <v>44095</v>
      </c>
      <c r="R538" t="s">
        <v>1665</v>
      </c>
      <c r="S538">
        <v>0</v>
      </c>
      <c r="T538">
        <v>0</v>
      </c>
    </row>
    <row r="539" spans="1:20" x14ac:dyDescent="0.25">
      <c r="A539" t="s">
        <v>1331</v>
      </c>
      <c r="B539" t="s">
        <v>1340</v>
      </c>
      <c r="C539" t="s">
        <v>1341</v>
      </c>
      <c r="D539" t="s">
        <v>1334</v>
      </c>
      <c r="E539">
        <v>52</v>
      </c>
      <c r="F539" s="1">
        <v>45259</v>
      </c>
      <c r="G539">
        <v>24900</v>
      </c>
      <c r="H539">
        <v>0</v>
      </c>
      <c r="I539">
        <v>0</v>
      </c>
      <c r="J539">
        <v>0</v>
      </c>
      <c r="K539" t="s">
        <v>1356</v>
      </c>
      <c r="L539">
        <v>30900</v>
      </c>
      <c r="M539" t="s">
        <v>1359</v>
      </c>
      <c r="N539">
        <v>7900</v>
      </c>
      <c r="O539" t="s">
        <v>1357</v>
      </c>
      <c r="P539" t="s">
        <v>1338</v>
      </c>
      <c r="Q539" s="1">
        <v>45748</v>
      </c>
      <c r="R539" t="s">
        <v>1428</v>
      </c>
      <c r="S539">
        <v>0</v>
      </c>
      <c r="T539">
        <v>0</v>
      </c>
    </row>
    <row r="540" spans="1:20" x14ac:dyDescent="0.25">
      <c r="A540" t="s">
        <v>1331</v>
      </c>
      <c r="B540" t="s">
        <v>1362</v>
      </c>
      <c r="C540" t="s">
        <v>1363</v>
      </c>
      <c r="D540" t="s">
        <v>1334</v>
      </c>
      <c r="E540">
        <v>62</v>
      </c>
      <c r="F540" s="1">
        <v>44424</v>
      </c>
      <c r="G540">
        <v>115400</v>
      </c>
      <c r="H540">
        <v>2176500</v>
      </c>
      <c r="I540">
        <v>12.8</v>
      </c>
      <c r="J540">
        <v>58174</v>
      </c>
      <c r="K540" t="s">
        <v>1343</v>
      </c>
      <c r="L540">
        <v>114800</v>
      </c>
      <c r="M540" t="s">
        <v>1336</v>
      </c>
      <c r="N540">
        <v>11200</v>
      </c>
      <c r="O540" t="s">
        <v>1337</v>
      </c>
      <c r="P540" t="s">
        <v>1338</v>
      </c>
      <c r="Q540" s="1">
        <v>44038</v>
      </c>
      <c r="R540" t="s">
        <v>2096</v>
      </c>
      <c r="S540">
        <v>1</v>
      </c>
      <c r="T540">
        <v>1</v>
      </c>
    </row>
    <row r="541" spans="1:20" x14ac:dyDescent="0.25">
      <c r="A541" t="s">
        <v>1339</v>
      </c>
      <c r="B541" t="s">
        <v>1367</v>
      </c>
      <c r="C541" t="s">
        <v>1341</v>
      </c>
      <c r="D541" t="s">
        <v>1334</v>
      </c>
      <c r="E541">
        <v>54</v>
      </c>
      <c r="F541" s="1">
        <v>43570</v>
      </c>
      <c r="G541">
        <v>124700</v>
      </c>
      <c r="H541">
        <v>513800</v>
      </c>
      <c r="I541">
        <v>10.029999999999999</v>
      </c>
      <c r="J541">
        <v>16586</v>
      </c>
      <c r="K541" t="s">
        <v>1343</v>
      </c>
      <c r="L541">
        <v>100700</v>
      </c>
      <c r="M541" t="s">
        <v>1336</v>
      </c>
      <c r="N541">
        <v>5700</v>
      </c>
      <c r="O541" t="s">
        <v>1337</v>
      </c>
      <c r="P541" t="s">
        <v>1345</v>
      </c>
      <c r="Q541" s="1">
        <v>43858</v>
      </c>
      <c r="R541" t="s">
        <v>1499</v>
      </c>
      <c r="S541">
        <v>1</v>
      </c>
      <c r="T541">
        <v>1</v>
      </c>
    </row>
    <row r="542" spans="1:20" x14ac:dyDescent="0.25">
      <c r="A542" t="s">
        <v>1339</v>
      </c>
      <c r="B542" t="s">
        <v>1349</v>
      </c>
      <c r="C542" t="s">
        <v>1350</v>
      </c>
      <c r="D542" t="s">
        <v>1342</v>
      </c>
      <c r="E542">
        <v>63</v>
      </c>
      <c r="F542" s="1">
        <v>43667</v>
      </c>
      <c r="G542">
        <v>226400</v>
      </c>
      <c r="H542">
        <v>0</v>
      </c>
      <c r="I542">
        <v>0</v>
      </c>
      <c r="J542">
        <v>0</v>
      </c>
      <c r="K542" t="s">
        <v>1356</v>
      </c>
      <c r="L542">
        <v>126000</v>
      </c>
      <c r="M542" t="s">
        <v>1352</v>
      </c>
      <c r="N542">
        <v>10000</v>
      </c>
      <c r="O542" t="s">
        <v>1357</v>
      </c>
      <c r="P542" t="s">
        <v>1338</v>
      </c>
      <c r="Q542" s="1">
        <v>44156</v>
      </c>
      <c r="R542" t="s">
        <v>2032</v>
      </c>
      <c r="S542">
        <v>0</v>
      </c>
      <c r="T542">
        <v>0</v>
      </c>
    </row>
    <row r="543" spans="1:20" x14ac:dyDescent="0.25">
      <c r="A543" t="s">
        <v>1346</v>
      </c>
      <c r="B543" t="s">
        <v>1367</v>
      </c>
      <c r="C543" t="s">
        <v>1341</v>
      </c>
      <c r="D543" t="s">
        <v>1334</v>
      </c>
      <c r="E543">
        <v>45</v>
      </c>
      <c r="F543" s="1">
        <v>45963</v>
      </c>
      <c r="G543">
        <v>48900</v>
      </c>
      <c r="H543">
        <v>0</v>
      </c>
      <c r="I543">
        <v>0</v>
      </c>
      <c r="J543">
        <v>0</v>
      </c>
      <c r="K543" t="s">
        <v>1356</v>
      </c>
      <c r="L543">
        <v>40500</v>
      </c>
      <c r="M543" t="s">
        <v>1336</v>
      </c>
      <c r="N543">
        <v>12600</v>
      </c>
      <c r="O543" t="s">
        <v>1357</v>
      </c>
      <c r="P543" t="s">
        <v>1338</v>
      </c>
      <c r="Q543" s="1">
        <v>44834</v>
      </c>
      <c r="R543" t="s">
        <v>1890</v>
      </c>
      <c r="S543">
        <v>0</v>
      </c>
      <c r="T543">
        <v>0</v>
      </c>
    </row>
    <row r="544" spans="1:20" x14ac:dyDescent="0.25">
      <c r="A544" t="s">
        <v>1339</v>
      </c>
      <c r="B544" t="s">
        <v>1354</v>
      </c>
      <c r="C544" t="s">
        <v>1355</v>
      </c>
      <c r="D544" t="s">
        <v>1342</v>
      </c>
      <c r="E544">
        <v>30</v>
      </c>
      <c r="F544" s="1">
        <v>45308</v>
      </c>
      <c r="G544">
        <v>66500</v>
      </c>
      <c r="H544">
        <v>2030200</v>
      </c>
      <c r="I544">
        <v>11.02</v>
      </c>
      <c r="J544">
        <v>66485</v>
      </c>
      <c r="K544" t="s">
        <v>1335</v>
      </c>
      <c r="L544">
        <v>56200</v>
      </c>
      <c r="M544" t="s">
        <v>16</v>
      </c>
      <c r="N544">
        <v>7800</v>
      </c>
      <c r="O544" t="s">
        <v>1337</v>
      </c>
      <c r="P544" t="s">
        <v>1338</v>
      </c>
      <c r="Q544" s="1">
        <v>43633</v>
      </c>
      <c r="R544" t="s">
        <v>2029</v>
      </c>
      <c r="S544">
        <v>1</v>
      </c>
      <c r="T544">
        <v>0</v>
      </c>
    </row>
    <row r="545" spans="1:20" x14ac:dyDescent="0.25">
      <c r="A545" t="s">
        <v>1339</v>
      </c>
      <c r="B545" t="s">
        <v>1369</v>
      </c>
      <c r="C545" t="s">
        <v>1370</v>
      </c>
      <c r="D545" t="s">
        <v>1342</v>
      </c>
      <c r="E545">
        <v>41</v>
      </c>
      <c r="F545" s="1">
        <v>45332</v>
      </c>
      <c r="G545">
        <v>23200</v>
      </c>
      <c r="H545">
        <v>370100</v>
      </c>
      <c r="I545">
        <v>11.17</v>
      </c>
      <c r="J545">
        <v>32739</v>
      </c>
      <c r="K545" t="s">
        <v>1335</v>
      </c>
      <c r="L545">
        <v>23800</v>
      </c>
      <c r="M545" t="s">
        <v>1344</v>
      </c>
      <c r="N545">
        <v>1700</v>
      </c>
      <c r="O545" t="s">
        <v>1337</v>
      </c>
      <c r="P545" t="s">
        <v>1376</v>
      </c>
      <c r="Q545" s="1">
        <v>45875</v>
      </c>
      <c r="R545" t="s">
        <v>2097</v>
      </c>
      <c r="S545">
        <v>1</v>
      </c>
      <c r="T545">
        <v>0</v>
      </c>
    </row>
    <row r="546" spans="1:20" x14ac:dyDescent="0.25">
      <c r="A546" t="s">
        <v>1339</v>
      </c>
      <c r="B546" t="s">
        <v>1360</v>
      </c>
      <c r="C546" t="s">
        <v>1341</v>
      </c>
      <c r="D546" t="s">
        <v>1342</v>
      </c>
      <c r="E546">
        <v>59</v>
      </c>
      <c r="F546" s="1">
        <v>45462</v>
      </c>
      <c r="G546">
        <v>277900</v>
      </c>
      <c r="H546">
        <v>0</v>
      </c>
      <c r="I546">
        <v>0</v>
      </c>
      <c r="J546">
        <v>0</v>
      </c>
      <c r="K546" t="s">
        <v>1356</v>
      </c>
      <c r="L546">
        <v>253900</v>
      </c>
      <c r="M546" t="s">
        <v>1359</v>
      </c>
      <c r="N546">
        <v>11500</v>
      </c>
      <c r="O546" t="s">
        <v>1357</v>
      </c>
      <c r="P546" t="s">
        <v>1361</v>
      </c>
      <c r="Q546" s="1">
        <v>45275</v>
      </c>
      <c r="R546" t="s">
        <v>1625</v>
      </c>
      <c r="S546">
        <v>0</v>
      </c>
      <c r="T546">
        <v>0</v>
      </c>
    </row>
    <row r="547" spans="1:20" x14ac:dyDescent="0.25">
      <c r="A547" t="s">
        <v>1346</v>
      </c>
      <c r="B547" t="s">
        <v>1373</v>
      </c>
      <c r="C547" t="s">
        <v>1365</v>
      </c>
      <c r="D547" t="s">
        <v>1334</v>
      </c>
      <c r="E547">
        <v>47</v>
      </c>
      <c r="F547" s="1">
        <v>44755</v>
      </c>
      <c r="G547">
        <v>79600</v>
      </c>
      <c r="H547">
        <v>151800</v>
      </c>
      <c r="I547">
        <v>13.44</v>
      </c>
      <c r="J547">
        <v>7248</v>
      </c>
      <c r="K547" t="s">
        <v>1335</v>
      </c>
      <c r="L547">
        <v>93300</v>
      </c>
      <c r="M547" t="s">
        <v>16</v>
      </c>
      <c r="N547">
        <v>11800</v>
      </c>
      <c r="O547" t="s">
        <v>1337</v>
      </c>
      <c r="P547" t="s">
        <v>1338</v>
      </c>
      <c r="Q547" s="1">
        <v>43664</v>
      </c>
      <c r="R547" t="s">
        <v>1605</v>
      </c>
      <c r="S547">
        <v>1</v>
      </c>
      <c r="T547">
        <v>0</v>
      </c>
    </row>
    <row r="548" spans="1:20" x14ac:dyDescent="0.25">
      <c r="A548" t="s">
        <v>1339</v>
      </c>
      <c r="B548" t="s">
        <v>1358</v>
      </c>
      <c r="C548" t="s">
        <v>1333</v>
      </c>
      <c r="D548" t="s">
        <v>1334</v>
      </c>
      <c r="E548">
        <v>47</v>
      </c>
      <c r="F548" s="1">
        <v>44375</v>
      </c>
      <c r="G548">
        <v>138600</v>
      </c>
      <c r="H548">
        <v>201700</v>
      </c>
      <c r="I548">
        <v>11.02</v>
      </c>
      <c r="J548">
        <v>6605</v>
      </c>
      <c r="K548" t="s">
        <v>1343</v>
      </c>
      <c r="L548">
        <v>117400</v>
      </c>
      <c r="M548" t="s">
        <v>1359</v>
      </c>
      <c r="N548">
        <v>4600</v>
      </c>
      <c r="O548" t="s">
        <v>1337</v>
      </c>
      <c r="P548" t="s">
        <v>1338</v>
      </c>
      <c r="Q548" s="1">
        <v>44452</v>
      </c>
      <c r="R548" t="s">
        <v>2098</v>
      </c>
      <c r="S548">
        <v>1</v>
      </c>
      <c r="T548">
        <v>1</v>
      </c>
    </row>
    <row r="549" spans="1:20" x14ac:dyDescent="0.25">
      <c r="A549" t="s">
        <v>1366</v>
      </c>
      <c r="B549" t="s">
        <v>1360</v>
      </c>
      <c r="C549" t="s">
        <v>1341</v>
      </c>
      <c r="D549" t="s">
        <v>1334</v>
      </c>
      <c r="E549">
        <v>22</v>
      </c>
      <c r="F549" s="1">
        <v>43675</v>
      </c>
      <c r="G549">
        <v>142800</v>
      </c>
      <c r="H549">
        <v>0</v>
      </c>
      <c r="I549">
        <v>0</v>
      </c>
      <c r="J549">
        <v>0</v>
      </c>
      <c r="K549" t="s">
        <v>1356</v>
      </c>
      <c r="L549">
        <v>140800</v>
      </c>
      <c r="M549" t="s">
        <v>16</v>
      </c>
      <c r="N549">
        <v>2700</v>
      </c>
      <c r="O549" t="s">
        <v>1357</v>
      </c>
      <c r="P549" t="s">
        <v>1338</v>
      </c>
      <c r="Q549" s="1">
        <v>45629</v>
      </c>
      <c r="R549" t="s">
        <v>1693</v>
      </c>
      <c r="S549">
        <v>0</v>
      </c>
      <c r="T549">
        <v>0</v>
      </c>
    </row>
    <row r="550" spans="1:20" x14ac:dyDescent="0.25">
      <c r="A550" t="s">
        <v>1331</v>
      </c>
      <c r="B550" t="s">
        <v>1369</v>
      </c>
      <c r="C550" t="s">
        <v>1370</v>
      </c>
      <c r="D550" t="s">
        <v>1342</v>
      </c>
      <c r="E550">
        <v>61</v>
      </c>
      <c r="F550" s="1">
        <v>44028</v>
      </c>
      <c r="G550">
        <v>259200</v>
      </c>
      <c r="H550">
        <v>1048900</v>
      </c>
      <c r="I550">
        <v>8.19</v>
      </c>
      <c r="J550">
        <v>21363</v>
      </c>
      <c r="K550" t="s">
        <v>1343</v>
      </c>
      <c r="L550">
        <v>335900</v>
      </c>
      <c r="M550" t="s">
        <v>1359</v>
      </c>
      <c r="N550">
        <v>32100</v>
      </c>
      <c r="O550" t="s">
        <v>1337</v>
      </c>
      <c r="P550" t="s">
        <v>1345</v>
      </c>
      <c r="Q550" s="1">
        <v>45913</v>
      </c>
      <c r="R550" t="s">
        <v>1442</v>
      </c>
      <c r="S550">
        <v>1</v>
      </c>
      <c r="T550">
        <v>1</v>
      </c>
    </row>
    <row r="551" spans="1:20" x14ac:dyDescent="0.25">
      <c r="A551" t="s">
        <v>1346</v>
      </c>
      <c r="B551" t="s">
        <v>1369</v>
      </c>
      <c r="C551" t="s">
        <v>1370</v>
      </c>
      <c r="D551" t="s">
        <v>1342</v>
      </c>
      <c r="E551">
        <v>33</v>
      </c>
      <c r="F551" s="1">
        <v>45029</v>
      </c>
      <c r="G551">
        <v>37000</v>
      </c>
      <c r="H551">
        <v>758200</v>
      </c>
      <c r="I551">
        <v>9.36</v>
      </c>
      <c r="J551">
        <v>18998</v>
      </c>
      <c r="K551" t="s">
        <v>1351</v>
      </c>
      <c r="L551">
        <v>40200</v>
      </c>
      <c r="M551" t="s">
        <v>1352</v>
      </c>
      <c r="N551">
        <v>13200</v>
      </c>
      <c r="O551" t="s">
        <v>1353</v>
      </c>
      <c r="P551" t="s">
        <v>1338</v>
      </c>
      <c r="Q551" s="1">
        <v>46119</v>
      </c>
      <c r="R551" t="s">
        <v>1912</v>
      </c>
      <c r="S551">
        <v>1</v>
      </c>
      <c r="T551">
        <v>0</v>
      </c>
    </row>
    <row r="552" spans="1:20" x14ac:dyDescent="0.25">
      <c r="A552" t="s">
        <v>1366</v>
      </c>
      <c r="B552" t="s">
        <v>1369</v>
      </c>
      <c r="C552" t="s">
        <v>1370</v>
      </c>
      <c r="D552" t="s">
        <v>1342</v>
      </c>
      <c r="E552">
        <v>29</v>
      </c>
      <c r="F552" s="1">
        <v>44236</v>
      </c>
      <c r="G552">
        <v>135700</v>
      </c>
      <c r="H552">
        <v>500300</v>
      </c>
      <c r="I552">
        <v>14.08</v>
      </c>
      <c r="J552">
        <v>13692</v>
      </c>
      <c r="K552" t="s">
        <v>1374</v>
      </c>
      <c r="L552">
        <v>133700</v>
      </c>
      <c r="M552" t="s">
        <v>1336</v>
      </c>
      <c r="N552">
        <v>6900</v>
      </c>
      <c r="O552" t="s">
        <v>1353</v>
      </c>
      <c r="P552" t="s">
        <v>1345</v>
      </c>
      <c r="Q552" s="1">
        <v>43877</v>
      </c>
      <c r="R552" t="s">
        <v>2099</v>
      </c>
      <c r="S552">
        <v>1</v>
      </c>
      <c r="T552">
        <v>0</v>
      </c>
    </row>
    <row r="553" spans="1:20" x14ac:dyDescent="0.25">
      <c r="A553" t="s">
        <v>1346</v>
      </c>
      <c r="B553" t="s">
        <v>1360</v>
      </c>
      <c r="C553" t="s">
        <v>1341</v>
      </c>
      <c r="D553" t="s">
        <v>1334</v>
      </c>
      <c r="E553">
        <v>56</v>
      </c>
      <c r="F553" s="1">
        <v>45967</v>
      </c>
      <c r="G553">
        <v>73400</v>
      </c>
      <c r="H553">
        <v>0</v>
      </c>
      <c r="I553">
        <v>0</v>
      </c>
      <c r="J553">
        <v>0</v>
      </c>
      <c r="K553" t="s">
        <v>1356</v>
      </c>
      <c r="L553">
        <v>62400</v>
      </c>
      <c r="M553" t="s">
        <v>1336</v>
      </c>
      <c r="N553">
        <v>3100</v>
      </c>
      <c r="O553" t="s">
        <v>1357</v>
      </c>
      <c r="P553" t="s">
        <v>1345</v>
      </c>
      <c r="Q553" s="1">
        <v>46090</v>
      </c>
      <c r="R553" t="s">
        <v>2065</v>
      </c>
      <c r="S553">
        <v>0</v>
      </c>
      <c r="T553">
        <v>0</v>
      </c>
    </row>
    <row r="554" spans="1:20" x14ac:dyDescent="0.25">
      <c r="A554" t="s">
        <v>1366</v>
      </c>
      <c r="B554" t="s">
        <v>1332</v>
      </c>
      <c r="C554" t="s">
        <v>1333</v>
      </c>
      <c r="D554" t="s">
        <v>1342</v>
      </c>
      <c r="E554">
        <v>42</v>
      </c>
      <c r="F554" s="1">
        <v>44094</v>
      </c>
      <c r="G554">
        <v>449100</v>
      </c>
      <c r="H554">
        <v>251000</v>
      </c>
      <c r="I554">
        <v>15.34</v>
      </c>
      <c r="J554">
        <v>12211</v>
      </c>
      <c r="K554" t="s">
        <v>1343</v>
      </c>
      <c r="L554">
        <v>378000</v>
      </c>
      <c r="M554" t="s">
        <v>1352</v>
      </c>
      <c r="N554">
        <v>4100</v>
      </c>
      <c r="O554" t="s">
        <v>1337</v>
      </c>
      <c r="P554" t="s">
        <v>1361</v>
      </c>
      <c r="Q554" s="1">
        <v>45431</v>
      </c>
      <c r="R554" t="s">
        <v>2088</v>
      </c>
      <c r="S554">
        <v>1</v>
      </c>
      <c r="T554">
        <v>1</v>
      </c>
    </row>
    <row r="555" spans="1:20" x14ac:dyDescent="0.25">
      <c r="A555" t="s">
        <v>1339</v>
      </c>
      <c r="B555" t="s">
        <v>1340</v>
      </c>
      <c r="C555" t="s">
        <v>1341</v>
      </c>
      <c r="D555" t="s">
        <v>1342</v>
      </c>
      <c r="E555">
        <v>62</v>
      </c>
      <c r="F555" s="1">
        <v>45094</v>
      </c>
      <c r="G555">
        <v>36900</v>
      </c>
      <c r="H555">
        <v>185700</v>
      </c>
      <c r="I555">
        <v>11.1</v>
      </c>
      <c r="J555">
        <v>4047</v>
      </c>
      <c r="K555" t="s">
        <v>1335</v>
      </c>
      <c r="L555">
        <v>29100</v>
      </c>
      <c r="M555" t="s">
        <v>16</v>
      </c>
      <c r="N555">
        <v>27500</v>
      </c>
      <c r="O555" t="s">
        <v>1337</v>
      </c>
      <c r="P555" t="s">
        <v>1338</v>
      </c>
      <c r="Q555" s="1">
        <v>44327</v>
      </c>
      <c r="R555" t="s">
        <v>1780</v>
      </c>
      <c r="S555">
        <v>1</v>
      </c>
      <c r="T555">
        <v>0</v>
      </c>
    </row>
    <row r="556" spans="1:20" x14ac:dyDescent="0.25">
      <c r="A556" t="s">
        <v>1331</v>
      </c>
      <c r="B556" t="s">
        <v>1367</v>
      </c>
      <c r="C556" t="s">
        <v>1341</v>
      </c>
      <c r="D556" t="s">
        <v>1334</v>
      </c>
      <c r="E556">
        <v>46</v>
      </c>
      <c r="F556" s="1">
        <v>45167</v>
      </c>
      <c r="G556">
        <v>203000</v>
      </c>
      <c r="H556">
        <v>711600</v>
      </c>
      <c r="I556">
        <v>13.78</v>
      </c>
      <c r="J556">
        <v>16477</v>
      </c>
      <c r="K556" t="s">
        <v>1343</v>
      </c>
      <c r="L556">
        <v>175500</v>
      </c>
      <c r="M556" t="s">
        <v>1344</v>
      </c>
      <c r="N556">
        <v>9600</v>
      </c>
      <c r="O556" t="s">
        <v>1337</v>
      </c>
      <c r="P556" t="s">
        <v>1361</v>
      </c>
      <c r="Q556" s="1">
        <v>43482</v>
      </c>
      <c r="R556" t="s">
        <v>2100</v>
      </c>
      <c r="S556">
        <v>1</v>
      </c>
      <c r="T556">
        <v>1</v>
      </c>
    </row>
    <row r="557" spans="1:20" x14ac:dyDescent="0.25">
      <c r="A557" t="s">
        <v>1339</v>
      </c>
      <c r="B557" t="s">
        <v>1347</v>
      </c>
      <c r="C557" t="s">
        <v>1348</v>
      </c>
      <c r="D557" t="s">
        <v>1342</v>
      </c>
      <c r="E557">
        <v>32</v>
      </c>
      <c r="F557" s="1">
        <v>43852</v>
      </c>
      <c r="G557">
        <v>101000</v>
      </c>
      <c r="H557">
        <v>0</v>
      </c>
      <c r="I557">
        <v>0</v>
      </c>
      <c r="J557">
        <v>0</v>
      </c>
      <c r="K557" t="s">
        <v>1356</v>
      </c>
      <c r="L557">
        <v>120100</v>
      </c>
      <c r="M557" t="s">
        <v>16</v>
      </c>
      <c r="N557">
        <v>5200</v>
      </c>
      <c r="O557" t="s">
        <v>1357</v>
      </c>
      <c r="P557" t="s">
        <v>1361</v>
      </c>
      <c r="Q557" s="1">
        <v>43946</v>
      </c>
      <c r="R557" t="s">
        <v>2101</v>
      </c>
      <c r="S557">
        <v>0</v>
      </c>
      <c r="T557">
        <v>0</v>
      </c>
    </row>
    <row r="558" spans="1:20" x14ac:dyDescent="0.25">
      <c r="A558" t="s">
        <v>1339</v>
      </c>
      <c r="B558" t="s">
        <v>1340</v>
      </c>
      <c r="C558" t="s">
        <v>1341</v>
      </c>
      <c r="D558" t="s">
        <v>1334</v>
      </c>
      <c r="E558">
        <v>37</v>
      </c>
      <c r="F558" s="1">
        <v>45401</v>
      </c>
      <c r="G558">
        <v>96600</v>
      </c>
      <c r="H558">
        <v>254100</v>
      </c>
      <c r="I558">
        <v>10.76</v>
      </c>
      <c r="J558">
        <v>6538</v>
      </c>
      <c r="K558" t="s">
        <v>1343</v>
      </c>
      <c r="L558">
        <v>91200</v>
      </c>
      <c r="M558" t="s">
        <v>1336</v>
      </c>
      <c r="N558">
        <v>13400</v>
      </c>
      <c r="O558" t="s">
        <v>1337</v>
      </c>
      <c r="P558" t="s">
        <v>1338</v>
      </c>
      <c r="Q558" s="1">
        <v>43550</v>
      </c>
      <c r="R558" t="s">
        <v>2102</v>
      </c>
      <c r="S558">
        <v>1</v>
      </c>
      <c r="T558">
        <v>1</v>
      </c>
    </row>
    <row r="559" spans="1:20" x14ac:dyDescent="0.25">
      <c r="A559" t="s">
        <v>1331</v>
      </c>
      <c r="B559" t="s">
        <v>1371</v>
      </c>
      <c r="C559" t="s">
        <v>1372</v>
      </c>
      <c r="D559" t="s">
        <v>1334</v>
      </c>
      <c r="E559">
        <v>34</v>
      </c>
      <c r="F559" s="1">
        <v>45809</v>
      </c>
      <c r="G559">
        <v>78500</v>
      </c>
      <c r="H559">
        <v>0</v>
      </c>
      <c r="I559">
        <v>0</v>
      </c>
      <c r="J559">
        <v>0</v>
      </c>
      <c r="K559" t="s">
        <v>1356</v>
      </c>
      <c r="L559">
        <v>52000</v>
      </c>
      <c r="M559" t="s">
        <v>1344</v>
      </c>
      <c r="N559">
        <v>4100</v>
      </c>
      <c r="O559" t="s">
        <v>1357</v>
      </c>
      <c r="P559" t="s">
        <v>1338</v>
      </c>
      <c r="Q559" s="1">
        <v>45436</v>
      </c>
      <c r="R559" t="s">
        <v>1528</v>
      </c>
      <c r="S559">
        <v>0</v>
      </c>
      <c r="T559">
        <v>0</v>
      </c>
    </row>
    <row r="560" spans="1:20" x14ac:dyDescent="0.25">
      <c r="A560" t="s">
        <v>1331</v>
      </c>
      <c r="B560" t="s">
        <v>1349</v>
      </c>
      <c r="C560" t="s">
        <v>1350</v>
      </c>
      <c r="D560" t="s">
        <v>1342</v>
      </c>
      <c r="E560">
        <v>34</v>
      </c>
      <c r="F560" s="1">
        <v>45771</v>
      </c>
      <c r="G560">
        <v>235600</v>
      </c>
      <c r="H560">
        <v>118300</v>
      </c>
      <c r="I560">
        <v>13.18</v>
      </c>
      <c r="J560">
        <v>10576</v>
      </c>
      <c r="K560" t="s">
        <v>1335</v>
      </c>
      <c r="L560">
        <v>339700</v>
      </c>
      <c r="M560" t="s">
        <v>1359</v>
      </c>
      <c r="N560">
        <v>32800</v>
      </c>
      <c r="O560" t="s">
        <v>1337</v>
      </c>
      <c r="P560" t="s">
        <v>1338</v>
      </c>
      <c r="Q560" s="1">
        <v>44590</v>
      </c>
      <c r="R560" t="s">
        <v>2071</v>
      </c>
      <c r="S560">
        <v>1</v>
      </c>
      <c r="T560">
        <v>0</v>
      </c>
    </row>
    <row r="561" spans="1:20" x14ac:dyDescent="0.25">
      <c r="A561" t="s">
        <v>1339</v>
      </c>
      <c r="B561" t="s">
        <v>1364</v>
      </c>
      <c r="C561" t="s">
        <v>1365</v>
      </c>
      <c r="D561" t="s">
        <v>1334</v>
      </c>
      <c r="E561">
        <v>54</v>
      </c>
      <c r="F561" s="1">
        <v>44570</v>
      </c>
      <c r="G561">
        <v>93900</v>
      </c>
      <c r="H561">
        <v>0</v>
      </c>
      <c r="I561">
        <v>0</v>
      </c>
      <c r="J561">
        <v>0</v>
      </c>
      <c r="K561" t="s">
        <v>1356</v>
      </c>
      <c r="L561">
        <v>101400</v>
      </c>
      <c r="M561" t="s">
        <v>1344</v>
      </c>
      <c r="N561">
        <v>28700</v>
      </c>
      <c r="O561" t="s">
        <v>1357</v>
      </c>
      <c r="P561" t="s">
        <v>1338</v>
      </c>
      <c r="Q561" s="1">
        <v>46263</v>
      </c>
      <c r="R561" t="s">
        <v>1911</v>
      </c>
      <c r="S561">
        <v>0</v>
      </c>
      <c r="T561">
        <v>0</v>
      </c>
    </row>
    <row r="562" spans="1:20" x14ac:dyDescent="0.25">
      <c r="A562" t="s">
        <v>1331</v>
      </c>
      <c r="B562" t="s">
        <v>1332</v>
      </c>
      <c r="C562" t="s">
        <v>1333</v>
      </c>
      <c r="D562" t="s">
        <v>1342</v>
      </c>
      <c r="E562">
        <v>40</v>
      </c>
      <c r="F562" s="1">
        <v>43733</v>
      </c>
      <c r="G562">
        <v>20500</v>
      </c>
      <c r="H562">
        <v>0</v>
      </c>
      <c r="I562">
        <v>0</v>
      </c>
      <c r="J562">
        <v>0</v>
      </c>
      <c r="K562" t="s">
        <v>1356</v>
      </c>
      <c r="L562">
        <v>13300</v>
      </c>
      <c r="M562" t="s">
        <v>16</v>
      </c>
      <c r="N562">
        <v>5600</v>
      </c>
      <c r="O562" t="s">
        <v>1357</v>
      </c>
      <c r="P562" t="s">
        <v>1338</v>
      </c>
      <c r="Q562" s="1">
        <v>44316</v>
      </c>
      <c r="R562" t="s">
        <v>1647</v>
      </c>
      <c r="S562">
        <v>0</v>
      </c>
      <c r="T562">
        <v>0</v>
      </c>
    </row>
    <row r="563" spans="1:20" x14ac:dyDescent="0.25">
      <c r="A563" t="s">
        <v>1366</v>
      </c>
      <c r="B563" t="s">
        <v>1358</v>
      </c>
      <c r="C563" t="s">
        <v>1333</v>
      </c>
      <c r="D563" t="s">
        <v>1342</v>
      </c>
      <c r="E563">
        <v>31</v>
      </c>
      <c r="F563" s="1">
        <v>45932</v>
      </c>
      <c r="G563">
        <v>211500</v>
      </c>
      <c r="H563">
        <v>1160500</v>
      </c>
      <c r="I563">
        <v>9.32</v>
      </c>
      <c r="J563">
        <v>24271</v>
      </c>
      <c r="K563" t="s">
        <v>1351</v>
      </c>
      <c r="L563">
        <v>188100</v>
      </c>
      <c r="M563" t="s">
        <v>1352</v>
      </c>
      <c r="N563">
        <v>4800</v>
      </c>
      <c r="O563" t="s">
        <v>1353</v>
      </c>
      <c r="P563" t="s">
        <v>1345</v>
      </c>
      <c r="Q563" s="1">
        <v>45069</v>
      </c>
      <c r="R563" t="s">
        <v>1543</v>
      </c>
      <c r="S563">
        <v>1</v>
      </c>
      <c r="T563">
        <v>0</v>
      </c>
    </row>
    <row r="564" spans="1:20" x14ac:dyDescent="0.25">
      <c r="A564" t="s">
        <v>1331</v>
      </c>
      <c r="B564" t="s">
        <v>1340</v>
      </c>
      <c r="C564" t="s">
        <v>1341</v>
      </c>
      <c r="D564" t="s">
        <v>1334</v>
      </c>
      <c r="E564">
        <v>36</v>
      </c>
      <c r="F564" s="1">
        <v>45748</v>
      </c>
      <c r="G564">
        <v>181000</v>
      </c>
      <c r="H564">
        <v>233500</v>
      </c>
      <c r="I564">
        <v>8.08</v>
      </c>
      <c r="J564">
        <v>4743</v>
      </c>
      <c r="K564" t="s">
        <v>1343</v>
      </c>
      <c r="L564">
        <v>186000</v>
      </c>
      <c r="M564" t="s">
        <v>1359</v>
      </c>
      <c r="N564">
        <v>800</v>
      </c>
      <c r="O564" t="s">
        <v>1337</v>
      </c>
      <c r="P564" t="s">
        <v>1338</v>
      </c>
      <c r="Q564" s="1">
        <v>45940</v>
      </c>
      <c r="R564" t="s">
        <v>1969</v>
      </c>
      <c r="S564">
        <v>1</v>
      </c>
      <c r="T564">
        <v>1</v>
      </c>
    </row>
    <row r="565" spans="1:20" x14ac:dyDescent="0.25">
      <c r="A565" t="s">
        <v>1346</v>
      </c>
      <c r="B565" t="s">
        <v>1347</v>
      </c>
      <c r="C565" t="s">
        <v>1348</v>
      </c>
      <c r="D565" t="s">
        <v>1334</v>
      </c>
      <c r="E565">
        <v>51</v>
      </c>
      <c r="F565" s="1">
        <v>45322</v>
      </c>
      <c r="G565">
        <v>123500</v>
      </c>
      <c r="H565">
        <v>159200</v>
      </c>
      <c r="I565">
        <v>10.49</v>
      </c>
      <c r="J565">
        <v>7382</v>
      </c>
      <c r="K565" t="s">
        <v>1343</v>
      </c>
      <c r="L565">
        <v>176100</v>
      </c>
      <c r="M565" t="s">
        <v>16</v>
      </c>
      <c r="N565">
        <v>2200</v>
      </c>
      <c r="O565" t="s">
        <v>1337</v>
      </c>
      <c r="P565" t="s">
        <v>1376</v>
      </c>
      <c r="Q565" s="1">
        <v>45929</v>
      </c>
      <c r="R565" t="s">
        <v>2103</v>
      </c>
      <c r="S565">
        <v>1</v>
      </c>
      <c r="T565">
        <v>1</v>
      </c>
    </row>
    <row r="566" spans="1:20" x14ac:dyDescent="0.25">
      <c r="A566" t="s">
        <v>1346</v>
      </c>
      <c r="B566" t="s">
        <v>1368</v>
      </c>
      <c r="C566" t="s">
        <v>1365</v>
      </c>
      <c r="D566" t="s">
        <v>1334</v>
      </c>
      <c r="E566">
        <v>26</v>
      </c>
      <c r="F566" s="1">
        <v>45464</v>
      </c>
      <c r="G566">
        <v>28700</v>
      </c>
      <c r="H566">
        <v>333600</v>
      </c>
      <c r="I566">
        <v>12.34</v>
      </c>
      <c r="J566">
        <v>15757</v>
      </c>
      <c r="K566" t="s">
        <v>1374</v>
      </c>
      <c r="L566">
        <v>20700</v>
      </c>
      <c r="M566" t="s">
        <v>1359</v>
      </c>
      <c r="N566">
        <v>2500</v>
      </c>
      <c r="O566" t="s">
        <v>1353</v>
      </c>
      <c r="P566" t="s">
        <v>1338</v>
      </c>
      <c r="Q566" s="1">
        <v>44490</v>
      </c>
      <c r="R566" t="s">
        <v>2104</v>
      </c>
      <c r="S566">
        <v>1</v>
      </c>
      <c r="T566">
        <v>0</v>
      </c>
    </row>
    <row r="567" spans="1:20" x14ac:dyDescent="0.25">
      <c r="A567" t="s">
        <v>1366</v>
      </c>
      <c r="B567" t="s">
        <v>1369</v>
      </c>
      <c r="C567" t="s">
        <v>1370</v>
      </c>
      <c r="D567" t="s">
        <v>1342</v>
      </c>
      <c r="E567">
        <v>39</v>
      </c>
      <c r="F567" s="1">
        <v>44846</v>
      </c>
      <c r="G567">
        <v>32800</v>
      </c>
      <c r="H567">
        <v>0</v>
      </c>
      <c r="I567">
        <v>0</v>
      </c>
      <c r="J567">
        <v>0</v>
      </c>
      <c r="K567" t="s">
        <v>1356</v>
      </c>
      <c r="L567">
        <v>40800</v>
      </c>
      <c r="M567" t="s">
        <v>1344</v>
      </c>
      <c r="N567">
        <v>9600</v>
      </c>
      <c r="O567" t="s">
        <v>1357</v>
      </c>
      <c r="P567" t="s">
        <v>1376</v>
      </c>
      <c r="Q567" s="1">
        <v>46048</v>
      </c>
      <c r="R567" t="s">
        <v>1573</v>
      </c>
      <c r="S567">
        <v>0</v>
      </c>
      <c r="T567">
        <v>0</v>
      </c>
    </row>
    <row r="568" spans="1:20" x14ac:dyDescent="0.25">
      <c r="A568" t="s">
        <v>1331</v>
      </c>
      <c r="B568" t="s">
        <v>1362</v>
      </c>
      <c r="C568" t="s">
        <v>1363</v>
      </c>
      <c r="D568" t="s">
        <v>1334</v>
      </c>
      <c r="E568">
        <v>57</v>
      </c>
      <c r="F568" s="1">
        <v>44702</v>
      </c>
      <c r="G568">
        <v>15200</v>
      </c>
      <c r="H568">
        <v>464300</v>
      </c>
      <c r="I568">
        <v>10.11</v>
      </c>
      <c r="J568">
        <v>15006</v>
      </c>
      <c r="K568" t="s">
        <v>1343</v>
      </c>
      <c r="L568">
        <v>20500</v>
      </c>
      <c r="M568" t="s">
        <v>1336</v>
      </c>
      <c r="N568">
        <v>6300</v>
      </c>
      <c r="O568" t="s">
        <v>1337</v>
      </c>
      <c r="P568" t="s">
        <v>1338</v>
      </c>
      <c r="Q568" s="1">
        <v>43994</v>
      </c>
      <c r="R568" t="s">
        <v>2105</v>
      </c>
      <c r="S568">
        <v>1</v>
      </c>
      <c r="T568">
        <v>1</v>
      </c>
    </row>
    <row r="569" spans="1:20" x14ac:dyDescent="0.25">
      <c r="A569" t="s">
        <v>1346</v>
      </c>
      <c r="B569" t="s">
        <v>1371</v>
      </c>
      <c r="C569" t="s">
        <v>1372</v>
      </c>
      <c r="D569" t="s">
        <v>1334</v>
      </c>
      <c r="E569">
        <v>24</v>
      </c>
      <c r="F569" s="1">
        <v>44039</v>
      </c>
      <c r="G569">
        <v>110900</v>
      </c>
      <c r="H569">
        <v>101600</v>
      </c>
      <c r="I569">
        <v>12.64</v>
      </c>
      <c r="J569">
        <v>9057</v>
      </c>
      <c r="K569" t="s">
        <v>1335</v>
      </c>
      <c r="L569">
        <v>93500</v>
      </c>
      <c r="M569" t="s">
        <v>16</v>
      </c>
      <c r="N569">
        <v>2500</v>
      </c>
      <c r="O569" t="s">
        <v>1337</v>
      </c>
      <c r="P569" t="s">
        <v>1361</v>
      </c>
      <c r="Q569" s="1">
        <v>44245</v>
      </c>
      <c r="R569" t="s">
        <v>1509</v>
      </c>
      <c r="S569">
        <v>1</v>
      </c>
      <c r="T569">
        <v>0</v>
      </c>
    </row>
    <row r="570" spans="1:20" x14ac:dyDescent="0.25">
      <c r="A570" t="s">
        <v>1366</v>
      </c>
      <c r="B570" t="s">
        <v>1364</v>
      </c>
      <c r="C570" t="s">
        <v>1365</v>
      </c>
      <c r="D570" t="s">
        <v>1334</v>
      </c>
      <c r="E570">
        <v>24</v>
      </c>
      <c r="F570" s="1">
        <v>43514</v>
      </c>
      <c r="G570">
        <v>23800</v>
      </c>
      <c r="H570">
        <v>277300</v>
      </c>
      <c r="I570">
        <v>10.14</v>
      </c>
      <c r="J570">
        <v>24397</v>
      </c>
      <c r="K570" t="s">
        <v>1343</v>
      </c>
      <c r="L570">
        <v>22100</v>
      </c>
      <c r="M570" t="s">
        <v>1352</v>
      </c>
      <c r="N570">
        <v>6600</v>
      </c>
      <c r="O570" t="s">
        <v>1337</v>
      </c>
      <c r="P570" t="s">
        <v>1338</v>
      </c>
      <c r="Q570" s="1">
        <v>45701</v>
      </c>
      <c r="R570" t="s">
        <v>1884</v>
      </c>
      <c r="S570">
        <v>1</v>
      </c>
      <c r="T570">
        <v>1</v>
      </c>
    </row>
    <row r="571" spans="1:20" x14ac:dyDescent="0.25">
      <c r="A571" t="s">
        <v>1366</v>
      </c>
      <c r="B571" t="s">
        <v>1373</v>
      </c>
      <c r="C571" t="s">
        <v>1365</v>
      </c>
      <c r="D571" t="s">
        <v>1342</v>
      </c>
      <c r="E571">
        <v>40</v>
      </c>
      <c r="F571" s="1">
        <v>44616</v>
      </c>
      <c r="G571">
        <v>17400</v>
      </c>
      <c r="H571">
        <v>0</v>
      </c>
      <c r="I571">
        <v>0</v>
      </c>
      <c r="J571">
        <v>0</v>
      </c>
      <c r="K571" t="s">
        <v>1356</v>
      </c>
      <c r="L571">
        <v>12900</v>
      </c>
      <c r="M571" t="s">
        <v>1344</v>
      </c>
      <c r="N571">
        <v>13400</v>
      </c>
      <c r="O571" t="s">
        <v>1357</v>
      </c>
      <c r="P571" t="s">
        <v>1338</v>
      </c>
      <c r="Q571" s="1">
        <v>46292</v>
      </c>
      <c r="R571" t="s">
        <v>1681</v>
      </c>
      <c r="S571">
        <v>0</v>
      </c>
      <c r="T571">
        <v>0</v>
      </c>
    </row>
    <row r="572" spans="1:20" x14ac:dyDescent="0.25">
      <c r="A572" t="s">
        <v>1339</v>
      </c>
      <c r="B572" t="s">
        <v>1358</v>
      </c>
      <c r="C572" t="s">
        <v>1333</v>
      </c>
      <c r="D572" t="s">
        <v>1334</v>
      </c>
      <c r="E572">
        <v>30</v>
      </c>
      <c r="F572" s="1">
        <v>43688</v>
      </c>
      <c r="G572">
        <v>221700</v>
      </c>
      <c r="H572">
        <v>708700</v>
      </c>
      <c r="I572">
        <v>14.55</v>
      </c>
      <c r="J572">
        <v>34211</v>
      </c>
      <c r="K572" t="s">
        <v>1351</v>
      </c>
      <c r="L572">
        <v>210400</v>
      </c>
      <c r="M572" t="s">
        <v>16</v>
      </c>
      <c r="N572">
        <v>13700</v>
      </c>
      <c r="O572" t="s">
        <v>1353</v>
      </c>
      <c r="P572" t="s">
        <v>1361</v>
      </c>
      <c r="Q572" s="1">
        <v>44395</v>
      </c>
      <c r="R572" t="s">
        <v>1562</v>
      </c>
      <c r="S572">
        <v>1</v>
      </c>
      <c r="T572">
        <v>0</v>
      </c>
    </row>
    <row r="573" spans="1:20" x14ac:dyDescent="0.25">
      <c r="A573" t="s">
        <v>1339</v>
      </c>
      <c r="B573" t="s">
        <v>1349</v>
      </c>
      <c r="C573" t="s">
        <v>1350</v>
      </c>
      <c r="D573" t="s">
        <v>1342</v>
      </c>
      <c r="E573">
        <v>44</v>
      </c>
      <c r="F573" s="1">
        <v>44897</v>
      </c>
      <c r="G573">
        <v>144100</v>
      </c>
      <c r="H573">
        <v>235300</v>
      </c>
      <c r="I573">
        <v>9.16</v>
      </c>
      <c r="J573">
        <v>7500</v>
      </c>
      <c r="K573" t="s">
        <v>1343</v>
      </c>
      <c r="L573">
        <v>142800</v>
      </c>
      <c r="M573" t="s">
        <v>1352</v>
      </c>
      <c r="N573">
        <v>1500</v>
      </c>
      <c r="O573" t="s">
        <v>1337</v>
      </c>
      <c r="P573" t="s">
        <v>1338</v>
      </c>
      <c r="Q573" s="1">
        <v>45418</v>
      </c>
      <c r="R573" t="s">
        <v>1640</v>
      </c>
      <c r="S573">
        <v>1</v>
      </c>
      <c r="T573">
        <v>1</v>
      </c>
    </row>
    <row r="574" spans="1:20" x14ac:dyDescent="0.25">
      <c r="A574" t="s">
        <v>1339</v>
      </c>
      <c r="B574" t="s">
        <v>1364</v>
      </c>
      <c r="C574" t="s">
        <v>1365</v>
      </c>
      <c r="D574" t="s">
        <v>1342</v>
      </c>
      <c r="E574">
        <v>55</v>
      </c>
      <c r="F574" s="1">
        <v>44994</v>
      </c>
      <c r="G574">
        <v>56500</v>
      </c>
      <c r="H574">
        <v>112200</v>
      </c>
      <c r="I574">
        <v>10.58</v>
      </c>
      <c r="J574">
        <v>2877</v>
      </c>
      <c r="K574" t="s">
        <v>1351</v>
      </c>
      <c r="L574">
        <v>65800</v>
      </c>
      <c r="M574" t="s">
        <v>16</v>
      </c>
      <c r="N574">
        <v>7600</v>
      </c>
      <c r="O574" t="s">
        <v>1353</v>
      </c>
      <c r="P574" t="s">
        <v>1345</v>
      </c>
      <c r="Q574" s="1">
        <v>44485</v>
      </c>
      <c r="R574" t="s">
        <v>2106</v>
      </c>
      <c r="S574">
        <v>1</v>
      </c>
      <c r="T574">
        <v>0</v>
      </c>
    </row>
    <row r="575" spans="1:20" x14ac:dyDescent="0.25">
      <c r="A575" t="s">
        <v>1339</v>
      </c>
      <c r="B575" t="s">
        <v>1369</v>
      </c>
      <c r="C575" t="s">
        <v>1370</v>
      </c>
      <c r="D575" t="s">
        <v>1334</v>
      </c>
      <c r="E575">
        <v>46</v>
      </c>
      <c r="F575" s="1">
        <v>45285</v>
      </c>
      <c r="G575">
        <v>66900</v>
      </c>
      <c r="H575">
        <v>0</v>
      </c>
      <c r="I575">
        <v>0</v>
      </c>
      <c r="J575">
        <v>0</v>
      </c>
      <c r="K575" t="s">
        <v>1356</v>
      </c>
      <c r="L575">
        <v>85100</v>
      </c>
      <c r="M575" t="s">
        <v>1344</v>
      </c>
      <c r="N575">
        <v>2400</v>
      </c>
      <c r="O575" t="s">
        <v>1357</v>
      </c>
      <c r="P575" t="s">
        <v>1345</v>
      </c>
      <c r="Q575" s="1">
        <v>44639</v>
      </c>
      <c r="R575" t="s">
        <v>2107</v>
      </c>
      <c r="S575">
        <v>0</v>
      </c>
      <c r="T575">
        <v>0</v>
      </c>
    </row>
    <row r="576" spans="1:20" x14ac:dyDescent="0.25">
      <c r="A576" t="s">
        <v>1331</v>
      </c>
      <c r="B576" t="s">
        <v>1362</v>
      </c>
      <c r="C576" t="s">
        <v>1363</v>
      </c>
      <c r="D576" t="s">
        <v>1334</v>
      </c>
      <c r="E576">
        <v>57</v>
      </c>
      <c r="F576" s="1">
        <v>45790</v>
      </c>
      <c r="G576">
        <v>9700</v>
      </c>
      <c r="H576">
        <v>0</v>
      </c>
      <c r="I576">
        <v>0</v>
      </c>
      <c r="J576">
        <v>0</v>
      </c>
      <c r="K576" t="s">
        <v>1356</v>
      </c>
      <c r="L576">
        <v>7900</v>
      </c>
      <c r="M576" t="s">
        <v>16</v>
      </c>
      <c r="N576">
        <v>19100</v>
      </c>
      <c r="O576" t="s">
        <v>1357</v>
      </c>
      <c r="P576" t="s">
        <v>1345</v>
      </c>
      <c r="Q576" s="1">
        <v>44196</v>
      </c>
      <c r="R576" t="s">
        <v>1783</v>
      </c>
      <c r="S576">
        <v>0</v>
      </c>
      <c r="T576">
        <v>0</v>
      </c>
    </row>
    <row r="577" spans="1:20" x14ac:dyDescent="0.25">
      <c r="A577" t="s">
        <v>1346</v>
      </c>
      <c r="B577" t="s">
        <v>1332</v>
      </c>
      <c r="C577" t="s">
        <v>1333</v>
      </c>
      <c r="D577" t="s">
        <v>1342</v>
      </c>
      <c r="E577">
        <v>58</v>
      </c>
      <c r="F577" s="1">
        <v>44927</v>
      </c>
      <c r="G577">
        <v>163500</v>
      </c>
      <c r="H577">
        <v>362200</v>
      </c>
      <c r="I577">
        <v>11.91</v>
      </c>
      <c r="J577">
        <v>8040</v>
      </c>
      <c r="K577" t="s">
        <v>1343</v>
      </c>
      <c r="L577">
        <v>83100</v>
      </c>
      <c r="M577" t="s">
        <v>1359</v>
      </c>
      <c r="N577">
        <v>17200</v>
      </c>
      <c r="O577" t="s">
        <v>1337</v>
      </c>
      <c r="P577" t="s">
        <v>1345</v>
      </c>
      <c r="Q577" s="1">
        <v>44116</v>
      </c>
      <c r="R577" t="s">
        <v>2022</v>
      </c>
      <c r="S577">
        <v>1</v>
      </c>
      <c r="T577">
        <v>1</v>
      </c>
    </row>
    <row r="578" spans="1:20" x14ac:dyDescent="0.25">
      <c r="A578" t="s">
        <v>1346</v>
      </c>
      <c r="B578" t="s">
        <v>1362</v>
      </c>
      <c r="C578" t="s">
        <v>1363</v>
      </c>
      <c r="D578" t="s">
        <v>1342</v>
      </c>
      <c r="E578">
        <v>41</v>
      </c>
      <c r="F578" s="1">
        <v>44596</v>
      </c>
      <c r="G578">
        <v>41600</v>
      </c>
      <c r="H578">
        <v>275900</v>
      </c>
      <c r="I578">
        <v>11.51</v>
      </c>
      <c r="J578">
        <v>12925</v>
      </c>
      <c r="K578" t="s">
        <v>1343</v>
      </c>
      <c r="L578">
        <v>41400</v>
      </c>
      <c r="M578" t="s">
        <v>1344</v>
      </c>
      <c r="N578">
        <v>3800</v>
      </c>
      <c r="O578" t="s">
        <v>1337</v>
      </c>
      <c r="P578" t="s">
        <v>1361</v>
      </c>
      <c r="Q578" s="1">
        <v>44314</v>
      </c>
      <c r="R578" t="s">
        <v>2108</v>
      </c>
      <c r="S578">
        <v>1</v>
      </c>
      <c r="T578">
        <v>1</v>
      </c>
    </row>
    <row r="579" spans="1:20" x14ac:dyDescent="0.25">
      <c r="A579" t="s">
        <v>1339</v>
      </c>
      <c r="B579" t="s">
        <v>1360</v>
      </c>
      <c r="C579" t="s">
        <v>1341</v>
      </c>
      <c r="D579" t="s">
        <v>1342</v>
      </c>
      <c r="E579">
        <v>60</v>
      </c>
      <c r="F579" s="1">
        <v>45147</v>
      </c>
      <c r="G579">
        <v>99300</v>
      </c>
      <c r="H579">
        <v>263000</v>
      </c>
      <c r="I579">
        <v>9.6</v>
      </c>
      <c r="J579">
        <v>12088</v>
      </c>
      <c r="K579" t="s">
        <v>1335</v>
      </c>
      <c r="L579">
        <v>106600</v>
      </c>
      <c r="M579" t="s">
        <v>16</v>
      </c>
      <c r="N579">
        <v>4300</v>
      </c>
      <c r="O579" t="s">
        <v>1337</v>
      </c>
      <c r="P579" t="s">
        <v>1338</v>
      </c>
      <c r="Q579" s="1">
        <v>43500</v>
      </c>
      <c r="R579" t="s">
        <v>1580</v>
      </c>
      <c r="S579">
        <v>1</v>
      </c>
      <c r="T579">
        <v>0</v>
      </c>
    </row>
    <row r="580" spans="1:20" x14ac:dyDescent="0.25">
      <c r="A580" t="s">
        <v>1366</v>
      </c>
      <c r="B580" t="s">
        <v>1362</v>
      </c>
      <c r="C580" t="s">
        <v>1363</v>
      </c>
      <c r="D580" t="s">
        <v>1342</v>
      </c>
      <c r="E580">
        <v>59</v>
      </c>
      <c r="F580" s="1">
        <v>45933</v>
      </c>
      <c r="G580">
        <v>9000</v>
      </c>
      <c r="H580">
        <v>492600</v>
      </c>
      <c r="I580">
        <v>11.52</v>
      </c>
      <c r="J580">
        <v>10839</v>
      </c>
      <c r="K580" t="s">
        <v>1343</v>
      </c>
      <c r="L580">
        <v>9600</v>
      </c>
      <c r="M580" t="s">
        <v>1336</v>
      </c>
      <c r="N580">
        <v>5600</v>
      </c>
      <c r="O580" t="s">
        <v>1337</v>
      </c>
      <c r="P580" t="s">
        <v>1345</v>
      </c>
      <c r="Q580" s="1">
        <v>44871</v>
      </c>
      <c r="R580" t="s">
        <v>1481</v>
      </c>
      <c r="S580">
        <v>1</v>
      </c>
      <c r="T580">
        <v>1</v>
      </c>
    </row>
    <row r="581" spans="1:20" x14ac:dyDescent="0.25">
      <c r="A581" t="s">
        <v>1331</v>
      </c>
      <c r="B581" t="s">
        <v>1360</v>
      </c>
      <c r="C581" t="s">
        <v>1341</v>
      </c>
      <c r="D581" t="s">
        <v>1334</v>
      </c>
      <c r="E581">
        <v>41</v>
      </c>
      <c r="F581" s="1">
        <v>43840</v>
      </c>
      <c r="G581">
        <v>172200</v>
      </c>
      <c r="H581">
        <v>0</v>
      </c>
      <c r="I581">
        <v>0</v>
      </c>
      <c r="J581">
        <v>0</v>
      </c>
      <c r="K581" t="s">
        <v>1356</v>
      </c>
      <c r="L581">
        <v>158100</v>
      </c>
      <c r="M581" t="s">
        <v>16</v>
      </c>
      <c r="N581">
        <v>1100</v>
      </c>
      <c r="O581" t="s">
        <v>1357</v>
      </c>
      <c r="P581" t="s">
        <v>1361</v>
      </c>
      <c r="Q581" s="1">
        <v>44797</v>
      </c>
      <c r="R581" t="s">
        <v>1707</v>
      </c>
      <c r="S581">
        <v>0</v>
      </c>
      <c r="T581">
        <v>0</v>
      </c>
    </row>
    <row r="582" spans="1:20" x14ac:dyDescent="0.25">
      <c r="A582" t="s">
        <v>1346</v>
      </c>
      <c r="B582" t="s">
        <v>1371</v>
      </c>
      <c r="C582" t="s">
        <v>1372</v>
      </c>
      <c r="D582" t="s">
        <v>1334</v>
      </c>
      <c r="E582">
        <v>30</v>
      </c>
      <c r="F582" s="1">
        <v>45586</v>
      </c>
      <c r="G582">
        <v>39600</v>
      </c>
      <c r="H582">
        <v>0</v>
      </c>
      <c r="I582">
        <v>0</v>
      </c>
      <c r="J582">
        <v>0</v>
      </c>
      <c r="K582" t="s">
        <v>1356</v>
      </c>
      <c r="L582">
        <v>40800</v>
      </c>
      <c r="M582" t="s">
        <v>1359</v>
      </c>
      <c r="N582">
        <v>11500</v>
      </c>
      <c r="O582" t="s">
        <v>1357</v>
      </c>
      <c r="P582" t="s">
        <v>1338</v>
      </c>
      <c r="Q582" s="1">
        <v>44209</v>
      </c>
      <c r="R582" t="s">
        <v>1881</v>
      </c>
      <c r="S582">
        <v>0</v>
      </c>
      <c r="T582">
        <v>0</v>
      </c>
    </row>
    <row r="583" spans="1:20" x14ac:dyDescent="0.25">
      <c r="A583" t="s">
        <v>1366</v>
      </c>
      <c r="B583" t="s">
        <v>1332</v>
      </c>
      <c r="C583" t="s">
        <v>1333</v>
      </c>
      <c r="D583" t="s">
        <v>1334</v>
      </c>
      <c r="E583">
        <v>58</v>
      </c>
      <c r="F583" s="1">
        <v>45487</v>
      </c>
      <c r="G583">
        <v>23300</v>
      </c>
      <c r="H583">
        <v>820200</v>
      </c>
      <c r="I583">
        <v>9.64</v>
      </c>
      <c r="J583">
        <v>20661</v>
      </c>
      <c r="K583" t="s">
        <v>1343</v>
      </c>
      <c r="L583">
        <v>32100</v>
      </c>
      <c r="M583" t="s">
        <v>1352</v>
      </c>
      <c r="N583">
        <v>6600</v>
      </c>
      <c r="O583" t="s">
        <v>1337</v>
      </c>
      <c r="P583" t="s">
        <v>1338</v>
      </c>
      <c r="Q583" s="1">
        <v>43798</v>
      </c>
      <c r="R583" t="s">
        <v>2109</v>
      </c>
      <c r="S583">
        <v>1</v>
      </c>
      <c r="T583">
        <v>1</v>
      </c>
    </row>
    <row r="584" spans="1:20" x14ac:dyDescent="0.25">
      <c r="A584" t="s">
        <v>1331</v>
      </c>
      <c r="B584" t="s">
        <v>1349</v>
      </c>
      <c r="C584" t="s">
        <v>1350</v>
      </c>
      <c r="D584" t="s">
        <v>1334</v>
      </c>
      <c r="E584">
        <v>24</v>
      </c>
      <c r="F584" s="1">
        <v>44519</v>
      </c>
      <c r="G584">
        <v>56200</v>
      </c>
      <c r="H584">
        <v>0</v>
      </c>
      <c r="I584">
        <v>0</v>
      </c>
      <c r="J584">
        <v>0</v>
      </c>
      <c r="K584" t="s">
        <v>1356</v>
      </c>
      <c r="L584">
        <v>61600</v>
      </c>
      <c r="M584" t="s">
        <v>1352</v>
      </c>
      <c r="N584">
        <v>20400</v>
      </c>
      <c r="O584" t="s">
        <v>1357</v>
      </c>
      <c r="P584" t="s">
        <v>1345</v>
      </c>
      <c r="Q584" s="1">
        <v>44021</v>
      </c>
      <c r="R584" t="s">
        <v>2110</v>
      </c>
      <c r="S584">
        <v>0</v>
      </c>
      <c r="T584">
        <v>0</v>
      </c>
    </row>
    <row r="585" spans="1:20" x14ac:dyDescent="0.25">
      <c r="A585" t="s">
        <v>1339</v>
      </c>
      <c r="B585" t="s">
        <v>1375</v>
      </c>
      <c r="C585" t="s">
        <v>1363</v>
      </c>
      <c r="D585" t="s">
        <v>1334</v>
      </c>
      <c r="E585">
        <v>65</v>
      </c>
      <c r="F585" s="1">
        <v>45355</v>
      </c>
      <c r="G585">
        <v>45200</v>
      </c>
      <c r="H585">
        <v>434600</v>
      </c>
      <c r="I585">
        <v>9.44</v>
      </c>
      <c r="J585">
        <v>13909</v>
      </c>
      <c r="K585" t="s">
        <v>1343</v>
      </c>
      <c r="L585">
        <v>41000</v>
      </c>
      <c r="M585" t="s">
        <v>1352</v>
      </c>
      <c r="N585">
        <v>3200</v>
      </c>
      <c r="O585" t="s">
        <v>1337</v>
      </c>
      <c r="P585" t="s">
        <v>1345</v>
      </c>
      <c r="Q585" s="1">
        <v>45203</v>
      </c>
      <c r="R585" t="s">
        <v>2069</v>
      </c>
      <c r="S585">
        <v>1</v>
      </c>
      <c r="T585">
        <v>1</v>
      </c>
    </row>
    <row r="586" spans="1:20" x14ac:dyDescent="0.25">
      <c r="A586" t="s">
        <v>1346</v>
      </c>
      <c r="B586" t="s">
        <v>1369</v>
      </c>
      <c r="C586" t="s">
        <v>1370</v>
      </c>
      <c r="D586" t="s">
        <v>1334</v>
      </c>
      <c r="E586">
        <v>40</v>
      </c>
      <c r="F586" s="1">
        <v>45289</v>
      </c>
      <c r="G586">
        <v>186900</v>
      </c>
      <c r="H586">
        <v>0</v>
      </c>
      <c r="I586">
        <v>0</v>
      </c>
      <c r="J586">
        <v>0</v>
      </c>
      <c r="K586" t="s">
        <v>1356</v>
      </c>
      <c r="L586">
        <v>163500</v>
      </c>
      <c r="M586" t="s">
        <v>1336</v>
      </c>
      <c r="N586">
        <v>4900</v>
      </c>
      <c r="O586" t="s">
        <v>1357</v>
      </c>
      <c r="P586" t="s">
        <v>1338</v>
      </c>
      <c r="Q586" s="1">
        <v>44234</v>
      </c>
      <c r="R586" t="s">
        <v>1659</v>
      </c>
      <c r="S586">
        <v>0</v>
      </c>
      <c r="T586">
        <v>0</v>
      </c>
    </row>
    <row r="587" spans="1:20" x14ac:dyDescent="0.25">
      <c r="A587" t="s">
        <v>1339</v>
      </c>
      <c r="B587" t="s">
        <v>1360</v>
      </c>
      <c r="C587" t="s">
        <v>1341</v>
      </c>
      <c r="D587" t="s">
        <v>1334</v>
      </c>
      <c r="E587">
        <v>37</v>
      </c>
      <c r="F587" s="1">
        <v>44940</v>
      </c>
      <c r="G587">
        <v>52500</v>
      </c>
      <c r="H587">
        <v>0</v>
      </c>
      <c r="I587">
        <v>0</v>
      </c>
      <c r="J587">
        <v>0</v>
      </c>
      <c r="K587" t="s">
        <v>1356</v>
      </c>
      <c r="L587">
        <v>50300</v>
      </c>
      <c r="M587" t="s">
        <v>1359</v>
      </c>
      <c r="N587">
        <v>2200</v>
      </c>
      <c r="O587" t="s">
        <v>1357</v>
      </c>
      <c r="P587" t="s">
        <v>1338</v>
      </c>
      <c r="Q587" s="1">
        <v>44717</v>
      </c>
      <c r="R587" t="s">
        <v>1668</v>
      </c>
      <c r="S587">
        <v>0</v>
      </c>
      <c r="T587">
        <v>0</v>
      </c>
    </row>
    <row r="588" spans="1:20" x14ac:dyDescent="0.25">
      <c r="A588" t="s">
        <v>1339</v>
      </c>
      <c r="B588" t="s">
        <v>1373</v>
      </c>
      <c r="C588" t="s">
        <v>1365</v>
      </c>
      <c r="D588" t="s">
        <v>1342</v>
      </c>
      <c r="E588">
        <v>27</v>
      </c>
      <c r="F588" s="1">
        <v>45708</v>
      </c>
      <c r="G588">
        <v>238800</v>
      </c>
      <c r="H588">
        <v>205700</v>
      </c>
      <c r="I588">
        <v>10.71</v>
      </c>
      <c r="J588">
        <v>4443</v>
      </c>
      <c r="K588" t="s">
        <v>1343</v>
      </c>
      <c r="L588">
        <v>336500</v>
      </c>
      <c r="M588" t="s">
        <v>1344</v>
      </c>
      <c r="N588">
        <v>3400</v>
      </c>
      <c r="O588" t="s">
        <v>1337</v>
      </c>
      <c r="P588" t="s">
        <v>1345</v>
      </c>
      <c r="Q588" s="1">
        <v>45516</v>
      </c>
      <c r="R588" t="s">
        <v>1491</v>
      </c>
      <c r="S588">
        <v>1</v>
      </c>
      <c r="T588">
        <v>1</v>
      </c>
    </row>
    <row r="589" spans="1:20" x14ac:dyDescent="0.25">
      <c r="A589" t="s">
        <v>1346</v>
      </c>
      <c r="B589" t="s">
        <v>1362</v>
      </c>
      <c r="C589" t="s">
        <v>1363</v>
      </c>
      <c r="D589" t="s">
        <v>1342</v>
      </c>
      <c r="E589">
        <v>24</v>
      </c>
      <c r="F589" s="1">
        <v>44645</v>
      </c>
      <c r="G589">
        <v>99300</v>
      </c>
      <c r="H589">
        <v>0</v>
      </c>
      <c r="I589">
        <v>0</v>
      </c>
      <c r="J589">
        <v>0</v>
      </c>
      <c r="K589" t="s">
        <v>1356</v>
      </c>
      <c r="L589">
        <v>94700</v>
      </c>
      <c r="M589" t="s">
        <v>1352</v>
      </c>
      <c r="N589">
        <v>2900</v>
      </c>
      <c r="O589" t="s">
        <v>1357</v>
      </c>
      <c r="P589" t="s">
        <v>1338</v>
      </c>
      <c r="Q589" s="1">
        <v>45137</v>
      </c>
      <c r="R589" t="s">
        <v>1719</v>
      </c>
      <c r="S589">
        <v>0</v>
      </c>
      <c r="T589">
        <v>0</v>
      </c>
    </row>
    <row r="590" spans="1:20" x14ac:dyDescent="0.25">
      <c r="A590" t="s">
        <v>1339</v>
      </c>
      <c r="B590" t="s">
        <v>1362</v>
      </c>
      <c r="C590" t="s">
        <v>1363</v>
      </c>
      <c r="D590" t="s">
        <v>1334</v>
      </c>
      <c r="E590">
        <v>49</v>
      </c>
      <c r="F590" s="1">
        <v>44530</v>
      </c>
      <c r="G590">
        <v>160400</v>
      </c>
      <c r="H590">
        <v>138100</v>
      </c>
      <c r="I590">
        <v>8.67</v>
      </c>
      <c r="J590">
        <v>4370</v>
      </c>
      <c r="K590" t="s">
        <v>1343</v>
      </c>
      <c r="L590">
        <v>159600</v>
      </c>
      <c r="M590" t="s">
        <v>1359</v>
      </c>
      <c r="N590">
        <v>20800</v>
      </c>
      <c r="O590" t="s">
        <v>1337</v>
      </c>
      <c r="P590" t="s">
        <v>1345</v>
      </c>
      <c r="Q590" s="1">
        <v>45814</v>
      </c>
      <c r="R590" t="s">
        <v>2111</v>
      </c>
      <c r="S590">
        <v>1</v>
      </c>
      <c r="T590">
        <v>1</v>
      </c>
    </row>
    <row r="591" spans="1:20" x14ac:dyDescent="0.25">
      <c r="A591" t="s">
        <v>1346</v>
      </c>
      <c r="B591" t="s">
        <v>1373</v>
      </c>
      <c r="C591" t="s">
        <v>1365</v>
      </c>
      <c r="D591" t="s">
        <v>1342</v>
      </c>
      <c r="E591">
        <v>34</v>
      </c>
      <c r="F591" s="1">
        <v>45536</v>
      </c>
      <c r="G591">
        <v>74900</v>
      </c>
      <c r="H591">
        <v>640900</v>
      </c>
      <c r="I591">
        <v>11.77</v>
      </c>
      <c r="J591">
        <v>56874</v>
      </c>
      <c r="K591" t="s">
        <v>1343</v>
      </c>
      <c r="L591">
        <v>65900</v>
      </c>
      <c r="M591" t="s">
        <v>16</v>
      </c>
      <c r="N591">
        <v>4500</v>
      </c>
      <c r="O591" t="s">
        <v>1337</v>
      </c>
      <c r="P591" t="s">
        <v>1361</v>
      </c>
      <c r="Q591" s="1">
        <v>45080</v>
      </c>
      <c r="R591" t="s">
        <v>1759</v>
      </c>
      <c r="S591">
        <v>1</v>
      </c>
      <c r="T591">
        <v>1</v>
      </c>
    </row>
    <row r="592" spans="1:20" x14ac:dyDescent="0.25">
      <c r="A592" t="s">
        <v>1339</v>
      </c>
      <c r="B592" t="s">
        <v>1349</v>
      </c>
      <c r="C592" t="s">
        <v>1350</v>
      </c>
      <c r="D592" t="s">
        <v>1334</v>
      </c>
      <c r="E592">
        <v>23</v>
      </c>
      <c r="F592" s="1">
        <v>43825</v>
      </c>
      <c r="G592">
        <v>221100</v>
      </c>
      <c r="H592">
        <v>1195300</v>
      </c>
      <c r="I592">
        <v>8.61</v>
      </c>
      <c r="J592">
        <v>54393</v>
      </c>
      <c r="K592" t="s">
        <v>1335</v>
      </c>
      <c r="L592">
        <v>281800</v>
      </c>
      <c r="M592" t="s">
        <v>1336</v>
      </c>
      <c r="N592">
        <v>9500</v>
      </c>
      <c r="O592" t="s">
        <v>1337</v>
      </c>
      <c r="P592" t="s">
        <v>1338</v>
      </c>
      <c r="Q592" s="1">
        <v>44676</v>
      </c>
      <c r="R592" t="s">
        <v>1608</v>
      </c>
      <c r="S592">
        <v>1</v>
      </c>
      <c r="T592">
        <v>0</v>
      </c>
    </row>
    <row r="593" spans="1:20" x14ac:dyDescent="0.25">
      <c r="A593" t="s">
        <v>1366</v>
      </c>
      <c r="B593" t="s">
        <v>1368</v>
      </c>
      <c r="C593" t="s">
        <v>1365</v>
      </c>
      <c r="D593" t="s">
        <v>1342</v>
      </c>
      <c r="E593">
        <v>44</v>
      </c>
      <c r="F593" s="1">
        <v>45507</v>
      </c>
      <c r="G593">
        <v>28100</v>
      </c>
      <c r="H593">
        <v>197300</v>
      </c>
      <c r="I593">
        <v>7.78</v>
      </c>
      <c r="J593">
        <v>4796</v>
      </c>
      <c r="K593" t="s">
        <v>1335</v>
      </c>
      <c r="L593">
        <v>41900</v>
      </c>
      <c r="M593" t="s">
        <v>1359</v>
      </c>
      <c r="N593">
        <v>6000</v>
      </c>
      <c r="O593" t="s">
        <v>1337</v>
      </c>
      <c r="P593" t="s">
        <v>1345</v>
      </c>
      <c r="Q593" s="1">
        <v>45396</v>
      </c>
      <c r="R593" t="s">
        <v>1413</v>
      </c>
      <c r="S593">
        <v>1</v>
      </c>
      <c r="T593">
        <v>0</v>
      </c>
    </row>
    <row r="594" spans="1:20" x14ac:dyDescent="0.25">
      <c r="A594" t="s">
        <v>1339</v>
      </c>
      <c r="B594" t="s">
        <v>1371</v>
      </c>
      <c r="C594" t="s">
        <v>1372</v>
      </c>
      <c r="D594" t="s">
        <v>1334</v>
      </c>
      <c r="E594">
        <v>57</v>
      </c>
      <c r="F594" s="1">
        <v>44607</v>
      </c>
      <c r="G594">
        <v>82600</v>
      </c>
      <c r="H594">
        <v>0</v>
      </c>
      <c r="I594">
        <v>0</v>
      </c>
      <c r="J594">
        <v>0</v>
      </c>
      <c r="K594" t="s">
        <v>1356</v>
      </c>
      <c r="L594">
        <v>91900</v>
      </c>
      <c r="M594" t="s">
        <v>1359</v>
      </c>
      <c r="N594">
        <v>2700</v>
      </c>
      <c r="O594" t="s">
        <v>1357</v>
      </c>
      <c r="P594" t="s">
        <v>1376</v>
      </c>
      <c r="Q594" s="1">
        <v>45466</v>
      </c>
      <c r="R594" t="s">
        <v>2112</v>
      </c>
      <c r="S594">
        <v>0</v>
      </c>
      <c r="T594">
        <v>0</v>
      </c>
    </row>
    <row r="595" spans="1:20" x14ac:dyDescent="0.25">
      <c r="A595" t="s">
        <v>1366</v>
      </c>
      <c r="B595" t="s">
        <v>1367</v>
      </c>
      <c r="C595" t="s">
        <v>1341</v>
      </c>
      <c r="D595" t="s">
        <v>1342</v>
      </c>
      <c r="E595">
        <v>36</v>
      </c>
      <c r="F595" s="1">
        <v>45101</v>
      </c>
      <c r="G595">
        <v>53500</v>
      </c>
      <c r="H595">
        <v>0</v>
      </c>
      <c r="I595">
        <v>0</v>
      </c>
      <c r="J595">
        <v>0</v>
      </c>
      <c r="K595" t="s">
        <v>1356</v>
      </c>
      <c r="L595">
        <v>54600</v>
      </c>
      <c r="M595" t="s">
        <v>1344</v>
      </c>
      <c r="N595">
        <v>7300</v>
      </c>
      <c r="O595" t="s">
        <v>1357</v>
      </c>
      <c r="P595" t="s">
        <v>1345</v>
      </c>
      <c r="Q595" s="1">
        <v>45794</v>
      </c>
      <c r="R595" t="s">
        <v>1827</v>
      </c>
      <c r="S595">
        <v>0</v>
      </c>
      <c r="T595">
        <v>0</v>
      </c>
    </row>
    <row r="596" spans="1:20" x14ac:dyDescent="0.25">
      <c r="A596" t="s">
        <v>1346</v>
      </c>
      <c r="B596" t="s">
        <v>1375</v>
      </c>
      <c r="C596" t="s">
        <v>1363</v>
      </c>
      <c r="D596" t="s">
        <v>1342</v>
      </c>
      <c r="E596">
        <v>24</v>
      </c>
      <c r="F596" s="1">
        <v>44869</v>
      </c>
      <c r="G596">
        <v>245800</v>
      </c>
      <c r="H596">
        <v>0</v>
      </c>
      <c r="I596">
        <v>0</v>
      </c>
      <c r="J596">
        <v>0</v>
      </c>
      <c r="K596" t="s">
        <v>1356</v>
      </c>
      <c r="L596">
        <v>248100</v>
      </c>
      <c r="M596" t="s">
        <v>1359</v>
      </c>
      <c r="N596">
        <v>14600</v>
      </c>
      <c r="O596" t="s">
        <v>1357</v>
      </c>
      <c r="P596" t="s">
        <v>1361</v>
      </c>
      <c r="Q596" s="1">
        <v>44008</v>
      </c>
      <c r="R596" t="s">
        <v>1441</v>
      </c>
      <c r="S596">
        <v>0</v>
      </c>
      <c r="T596">
        <v>0</v>
      </c>
    </row>
    <row r="597" spans="1:20" x14ac:dyDescent="0.25">
      <c r="A597" t="s">
        <v>1339</v>
      </c>
      <c r="B597" t="s">
        <v>1358</v>
      </c>
      <c r="C597" t="s">
        <v>1333</v>
      </c>
      <c r="D597" t="s">
        <v>1334</v>
      </c>
      <c r="E597">
        <v>44</v>
      </c>
      <c r="F597" s="1">
        <v>45409</v>
      </c>
      <c r="G597">
        <v>268200</v>
      </c>
      <c r="H597">
        <v>0</v>
      </c>
      <c r="I597">
        <v>0</v>
      </c>
      <c r="J597">
        <v>0</v>
      </c>
      <c r="K597" t="s">
        <v>1356</v>
      </c>
      <c r="L597">
        <v>108300</v>
      </c>
      <c r="M597" t="s">
        <v>1344</v>
      </c>
      <c r="N597">
        <v>2900</v>
      </c>
      <c r="O597" t="s">
        <v>1357</v>
      </c>
      <c r="P597" t="s">
        <v>1338</v>
      </c>
      <c r="Q597" s="1">
        <v>44161</v>
      </c>
      <c r="R597" t="s">
        <v>1382</v>
      </c>
      <c r="S597">
        <v>0</v>
      </c>
      <c r="T597">
        <v>0</v>
      </c>
    </row>
    <row r="598" spans="1:20" x14ac:dyDescent="0.25">
      <c r="A598" t="s">
        <v>1331</v>
      </c>
      <c r="B598" t="s">
        <v>1347</v>
      </c>
      <c r="C598" t="s">
        <v>1348</v>
      </c>
      <c r="D598" t="s">
        <v>1334</v>
      </c>
      <c r="E598">
        <v>54</v>
      </c>
      <c r="F598" s="1">
        <v>44144</v>
      </c>
      <c r="G598">
        <v>75000</v>
      </c>
      <c r="H598">
        <v>0</v>
      </c>
      <c r="I598">
        <v>0</v>
      </c>
      <c r="J598">
        <v>0</v>
      </c>
      <c r="K598" t="s">
        <v>1356</v>
      </c>
      <c r="L598">
        <v>89000</v>
      </c>
      <c r="M598" t="s">
        <v>1336</v>
      </c>
      <c r="N598">
        <v>17600</v>
      </c>
      <c r="O598" t="s">
        <v>1357</v>
      </c>
      <c r="P598" t="s">
        <v>1361</v>
      </c>
      <c r="Q598" s="1">
        <v>46093</v>
      </c>
      <c r="R598" t="s">
        <v>1952</v>
      </c>
      <c r="S598">
        <v>0</v>
      </c>
      <c r="T598">
        <v>0</v>
      </c>
    </row>
    <row r="599" spans="1:20" x14ac:dyDescent="0.25">
      <c r="A599" t="s">
        <v>1366</v>
      </c>
      <c r="B599" t="s">
        <v>1360</v>
      </c>
      <c r="C599" t="s">
        <v>1341</v>
      </c>
      <c r="D599" t="s">
        <v>1334</v>
      </c>
      <c r="E599">
        <v>50</v>
      </c>
      <c r="F599" s="1">
        <v>45953</v>
      </c>
      <c r="G599">
        <v>25000</v>
      </c>
      <c r="H599">
        <v>183500</v>
      </c>
      <c r="I599">
        <v>14.73</v>
      </c>
      <c r="J599">
        <v>4339</v>
      </c>
      <c r="K599" t="s">
        <v>1343</v>
      </c>
      <c r="L599">
        <v>25800</v>
      </c>
      <c r="M599" t="s">
        <v>1336</v>
      </c>
      <c r="N599">
        <v>4000</v>
      </c>
      <c r="O599" t="s">
        <v>1337</v>
      </c>
      <c r="P599" t="s">
        <v>1338</v>
      </c>
      <c r="Q599" s="1">
        <v>44392</v>
      </c>
      <c r="R599" t="s">
        <v>1702</v>
      </c>
      <c r="S599">
        <v>1</v>
      </c>
      <c r="T599">
        <v>1</v>
      </c>
    </row>
    <row r="600" spans="1:20" x14ac:dyDescent="0.25">
      <c r="A600" t="s">
        <v>1339</v>
      </c>
      <c r="B600" t="s">
        <v>1373</v>
      </c>
      <c r="C600" t="s">
        <v>1365</v>
      </c>
      <c r="D600" t="s">
        <v>1334</v>
      </c>
      <c r="E600">
        <v>38</v>
      </c>
      <c r="F600" s="1">
        <v>43472</v>
      </c>
      <c r="G600">
        <v>107800</v>
      </c>
      <c r="H600">
        <v>89500</v>
      </c>
      <c r="I600">
        <v>13.38</v>
      </c>
      <c r="J600">
        <v>4271</v>
      </c>
      <c r="K600" t="s">
        <v>1343</v>
      </c>
      <c r="L600">
        <v>119300</v>
      </c>
      <c r="M600" t="s">
        <v>16</v>
      </c>
      <c r="N600">
        <v>5500</v>
      </c>
      <c r="O600" t="s">
        <v>1337</v>
      </c>
      <c r="P600" t="s">
        <v>1338</v>
      </c>
      <c r="Q600" s="1">
        <v>43817</v>
      </c>
      <c r="R600" t="s">
        <v>2113</v>
      </c>
      <c r="S600">
        <v>1</v>
      </c>
      <c r="T600">
        <v>1</v>
      </c>
    </row>
    <row r="601" spans="1:20" x14ac:dyDescent="0.25">
      <c r="A601" t="s">
        <v>1339</v>
      </c>
      <c r="B601" t="s">
        <v>1347</v>
      </c>
      <c r="C601" t="s">
        <v>1348</v>
      </c>
      <c r="D601" t="s">
        <v>1334</v>
      </c>
      <c r="E601">
        <v>39</v>
      </c>
      <c r="F601" s="1">
        <v>45934</v>
      </c>
      <c r="G601">
        <v>18200</v>
      </c>
      <c r="H601">
        <v>1621000</v>
      </c>
      <c r="I601">
        <v>11.65</v>
      </c>
      <c r="J601">
        <v>53570</v>
      </c>
      <c r="K601" t="s">
        <v>1343</v>
      </c>
      <c r="L601">
        <v>15000</v>
      </c>
      <c r="M601" t="s">
        <v>1344</v>
      </c>
      <c r="N601">
        <v>13700</v>
      </c>
      <c r="O601" t="s">
        <v>1337</v>
      </c>
      <c r="P601" t="s">
        <v>1338</v>
      </c>
      <c r="Q601" s="1">
        <v>46271</v>
      </c>
      <c r="R601" t="s">
        <v>2114</v>
      </c>
      <c r="S601">
        <v>1</v>
      </c>
      <c r="T601">
        <v>1</v>
      </c>
    </row>
    <row r="602" spans="1:20" x14ac:dyDescent="0.25">
      <c r="A602" t="s">
        <v>1339</v>
      </c>
      <c r="B602" t="s">
        <v>1332</v>
      </c>
      <c r="C602" t="s">
        <v>1333</v>
      </c>
      <c r="D602" t="s">
        <v>1342</v>
      </c>
      <c r="E602">
        <v>51</v>
      </c>
      <c r="F602" s="1">
        <v>45057</v>
      </c>
      <c r="G602">
        <v>298800</v>
      </c>
      <c r="H602">
        <v>0</v>
      </c>
      <c r="I602">
        <v>0</v>
      </c>
      <c r="J602">
        <v>0</v>
      </c>
      <c r="K602" t="s">
        <v>1356</v>
      </c>
      <c r="L602">
        <v>270100</v>
      </c>
      <c r="M602" t="s">
        <v>1344</v>
      </c>
      <c r="N602">
        <v>4700</v>
      </c>
      <c r="O602" t="s">
        <v>1357</v>
      </c>
      <c r="P602" t="s">
        <v>1338</v>
      </c>
      <c r="Q602" s="1">
        <v>43539</v>
      </c>
      <c r="R602" t="s">
        <v>1630</v>
      </c>
      <c r="S602">
        <v>0</v>
      </c>
      <c r="T602">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983A3-55E8-4440-81F1-075C8636E337}">
  <dimension ref="A1:K60"/>
  <sheetViews>
    <sheetView topLeftCell="A19" zoomScale="93" workbookViewId="0">
      <selection activeCell="J59" sqref="J59"/>
    </sheetView>
  </sheetViews>
  <sheetFormatPr defaultRowHeight="15" x14ac:dyDescent="0.25"/>
  <cols>
    <col min="1" max="1" width="18.28515625" bestFit="1" customWidth="1"/>
    <col min="2" max="2" width="21.7109375" bestFit="1" customWidth="1"/>
    <col min="3" max="3" width="25.7109375" bestFit="1" customWidth="1"/>
    <col min="4" max="4" width="19.7109375" customWidth="1"/>
    <col min="5" max="5" width="19.85546875" bestFit="1" customWidth="1"/>
    <col min="7" max="7" width="23.85546875" bestFit="1" customWidth="1"/>
    <col min="8" max="8" width="29" bestFit="1" customWidth="1"/>
    <col min="9" max="9" width="13.140625" bestFit="1" customWidth="1"/>
    <col min="10" max="10" width="21.7109375" bestFit="1" customWidth="1"/>
    <col min="11" max="11" width="21.7109375" customWidth="1"/>
    <col min="12" max="527" width="16.28515625" bestFit="1" customWidth="1"/>
    <col min="528" max="529" width="11.28515625" bestFit="1" customWidth="1"/>
  </cols>
  <sheetData>
    <row r="1" spans="1:11" ht="18.75" x14ac:dyDescent="0.4">
      <c r="A1" s="13" t="s">
        <v>2118</v>
      </c>
    </row>
    <row r="2" spans="1:11" x14ac:dyDescent="0.25">
      <c r="A2" t="s">
        <v>1378</v>
      </c>
      <c r="C2" t="s">
        <v>1379</v>
      </c>
      <c r="E2" t="s">
        <v>1380</v>
      </c>
      <c r="G2" t="s">
        <v>1844</v>
      </c>
      <c r="I2" t="s">
        <v>1845</v>
      </c>
      <c r="K2" t="s">
        <v>1843</v>
      </c>
    </row>
    <row r="3" spans="1:11" x14ac:dyDescent="0.25">
      <c r="A3">
        <v>461</v>
      </c>
      <c r="C3">
        <v>67865600</v>
      </c>
      <c r="E3">
        <v>173646100</v>
      </c>
      <c r="G3">
        <v>66493100</v>
      </c>
      <c r="I3">
        <v>7530900</v>
      </c>
      <c r="K3">
        <v>67865600</v>
      </c>
    </row>
    <row r="5" spans="1:11" x14ac:dyDescent="0.25">
      <c r="A5">
        <f>(GETPIVOTDATA("[Measures].[Distinct Count of CUSTOMER ID 2]",$A$2))</f>
        <v>461</v>
      </c>
      <c r="C5" s="20">
        <f>GETPIVOTDATA("[Measures].[Sum of Deposit Amount (■)]",$C$2)</f>
        <v>67865600</v>
      </c>
      <c r="E5" s="21">
        <f>GETPIVOTDATA("[Measures].[Sum of Loan Amount (■)]",$E$2)</f>
        <v>173646100</v>
      </c>
    </row>
    <row r="6" spans="1:11" x14ac:dyDescent="0.25">
      <c r="E6" t="s">
        <v>1868</v>
      </c>
      <c r="G6" t="s">
        <v>2116</v>
      </c>
      <c r="I6" s="4" t="s">
        <v>1291</v>
      </c>
    </row>
    <row r="7" spans="1:11" x14ac:dyDescent="0.25">
      <c r="E7" s="24">
        <v>195</v>
      </c>
      <c r="G7" s="24">
        <v>311</v>
      </c>
      <c r="I7" s="5" t="s">
        <v>1343</v>
      </c>
    </row>
    <row r="8" spans="1:11" x14ac:dyDescent="0.25">
      <c r="I8" s="5" t="s">
        <v>1335</v>
      </c>
    </row>
    <row r="9" spans="1:11" x14ac:dyDescent="0.25">
      <c r="I9" s="5" t="s">
        <v>1351</v>
      </c>
    </row>
    <row r="10" spans="1:11" ht="30.75" customHeight="1" x14ac:dyDescent="0.25">
      <c r="D10" t="s">
        <v>2117</v>
      </c>
      <c r="E10" s="7">
        <f>(GETPIVOTDATA("ACTIVE LOAN",$E$6)/GETPIVOTDATA("LOAN CUSTOMER",$G$6)*100)</f>
        <v>62.700964630225073</v>
      </c>
      <c r="I10" s="5" t="s">
        <v>1356</v>
      </c>
    </row>
    <row r="11" spans="1:11" ht="18.75" x14ac:dyDescent="0.4">
      <c r="D11" s="13" t="s">
        <v>2118</v>
      </c>
      <c r="I11" s="5" t="s">
        <v>1374</v>
      </c>
    </row>
    <row r="12" spans="1:11" x14ac:dyDescent="0.25">
      <c r="E12" s="18">
        <f>E10</f>
        <v>62.700964630225073</v>
      </c>
      <c r="I12" s="5" t="s">
        <v>1292</v>
      </c>
    </row>
    <row r="15" spans="1:11" x14ac:dyDescent="0.25">
      <c r="D15" t="s">
        <v>2120</v>
      </c>
      <c r="F15" s="15" t="e" vm="1">
        <v>#VALUE!</v>
      </c>
    </row>
    <row r="16" spans="1:11" x14ac:dyDescent="0.25">
      <c r="D16" s="24">
        <v>28577700</v>
      </c>
      <c r="H16" t="s">
        <v>2119</v>
      </c>
      <c r="I16" s="14" t="e">
        <f>(GETPIVOTDATA("[Measures].[Count of CUSTOMER ID 2]",$I$6,"[Table001__Page_1_13].[Loan Status]","[Table001__Page_1_13].[Loan Status].&amp;[Defaulted]")/GETPIVOTDATA("[Measures].[Count of CUSTOMER ID 2]",$I$6)*100)</f>
        <v>#REF!</v>
      </c>
    </row>
    <row r="17" spans="3:10" x14ac:dyDescent="0.25">
      <c r="I17" s="19" t="e">
        <f>I16</f>
        <v>#REF!</v>
      </c>
    </row>
    <row r="19" spans="3:10" x14ac:dyDescent="0.25">
      <c r="G19" s="24" t="e" vm="2">
        <v>#VALUE!</v>
      </c>
      <c r="J19" s="24" t="e" vm="2">
        <v>#VALUE!</v>
      </c>
    </row>
    <row r="20" spans="3:10" ht="26.25" x14ac:dyDescent="0.4">
      <c r="C20" s="16" t="s">
        <v>2121</v>
      </c>
      <c r="D20" s="17">
        <f>(GETPIVOTDATA("NPA AMOUNT",$D$15)/GETPIVOTDATA("[Measures].[Sum of Loan Amount (■)]",$E$2))</f>
        <v>0.16457438433687829</v>
      </c>
    </row>
    <row r="22" spans="3:10" x14ac:dyDescent="0.25">
      <c r="D22" s="18">
        <f>D20</f>
        <v>0.16457438433687829</v>
      </c>
    </row>
    <row r="33" spans="2:11" x14ac:dyDescent="0.25">
      <c r="D33" s="4" t="s">
        <v>1291</v>
      </c>
      <c r="E33" t="s">
        <v>1865</v>
      </c>
      <c r="G33" s="4" t="s">
        <v>1291</v>
      </c>
      <c r="H33" t="s">
        <v>1843</v>
      </c>
      <c r="J33" s="4" t="s">
        <v>1291</v>
      </c>
      <c r="K33" t="s">
        <v>1865</v>
      </c>
    </row>
    <row r="34" spans="2:11" x14ac:dyDescent="0.25">
      <c r="D34" s="5" t="s">
        <v>1345</v>
      </c>
      <c r="E34" s="24">
        <v>195</v>
      </c>
      <c r="G34" s="5" t="s">
        <v>1340</v>
      </c>
      <c r="H34" s="24">
        <v>2939200</v>
      </c>
      <c r="J34" s="5" t="s">
        <v>1343</v>
      </c>
      <c r="K34" s="24">
        <v>195</v>
      </c>
    </row>
    <row r="35" spans="2:11" x14ac:dyDescent="0.25">
      <c r="D35" s="5" t="s">
        <v>1376</v>
      </c>
      <c r="E35" s="24">
        <v>48</v>
      </c>
      <c r="G35" s="5" t="s">
        <v>1360</v>
      </c>
      <c r="H35" s="24">
        <v>4752300</v>
      </c>
      <c r="J35" s="5" t="s">
        <v>1335</v>
      </c>
      <c r="K35" s="24">
        <v>68</v>
      </c>
    </row>
    <row r="36" spans="2:11" x14ac:dyDescent="0.25">
      <c r="D36" s="5" t="s">
        <v>1338</v>
      </c>
      <c r="E36" s="24">
        <v>256</v>
      </c>
      <c r="G36" s="5" t="s">
        <v>1369</v>
      </c>
      <c r="H36" s="24">
        <v>5944800</v>
      </c>
      <c r="J36" s="5" t="s">
        <v>1351</v>
      </c>
      <c r="K36" s="24">
        <v>30</v>
      </c>
    </row>
    <row r="37" spans="2:11" x14ac:dyDescent="0.25">
      <c r="D37" s="5" t="s">
        <v>1361</v>
      </c>
      <c r="E37" s="24">
        <v>100</v>
      </c>
      <c r="G37" s="5" t="s">
        <v>1371</v>
      </c>
      <c r="H37" s="24">
        <v>5563200</v>
      </c>
      <c r="J37" s="5" t="s">
        <v>1356</v>
      </c>
      <c r="K37" s="24">
        <v>288</v>
      </c>
    </row>
    <row r="38" spans="2:11" x14ac:dyDescent="0.25">
      <c r="D38" s="5" t="s">
        <v>1292</v>
      </c>
      <c r="E38" s="24">
        <v>599</v>
      </c>
      <c r="G38" s="5" t="s">
        <v>1373</v>
      </c>
      <c r="H38" s="24">
        <v>4819400</v>
      </c>
      <c r="J38" s="5" t="s">
        <v>1374</v>
      </c>
      <c r="K38" s="24">
        <v>18</v>
      </c>
    </row>
    <row r="39" spans="2:11" x14ac:dyDescent="0.25">
      <c r="G39" s="5" t="s">
        <v>1368</v>
      </c>
      <c r="H39" s="24">
        <v>4933800</v>
      </c>
      <c r="J39" s="5" t="s">
        <v>1292</v>
      </c>
      <c r="K39" s="24">
        <v>599</v>
      </c>
    </row>
    <row r="40" spans="2:11" x14ac:dyDescent="0.25">
      <c r="G40" s="5" t="s">
        <v>1349</v>
      </c>
      <c r="H40" s="24">
        <v>5375700</v>
      </c>
    </row>
    <row r="41" spans="2:11" x14ac:dyDescent="0.25">
      <c r="B41" s="4" t="s">
        <v>1291</v>
      </c>
      <c r="C41" t="s">
        <v>1845</v>
      </c>
      <c r="G41" s="5" t="s">
        <v>1347</v>
      </c>
      <c r="H41" s="24">
        <v>2842300</v>
      </c>
    </row>
    <row r="42" spans="2:11" x14ac:dyDescent="0.25">
      <c r="B42" s="5" t="s">
        <v>1303</v>
      </c>
      <c r="C42" s="24">
        <v>765200</v>
      </c>
      <c r="G42" s="5" t="s">
        <v>1358</v>
      </c>
      <c r="H42" s="24">
        <v>5508500</v>
      </c>
    </row>
    <row r="43" spans="2:11" x14ac:dyDescent="0.25">
      <c r="B43" s="5" t="s">
        <v>1305</v>
      </c>
      <c r="C43" s="24">
        <v>665300</v>
      </c>
      <c r="G43" s="5" t="s">
        <v>1362</v>
      </c>
      <c r="H43" s="24">
        <v>4454600</v>
      </c>
    </row>
    <row r="44" spans="2:11" x14ac:dyDescent="0.25">
      <c r="B44" s="5" t="s">
        <v>2122</v>
      </c>
      <c r="C44" s="24">
        <v>565000</v>
      </c>
      <c r="G44" s="5" t="s">
        <v>1364</v>
      </c>
      <c r="H44" s="24">
        <v>5774400</v>
      </c>
    </row>
    <row r="45" spans="2:11" x14ac:dyDescent="0.25">
      <c r="B45" s="5" t="s">
        <v>1293</v>
      </c>
      <c r="C45" s="24">
        <v>681700</v>
      </c>
      <c r="G45" s="5" t="s">
        <v>1375</v>
      </c>
      <c r="H45" s="24">
        <v>3557900</v>
      </c>
    </row>
    <row r="46" spans="2:11" x14ac:dyDescent="0.25">
      <c r="B46" s="5" t="s">
        <v>1295</v>
      </c>
      <c r="C46" s="24">
        <v>882400</v>
      </c>
      <c r="G46" s="5" t="s">
        <v>1354</v>
      </c>
      <c r="H46" s="24">
        <v>3386100</v>
      </c>
    </row>
    <row r="47" spans="2:11" x14ac:dyDescent="0.25">
      <c r="B47" s="5" t="s">
        <v>1296</v>
      </c>
      <c r="C47" s="24">
        <v>540200</v>
      </c>
      <c r="G47" s="5" t="s">
        <v>1367</v>
      </c>
      <c r="H47" s="24">
        <v>3604400</v>
      </c>
    </row>
    <row r="48" spans="2:11" x14ac:dyDescent="0.25">
      <c r="B48" s="5" t="s">
        <v>1297</v>
      </c>
      <c r="C48" s="24">
        <v>676100</v>
      </c>
      <c r="G48" s="5" t="s">
        <v>1332</v>
      </c>
      <c r="H48" s="24">
        <v>4409000</v>
      </c>
    </row>
    <row r="49" spans="2:8" x14ac:dyDescent="0.25">
      <c r="B49" s="5" t="s">
        <v>1298</v>
      </c>
      <c r="C49" s="24">
        <v>695000</v>
      </c>
      <c r="G49" s="5" t="s">
        <v>1292</v>
      </c>
      <c r="H49" s="24">
        <v>67865600</v>
      </c>
    </row>
    <row r="50" spans="2:8" x14ac:dyDescent="0.25">
      <c r="B50" s="5" t="s">
        <v>1299</v>
      </c>
      <c r="C50" s="24">
        <v>685200</v>
      </c>
    </row>
    <row r="51" spans="2:8" x14ac:dyDescent="0.25">
      <c r="B51" s="5" t="s">
        <v>1300</v>
      </c>
      <c r="C51" s="24">
        <v>471500</v>
      </c>
    </row>
    <row r="52" spans="2:8" x14ac:dyDescent="0.25">
      <c r="B52" s="5" t="s">
        <v>1301</v>
      </c>
      <c r="C52" s="24">
        <v>373700</v>
      </c>
    </row>
    <row r="53" spans="2:8" x14ac:dyDescent="0.25">
      <c r="B53" s="5" t="s">
        <v>1302</v>
      </c>
      <c r="C53" s="24">
        <v>529600</v>
      </c>
    </row>
    <row r="54" spans="2:8" x14ac:dyDescent="0.25">
      <c r="B54" s="5" t="s">
        <v>1292</v>
      </c>
      <c r="C54" s="24">
        <v>7530900</v>
      </c>
    </row>
    <row r="55" spans="2:8" x14ac:dyDescent="0.25">
      <c r="G55" s="4" t="s">
        <v>1291</v>
      </c>
      <c r="H55" t="s">
        <v>1865</v>
      </c>
    </row>
    <row r="56" spans="2:8" x14ac:dyDescent="0.25">
      <c r="G56" s="5" t="s">
        <v>1345</v>
      </c>
      <c r="H56" s="24">
        <v>195</v>
      </c>
    </row>
    <row r="57" spans="2:8" x14ac:dyDescent="0.25">
      <c r="G57" s="5" t="s">
        <v>1376</v>
      </c>
      <c r="H57" s="24">
        <v>48</v>
      </c>
    </row>
    <row r="58" spans="2:8" x14ac:dyDescent="0.25">
      <c r="G58" s="5" t="s">
        <v>1338</v>
      </c>
      <c r="H58" s="24">
        <v>256</v>
      </c>
    </row>
    <row r="59" spans="2:8" x14ac:dyDescent="0.25">
      <c r="G59" s="5" t="s">
        <v>1361</v>
      </c>
      <c r="H59" s="24">
        <v>100</v>
      </c>
    </row>
    <row r="60" spans="2:8" x14ac:dyDescent="0.25">
      <c r="G60" s="5" t="s">
        <v>1292</v>
      </c>
      <c r="H60" s="24">
        <v>599</v>
      </c>
    </row>
  </sheetData>
  <pageMargins left="0.7" right="0.7" top="0.75" bottom="0.75" header="0.3" footer="0.3"/>
  <drawing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CB360-B07B-4CEB-9608-0D4BE4ACFDC3}">
  <dimension ref="A1:CV382"/>
  <sheetViews>
    <sheetView showGridLines="0" zoomScale="28" zoomScaleNormal="40" workbookViewId="0">
      <selection activeCell="AR107" sqref="AR107"/>
    </sheetView>
  </sheetViews>
  <sheetFormatPr defaultRowHeight="15" x14ac:dyDescent="0.25"/>
  <cols>
    <col min="1" max="1" width="3.140625" customWidth="1"/>
  </cols>
  <sheetData>
    <row r="1" spans="1:100" x14ac:dyDescent="0.2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row>
    <row r="2" spans="1:100"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row>
    <row r="3" spans="1:100" ht="15" customHeight="1" x14ac:dyDescent="0.25">
      <c r="A3" s="8"/>
      <c r="B3" s="22" t="s">
        <v>2123</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2" t="s">
        <v>2123</v>
      </c>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8"/>
      <c r="BW3" s="8"/>
      <c r="BX3" s="8"/>
      <c r="BY3" s="8"/>
      <c r="BZ3" s="8"/>
      <c r="CA3" s="8"/>
      <c r="CB3" s="8"/>
      <c r="CC3" s="8"/>
      <c r="CD3" s="8"/>
      <c r="CE3" s="8"/>
      <c r="CF3" s="8"/>
      <c r="CG3" s="8"/>
      <c r="CH3" s="8"/>
      <c r="CI3" s="8"/>
      <c r="CJ3" s="8"/>
      <c r="CK3" s="8"/>
      <c r="CL3" s="8"/>
      <c r="CM3" s="8"/>
      <c r="CN3" s="8"/>
      <c r="CO3" s="8"/>
      <c r="CP3" s="8"/>
      <c r="CQ3" s="8"/>
      <c r="CR3" s="8"/>
      <c r="CS3" s="8"/>
      <c r="CT3" s="8"/>
      <c r="CU3" s="8"/>
      <c r="CV3" s="8"/>
    </row>
    <row r="4" spans="1:100" ht="15" customHeight="1" x14ac:dyDescent="0.25">
      <c r="A4" s="8"/>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8"/>
      <c r="BW4" s="8"/>
      <c r="BX4" s="8"/>
      <c r="BY4" s="8"/>
      <c r="BZ4" s="8"/>
      <c r="CA4" s="8"/>
      <c r="CB4" s="8"/>
      <c r="CC4" s="8"/>
      <c r="CD4" s="8"/>
      <c r="CE4" s="8"/>
      <c r="CF4" s="8"/>
      <c r="CG4" s="8"/>
      <c r="CH4" s="8"/>
      <c r="CI4" s="8"/>
      <c r="CJ4" s="8"/>
      <c r="CK4" s="8"/>
      <c r="CL4" s="8"/>
      <c r="CM4" s="8"/>
      <c r="CN4" s="8"/>
      <c r="CO4" s="8"/>
      <c r="CP4" s="8"/>
      <c r="CQ4" s="8"/>
      <c r="CR4" s="8"/>
      <c r="CS4" s="8"/>
      <c r="CT4" s="8"/>
      <c r="CU4" s="8"/>
      <c r="CV4" s="8"/>
    </row>
    <row r="5" spans="1:100" ht="15" customHeight="1" x14ac:dyDescent="0.25">
      <c r="A5" s="8"/>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8"/>
      <c r="BW5" s="8"/>
      <c r="BX5" s="8"/>
      <c r="BY5" s="8"/>
      <c r="BZ5" s="8"/>
      <c r="CA5" s="8"/>
      <c r="CB5" s="8"/>
      <c r="CC5" s="8"/>
      <c r="CD5" s="8"/>
      <c r="CE5" s="8"/>
      <c r="CF5" s="8"/>
      <c r="CG5" s="8"/>
      <c r="CH5" s="8"/>
      <c r="CI5" s="8"/>
      <c r="CJ5" s="8"/>
      <c r="CK5" s="8"/>
      <c r="CL5" s="8"/>
      <c r="CM5" s="8"/>
      <c r="CN5" s="8"/>
      <c r="CO5" s="8"/>
      <c r="CP5" s="8"/>
      <c r="CQ5" s="8"/>
      <c r="CR5" s="8"/>
      <c r="CS5" s="8"/>
      <c r="CT5" s="8"/>
      <c r="CU5" s="8"/>
      <c r="CV5" s="8"/>
    </row>
    <row r="6" spans="1:100" x14ac:dyDescent="0.2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row>
    <row r="7" spans="1:100"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row>
    <row r="8" spans="1:100" x14ac:dyDescent="0.2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row>
    <row r="9" spans="1:100" x14ac:dyDescent="0.2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row>
    <row r="10" spans="1:100"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row>
    <row r="11" spans="1:100"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row>
    <row r="12" spans="1:100"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row>
    <row r="13" spans="1:100"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row>
    <row r="14" spans="1:100"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row>
    <row r="15" spans="1:100"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row>
    <row r="16" spans="1:100"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row>
    <row r="17" spans="1:100"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row>
    <row r="18" spans="1:100"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row>
    <row r="19" spans="1:100"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row>
    <row r="20" spans="1:100"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row>
    <row r="21" spans="1:100"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row>
    <row r="22" spans="1:100"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row>
    <row r="23" spans="1:100"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row>
    <row r="24" spans="1:100"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row>
    <row r="25" spans="1:100"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row>
    <row r="26" spans="1:100"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row>
    <row r="27" spans="1:100"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row>
    <row r="28" spans="1:100"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row>
    <row r="29" spans="1:100"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row>
    <row r="30" spans="1:100"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row>
    <row r="31" spans="1:100"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row>
    <row r="32" spans="1:100"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row>
    <row r="33" spans="1:100"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row>
    <row r="34" spans="1:100"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row>
    <row r="35" spans="1:100"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row>
    <row r="36" spans="1:100"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row>
    <row r="37" spans="1:100"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row>
    <row r="38" spans="1:100"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row>
    <row r="39" spans="1:100"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row>
    <row r="40" spans="1:100"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row>
    <row r="41" spans="1:100"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row>
    <row r="42" spans="1:100"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row>
    <row r="43" spans="1:100"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row>
    <row r="44" spans="1:100"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row>
    <row r="45" spans="1:100"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row>
    <row r="46" spans="1:100"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row>
    <row r="47" spans="1:100"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row>
    <row r="48" spans="1:100"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row>
    <row r="49" spans="1:100"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row>
    <row r="50" spans="1:100" x14ac:dyDescent="0.2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row>
    <row r="51" spans="1:100" x14ac:dyDescent="0.2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row>
    <row r="52" spans="1:100" x14ac:dyDescent="0.2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row>
    <row r="53" spans="1:100" x14ac:dyDescent="0.2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row>
    <row r="54" spans="1:100" x14ac:dyDescent="0.2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row>
    <row r="55" spans="1:100" x14ac:dyDescent="0.2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row>
    <row r="56" spans="1:100"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row>
    <row r="57" spans="1:100" x14ac:dyDescent="0.2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row>
    <row r="58" spans="1:100" x14ac:dyDescent="0.2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row>
    <row r="59" spans="1:100" x14ac:dyDescent="0.2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row>
    <row r="60" spans="1:100" x14ac:dyDescent="0.2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row>
    <row r="61" spans="1:100" x14ac:dyDescent="0.2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row>
    <row r="62" spans="1:100" x14ac:dyDescent="0.2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row>
    <row r="63" spans="1:100" x14ac:dyDescent="0.2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row>
    <row r="64" spans="1:100" x14ac:dyDescent="0.2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row>
    <row r="65" spans="1:100" x14ac:dyDescent="0.2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row>
    <row r="66" spans="1:100" x14ac:dyDescent="0.2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row>
    <row r="67" spans="1:100" x14ac:dyDescent="0.2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row>
    <row r="68" spans="1:100" x14ac:dyDescent="0.2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row>
    <row r="69" spans="1:100"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row>
    <row r="70" spans="1:100" x14ac:dyDescent="0.2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row>
    <row r="71" spans="1:100" x14ac:dyDescent="0.2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row>
    <row r="72" spans="1:100" x14ac:dyDescent="0.2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row>
    <row r="73" spans="1:100" x14ac:dyDescent="0.2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row>
    <row r="74" spans="1:100" x14ac:dyDescent="0.2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row>
    <row r="75" spans="1:100" x14ac:dyDescent="0.2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row>
    <row r="76" spans="1:100"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row>
    <row r="77" spans="1:100" x14ac:dyDescent="0.2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row>
    <row r="78" spans="1:100" x14ac:dyDescent="0.2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row>
    <row r="79" spans="1:100" x14ac:dyDescent="0.2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row>
    <row r="80" spans="1:100" x14ac:dyDescent="0.2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row>
    <row r="81" spans="1:100" x14ac:dyDescent="0.2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row>
    <row r="82" spans="1:100" x14ac:dyDescent="0.2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row>
    <row r="83" spans="1:100" x14ac:dyDescent="0.2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row>
    <row r="84" spans="1:100" x14ac:dyDescent="0.2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row>
    <row r="85" spans="1:100" x14ac:dyDescent="0.2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row>
    <row r="86" spans="1:100" x14ac:dyDescent="0.2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row>
    <row r="87" spans="1:100" x14ac:dyDescent="0.2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row>
    <row r="88" spans="1:100" x14ac:dyDescent="0.2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row>
    <row r="89" spans="1:100"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row>
    <row r="90" spans="1:100" x14ac:dyDescent="0.2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row>
    <row r="91" spans="1:100" x14ac:dyDescent="0.2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row>
    <row r="92" spans="1:100" x14ac:dyDescent="0.2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row>
    <row r="93" spans="1:100" x14ac:dyDescent="0.2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row>
    <row r="94" spans="1:100" x14ac:dyDescent="0.2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row>
    <row r="95" spans="1:100" x14ac:dyDescent="0.2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row>
    <row r="96" spans="1:100" x14ac:dyDescent="0.2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row>
    <row r="97" spans="1:100" x14ac:dyDescent="0.2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row>
    <row r="98" spans="1:100" x14ac:dyDescent="0.2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row>
    <row r="99" spans="1:100" x14ac:dyDescent="0.2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row>
    <row r="100" spans="1:100"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row>
    <row r="101" spans="1:100"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row>
    <row r="102" spans="1:100"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row>
    <row r="103" spans="1:100"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row>
    <row r="104" spans="1:100"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row>
    <row r="105" spans="1:100"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row>
    <row r="106" spans="1:100"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row>
    <row r="107" spans="1:100"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row>
    <row r="108" spans="1:100"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row>
    <row r="109" spans="1:100"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row>
    <row r="110" spans="1:100"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row>
    <row r="111" spans="1:100"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row>
    <row r="112" spans="1:100"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row>
    <row r="113" spans="1:100"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row>
    <row r="114" spans="1:100"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row>
    <row r="115" spans="1:100"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row>
    <row r="116" spans="1:100"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row>
    <row r="117" spans="1:100"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row>
    <row r="118" spans="1:100"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row>
    <row r="119" spans="1:100"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row>
    <row r="120" spans="1:100"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row>
    <row r="121" spans="1:100"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row>
    <row r="122" spans="1:100"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row>
    <row r="123" spans="1:100"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row>
    <row r="124" spans="1:100"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row>
    <row r="125" spans="1:100"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row>
    <row r="126" spans="1:100"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row>
    <row r="127" spans="1:100"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row>
    <row r="128" spans="1:100"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row>
    <row r="129" spans="1:100"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row>
    <row r="130" spans="1:100"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row>
    <row r="131" spans="1:100"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row>
    <row r="132" spans="1:100"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row>
    <row r="133" spans="1:100"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row>
    <row r="134" spans="1:100"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row>
    <row r="135" spans="1:100"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row>
    <row r="136" spans="1:100"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row>
    <row r="137" spans="1:100"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row>
    <row r="138" spans="1:100"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row>
    <row r="139" spans="1:100"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row>
    <row r="140" spans="1:100"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row>
    <row r="141" spans="1:100"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row>
    <row r="142" spans="1:100"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row>
    <row r="143" spans="1:100"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row>
    <row r="144" spans="1:100"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row>
    <row r="145" spans="1:100"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row>
    <row r="146" spans="1:100"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row>
    <row r="147" spans="1:100"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row>
    <row r="148" spans="1:100"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row>
    <row r="149" spans="1:100"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row>
    <row r="150" spans="1:100"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row>
    <row r="151" spans="1:100"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row>
    <row r="152" spans="1:100"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row>
    <row r="153" spans="1:100"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row>
    <row r="154" spans="1:100"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row>
    <row r="155" spans="1:100"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row>
    <row r="156" spans="1:100"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row>
    <row r="157" spans="1:100"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row>
    <row r="158" spans="1:100"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row>
    <row r="159" spans="1:100"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row>
    <row r="160" spans="1:100"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row>
    <row r="161" spans="1:100"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row>
    <row r="162" spans="1:100"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row>
    <row r="163" spans="1:100"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row>
    <row r="164" spans="1:100"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row>
    <row r="165" spans="1:100"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row>
    <row r="166" spans="1:100"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row>
    <row r="167" spans="1:100"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row>
    <row r="168" spans="1:100"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row>
    <row r="169" spans="1:100"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row>
    <row r="170" spans="1:100"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row>
    <row r="171" spans="1:100"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row>
    <row r="172" spans="1:100"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row>
    <row r="173" spans="1:100"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row>
    <row r="174" spans="1:100"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row>
    <row r="175" spans="1:100"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row>
    <row r="176" spans="1:100"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row>
    <row r="177" spans="1:100"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row>
    <row r="178" spans="1:100"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row>
    <row r="179" spans="1:100"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row>
    <row r="180" spans="1:100"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row>
    <row r="181" spans="1:100"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row>
    <row r="182" spans="1:100"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row>
    <row r="183" spans="1:100"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row>
    <row r="184" spans="1:100"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row>
    <row r="185" spans="1:100"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row>
    <row r="186" spans="1:100"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row>
    <row r="187" spans="1:100"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row>
    <row r="188" spans="1:100"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row>
    <row r="189" spans="1:100"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row>
    <row r="190" spans="1:100"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row>
    <row r="191" spans="1:100"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row>
    <row r="192" spans="1:100"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row>
    <row r="193" spans="1:100"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row>
    <row r="194" spans="1:100"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row>
    <row r="195" spans="1:100"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row>
    <row r="196" spans="1:100"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row>
    <row r="197" spans="1:100"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row>
    <row r="198" spans="1:100"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row>
    <row r="199" spans="1:100"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row>
    <row r="200" spans="1:100"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row>
    <row r="201" spans="1:100"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row>
    <row r="202" spans="1:100"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row>
    <row r="203" spans="1:100"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row>
    <row r="204" spans="1:100"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row>
    <row r="205" spans="1:100"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row>
    <row r="206" spans="1:100"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row>
    <row r="207" spans="1:100"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row>
    <row r="208" spans="1:100"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row>
    <row r="209" spans="1:100"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row>
    <row r="210" spans="1:100"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row>
    <row r="211" spans="1:100"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row>
    <row r="212" spans="1:100"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row>
    <row r="213" spans="1:100"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row>
    <row r="214" spans="1:100"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row>
    <row r="215" spans="1:100"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row>
    <row r="216" spans="1:100"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row>
    <row r="217" spans="1:100"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row>
    <row r="218" spans="1:100"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row>
    <row r="219" spans="1:100"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row>
    <row r="220" spans="1:100"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row>
    <row r="221" spans="1:100"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row>
    <row r="222" spans="1:100"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row>
    <row r="223" spans="1:100"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row>
    <row r="224" spans="1:100"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row>
    <row r="225" spans="1:100"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row>
    <row r="226" spans="1:100"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row>
    <row r="227" spans="1:100"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row>
    <row r="228" spans="1:100"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row>
    <row r="229" spans="1:100"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row>
    <row r="230" spans="1:100"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row>
    <row r="231" spans="1:100"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row>
    <row r="232" spans="1:100"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row>
    <row r="233" spans="1:100"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row>
    <row r="234" spans="1:100"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row>
    <row r="235" spans="1:100"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row>
    <row r="236" spans="1:100"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row>
    <row r="237" spans="1:100"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row>
    <row r="238" spans="1:100"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row>
    <row r="239" spans="1:100"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row>
    <row r="240" spans="1:100"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row>
    <row r="241" spans="1:100"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row>
    <row r="242" spans="1:100"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row>
    <row r="243" spans="1:100"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row>
    <row r="244" spans="1:100"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row>
    <row r="245" spans="1:100"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row>
    <row r="246" spans="1:100"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row>
    <row r="247" spans="1:100"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row>
    <row r="248" spans="1:100"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row>
    <row r="249" spans="1:100"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row>
    <row r="250" spans="1:100"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row>
    <row r="251" spans="1:100"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row>
    <row r="252" spans="1:100"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row>
    <row r="253" spans="1:100"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row>
    <row r="254" spans="1:100"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row>
    <row r="255" spans="1:100"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row>
    <row r="256" spans="1:100"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row>
    <row r="257" spans="1:100"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row>
    <row r="258" spans="1:100"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row>
    <row r="259" spans="1:100"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row>
    <row r="260" spans="1:100"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row>
    <row r="261" spans="1:100"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row>
    <row r="262" spans="1:100"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row>
    <row r="263" spans="1:100"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row>
    <row r="264" spans="1:100"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row>
    <row r="265" spans="1:100"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row>
    <row r="266" spans="1:100"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row>
    <row r="267" spans="1:100"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row>
    <row r="268" spans="1:100"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row>
    <row r="269" spans="1:100"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row>
    <row r="270" spans="1:100"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row>
    <row r="271" spans="1:100"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row>
    <row r="272" spans="1:100"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row>
    <row r="273" spans="1:100"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row>
    <row r="274" spans="1:100"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row>
    <row r="275" spans="1:100"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row>
    <row r="276" spans="1:100"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row>
    <row r="277" spans="1:100"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row>
    <row r="278" spans="1:100"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row>
    <row r="279" spans="1:100"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row>
    <row r="280" spans="1:100"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row>
    <row r="281" spans="1:100"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row>
    <row r="282" spans="1:100"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row>
    <row r="283" spans="1:100"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row>
    <row r="284" spans="1:100"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row>
    <row r="285" spans="1:100"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row>
    <row r="286" spans="1:100"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row>
    <row r="287" spans="1:100"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row>
    <row r="288" spans="1:100"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row>
    <row r="289" spans="1:100"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row>
    <row r="290" spans="1:100"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row>
    <row r="291" spans="1:100"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row>
    <row r="292" spans="1:100"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row>
    <row r="293" spans="1:100"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row>
    <row r="294" spans="1:100"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row>
    <row r="295" spans="1:100"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row>
    <row r="296" spans="1:100"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row>
    <row r="297" spans="1:100"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row>
    <row r="298" spans="1:100"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row>
    <row r="299" spans="1:100"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row>
    <row r="300" spans="1:100"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row>
    <row r="301" spans="1:100"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row>
    <row r="302" spans="1:100"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row>
    <row r="303" spans="1:100"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row>
    <row r="304" spans="1:100"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row>
    <row r="305" spans="1:100"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row>
    <row r="306" spans="1:100"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row>
    <row r="307" spans="1:100"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row>
    <row r="308" spans="1:100"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row>
    <row r="309" spans="1:100"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row>
    <row r="310" spans="1:100"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row>
    <row r="311" spans="1:100"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row>
    <row r="312" spans="1:100"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row>
    <row r="313" spans="1:100"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row>
    <row r="314" spans="1:100"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row>
    <row r="315" spans="1:100"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row>
    <row r="316" spans="1:100"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row>
    <row r="317" spans="1:100"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row>
    <row r="318" spans="1:100"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row>
    <row r="319" spans="1:100"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row>
    <row r="320" spans="1:100"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row>
    <row r="321" spans="1:100"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row>
    <row r="322" spans="1:100"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row>
    <row r="323" spans="1:100"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row>
    <row r="324" spans="1:100"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row>
    <row r="325" spans="1:100"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row>
    <row r="326" spans="1:100"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row>
    <row r="327" spans="1:100"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row>
    <row r="328" spans="1:100"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row>
    <row r="329" spans="1:100"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row>
    <row r="330" spans="1:100"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row>
    <row r="331" spans="1:100"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row>
    <row r="332" spans="1:100"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row>
    <row r="333" spans="1:100"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row>
    <row r="334" spans="1:100"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row>
    <row r="335" spans="1:100"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row>
    <row r="336" spans="1:100"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row>
    <row r="337" spans="1:100"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row>
    <row r="338" spans="1:100"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row>
    <row r="339" spans="1:100"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row>
    <row r="340" spans="1:100"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row>
    <row r="341" spans="1:100"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row>
    <row r="342" spans="1:100"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row>
    <row r="343" spans="1:100"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row>
    <row r="344" spans="1:100"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row>
    <row r="345" spans="1:100"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row>
    <row r="346" spans="1:100"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row>
    <row r="347" spans="1:100"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row>
    <row r="348" spans="1:100"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row>
    <row r="349" spans="1:100"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row>
    <row r="350" spans="1:100"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row>
    <row r="351" spans="1:100"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row>
    <row r="352" spans="1:100"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row>
    <row r="353" spans="1:100"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row>
    <row r="354" spans="1:100"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row>
    <row r="355" spans="1:100"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row>
    <row r="356" spans="1:100"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row>
    <row r="357" spans="1:100"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row>
    <row r="358" spans="1:100"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row>
    <row r="359" spans="1:100"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row>
    <row r="360" spans="1:100"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row>
    <row r="361" spans="1:100"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row>
    <row r="362" spans="1:100"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row>
    <row r="363" spans="1:100"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row>
    <row r="364" spans="1:100"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row>
    <row r="365" spans="1:100"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row>
    <row r="366" spans="1:100"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row>
    <row r="367" spans="1:100"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row>
    <row r="368" spans="1:100"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row>
    <row r="369" spans="1:100"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row>
    <row r="370" spans="1:100"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row>
    <row r="371" spans="1:100"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row>
    <row r="372" spans="1:100"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row>
    <row r="373" spans="1:100"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row>
    <row r="374" spans="1:100"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row>
    <row r="375" spans="1:100"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row>
    <row r="376" spans="1:100"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row>
    <row r="377" spans="1:100"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row>
    <row r="378" spans="1:100"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row>
    <row r="379" spans="1:100" x14ac:dyDescent="0.25">
      <c r="A379" s="8"/>
    </row>
    <row r="380" spans="1:100" x14ac:dyDescent="0.25">
      <c r="A380" s="8"/>
    </row>
    <row r="381" spans="1:100" x14ac:dyDescent="0.25">
      <c r="A381" s="8"/>
    </row>
    <row r="382" spans="1:100" x14ac:dyDescent="0.25">
      <c r="A382" s="8"/>
    </row>
  </sheetData>
  <mergeCells count="2">
    <mergeCell ref="B3:AK5"/>
    <mergeCell ref="AL3:BU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51A3BC-E08F-4647-BC68-8478594E61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CALCULATION</vt:lpstr>
      <vt:lpstr>RAW DATA</vt:lpstr>
      <vt:lpstr>DASHBARD</vt:lpstr>
      <vt:lpstr>Table001 (Page 1-13)</vt:lpstr>
      <vt:lpstr>Sheet5</vt:lpstr>
      <vt:lpstr>Detail1</vt:lpstr>
      <vt:lpstr>Sheet4</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Ganguly</dc:creator>
  <cp:lastModifiedBy>Kunal Ganguly</cp:lastModifiedBy>
  <cp:lastPrinted>2026-09-29T15:53:23Z</cp:lastPrinted>
  <dcterms:created xsi:type="dcterms:W3CDTF">2026-08-28T13:48:17Z</dcterms:created>
  <dcterms:modified xsi:type="dcterms:W3CDTF">2026-09-30T14:53:37Z</dcterms:modified>
</cp:coreProperties>
</file>